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9600" yWindow="-15" windowWidth="9645" windowHeight="8775" activeTab="6"/>
  </bookViews>
  <sheets>
    <sheet name="Instructions" sheetId="6" r:id="rId1"/>
    <sheet name="Input &amp; Summary" sheetId="1" r:id="rId2"/>
    <sheet name="Solution" sheetId="2" r:id="rId3"/>
    <sheet name="Motor Data" sheetId="10" r:id="rId4"/>
    <sheet name="Misc Data" sheetId="5" r:id="rId5"/>
    <sheet name="Air Density" sheetId="7" r:id="rId6"/>
    <sheet name="Versions" sheetId="8" r:id="rId7"/>
    <sheet name="Studies" sheetId="9" r:id="rId8"/>
  </sheets>
  <definedNames>
    <definedName name="DeltaT">'Input &amp; Summary'!$B$42</definedName>
    <definedName name="Diam_Bstr">'Input &amp; Summary'!$B$25</definedName>
    <definedName name="Diam_UprStg">'Input &amp; Summary'!$B$7</definedName>
    <definedName name="Grav">'Input &amp; Summary'!$B$41</definedName>
    <definedName name="Max_Accel">Solution!$G$1506</definedName>
    <definedName name="Max_Displ">Solution!$I$1506</definedName>
    <definedName name="Max_Veloc">Solution!$H$1506</definedName>
    <definedName name="Rho">'Input &amp; Summary'!$B$40</definedName>
    <definedName name="Rho_Coef0">'Air Density'!$B$16</definedName>
    <definedName name="Rho_Coef1">'Air Density'!$B$17</definedName>
    <definedName name="Rho_Coef2">'Air Density'!$B$18</definedName>
    <definedName name="solver_adj" localSheetId="1" hidden="1">'Input &amp; Summary'!$B$21</definedName>
    <definedName name="solver_cvg" localSheetId="1" hidden="1">0.0001</definedName>
    <definedName name="solver_drv" localSheetId="1" hidden="1">1</definedName>
    <definedName name="solver_est" localSheetId="1" hidden="1">1</definedName>
    <definedName name="solver_itr" localSheetId="1" hidden="1">100</definedName>
    <definedName name="solver_lhs1" localSheetId="1" hidden="1">'Input &amp; Summary'!$B$21</definedName>
    <definedName name="solver_lin" localSheetId="1" hidden="1">2</definedName>
    <definedName name="solver_neg" localSheetId="1" hidden="1">2</definedName>
    <definedName name="solver_num" localSheetId="1" hidden="1">1</definedName>
    <definedName name="solver_nwt" localSheetId="1" hidden="1">1</definedName>
    <definedName name="solver_opt" localSheetId="1" hidden="1">'Input &amp; Summary'!$O$9</definedName>
    <definedName name="solver_pre" localSheetId="1" hidden="1">0.000001</definedName>
    <definedName name="solver_rel1" localSheetId="1" hidden="1">3</definedName>
    <definedName name="solver_rhs1" localSheetId="1" hidden="1">0</definedName>
    <definedName name="solver_scl" localSheetId="1" hidden="1">2</definedName>
    <definedName name="solver_sho" localSheetId="1" hidden="1">2</definedName>
    <definedName name="solver_tim" localSheetId="1" hidden="1">100</definedName>
    <definedName name="solver_tol" localSheetId="1" hidden="1">0.05</definedName>
    <definedName name="solver_typ" localSheetId="1" hidden="1">1</definedName>
    <definedName name="solver_val" localSheetId="1" hidden="1">0</definedName>
  </definedNames>
  <calcPr calcId="124519"/>
</workbook>
</file>

<file path=xl/calcChain.xml><?xml version="1.0" encoding="utf-8"?>
<calcChain xmlns="http://schemas.openxmlformats.org/spreadsheetml/2006/main">
  <c r="U36" i="1"/>
  <c r="O34"/>
  <c r="C21" i="10"/>
  <c r="B21"/>
  <c r="C20"/>
  <c r="B20"/>
  <c r="C19"/>
  <c r="B19"/>
  <c r="C18"/>
  <c r="B18"/>
  <c r="C17"/>
  <c r="B17"/>
  <c r="N6"/>
  <c r="N5"/>
  <c r="E21"/>
  <c r="D21"/>
  <c r="E20"/>
  <c r="D20"/>
  <c r="E19"/>
  <c r="D19"/>
  <c r="E18"/>
  <c r="D18"/>
  <c r="E17"/>
  <c r="D17"/>
  <c r="E16"/>
  <c r="D16"/>
  <c r="N9"/>
  <c r="N8"/>
  <c r="A3" i="9"/>
  <c r="A4" s="1"/>
  <c r="A6" s="1"/>
  <c r="A7" s="1"/>
  <c r="A8" s="1"/>
  <c r="A9" s="1"/>
  <c r="A10" s="1"/>
  <c r="A11" s="1"/>
  <c r="A12" s="1"/>
  <c r="A13" s="1"/>
  <c r="A14" s="1"/>
  <c r="B27" i="5"/>
  <c r="C36" i="1"/>
  <c r="M7" i="2" s="1"/>
  <c r="B36" i="1"/>
  <c r="L7" i="2" s="1"/>
  <c r="C35" i="1"/>
  <c r="M6" i="2" s="1"/>
  <c r="B35" i="1"/>
  <c r="L6" i="2" s="1"/>
  <c r="C34" i="1"/>
  <c r="M5" i="2" s="1"/>
  <c r="B34" i="1"/>
  <c r="C33"/>
  <c r="M4" i="2" s="1"/>
  <c r="B33" i="1"/>
  <c r="L4" i="2" s="1"/>
  <c r="C32" i="1"/>
  <c r="M3" i="2" s="1"/>
  <c r="B32" i="1"/>
  <c r="L3" i="2" s="1"/>
  <c r="B30" i="1"/>
  <c r="B29"/>
  <c r="C18"/>
  <c r="M13" i="2" s="1"/>
  <c r="B18" i="1"/>
  <c r="O35" s="1"/>
  <c r="C17"/>
  <c r="M12" i="2" s="1"/>
  <c r="B17" i="1"/>
  <c r="C16"/>
  <c r="M11" i="2" s="1"/>
  <c r="B16" i="1"/>
  <c r="C15"/>
  <c r="M10" i="2" s="1"/>
  <c r="B15" i="1"/>
  <c r="C14"/>
  <c r="M9" i="2" s="1"/>
  <c r="B14" i="1"/>
  <c r="B12"/>
  <c r="B11"/>
  <c r="M32" i="2" s="1"/>
  <c r="G2" i="10"/>
  <c r="I2" s="1"/>
  <c r="K2" s="1"/>
  <c r="M2" s="1"/>
  <c r="F2"/>
  <c r="H2" s="1"/>
  <c r="J2" s="1"/>
  <c r="L2" s="1"/>
  <c r="N4"/>
  <c r="N7"/>
  <c r="N3"/>
  <c r="I3" i="2"/>
  <c r="AM3" s="1"/>
  <c r="H3"/>
  <c r="A13" i="7"/>
  <c r="B13" s="1"/>
  <c r="B3"/>
  <c r="A4"/>
  <c r="B4" s="1"/>
  <c r="A4" i="2"/>
  <c r="M34"/>
  <c r="M33"/>
  <c r="M28"/>
  <c r="M21"/>
  <c r="M24"/>
  <c r="M25" s="1"/>
  <c r="M26" s="1"/>
  <c r="M27" s="1"/>
  <c r="M17"/>
  <c r="M18" s="1"/>
  <c r="M19" s="1"/>
  <c r="M20" s="1"/>
  <c r="L5"/>
  <c r="B14" i="5"/>
  <c r="B13"/>
  <c r="D11"/>
  <c r="B10"/>
  <c r="B6"/>
  <c r="B5"/>
  <c r="B3"/>
  <c r="B2"/>
  <c r="O33" i="1" l="1"/>
  <c r="O37" s="1"/>
  <c r="B19"/>
  <c r="M40" i="2" s="1"/>
  <c r="M43"/>
  <c r="B37" i="1"/>
  <c r="M44" i="2" s="1"/>
  <c r="M45" s="1"/>
  <c r="AD3" s="1"/>
  <c r="M39"/>
  <c r="AP4"/>
  <c r="AO4"/>
  <c r="AO3"/>
  <c r="AP3"/>
  <c r="Q3"/>
  <c r="L10"/>
  <c r="AA4"/>
  <c r="AE4" s="1"/>
  <c r="AA3"/>
  <c r="N5"/>
  <c r="A5"/>
  <c r="A5" i="7"/>
  <c r="R4" i="2"/>
  <c r="Q4"/>
  <c r="S5"/>
  <c r="R3"/>
  <c r="S3"/>
  <c r="S4"/>
  <c r="N6"/>
  <c r="N4"/>
  <c r="N3"/>
  <c r="L9"/>
  <c r="L13"/>
  <c r="L12"/>
  <c r="L11"/>
  <c r="T35" i="1" l="1"/>
  <c r="T36"/>
  <c r="AA5" i="2"/>
  <c r="AP5"/>
  <c r="AO5"/>
  <c r="M41"/>
  <c r="AR4"/>
  <c r="AR5"/>
  <c r="AQ4"/>
  <c r="AQ5"/>
  <c r="AQ3"/>
  <c r="AR3"/>
  <c r="AH5"/>
  <c r="AI5"/>
  <c r="AE5"/>
  <c r="AI4"/>
  <c r="AH4"/>
  <c r="Q5"/>
  <c r="AH3"/>
  <c r="AI3"/>
  <c r="P5"/>
  <c r="R5"/>
  <c r="A6"/>
  <c r="P6" s="1"/>
  <c r="A6" i="7"/>
  <c r="B5"/>
  <c r="V3" i="2"/>
  <c r="U5"/>
  <c r="P4"/>
  <c r="V4"/>
  <c r="X4"/>
  <c r="X3"/>
  <c r="N10"/>
  <c r="W4"/>
  <c r="W3"/>
  <c r="Y4"/>
  <c r="Y3"/>
  <c r="T6"/>
  <c r="T4"/>
  <c r="T3"/>
  <c r="P3"/>
  <c r="X5"/>
  <c r="T5"/>
  <c r="Y5"/>
  <c r="N9"/>
  <c r="U4"/>
  <c r="U3"/>
  <c r="R6"/>
  <c r="V5"/>
  <c r="W5"/>
  <c r="N11"/>
  <c r="N12"/>
  <c r="V6" l="1"/>
  <c r="AP6"/>
  <c r="AO6"/>
  <c r="AR6"/>
  <c r="AQ6"/>
  <c r="W6"/>
  <c r="AA6"/>
  <c r="X6"/>
  <c r="Q6"/>
  <c r="S6"/>
  <c r="Y6"/>
  <c r="U6"/>
  <c r="A7"/>
  <c r="AA7" s="1"/>
  <c r="D3"/>
  <c r="A7" i="7"/>
  <c r="B6"/>
  <c r="B5" i="2"/>
  <c r="B4"/>
  <c r="B3"/>
  <c r="AH7" l="1"/>
  <c r="AI7"/>
  <c r="AH6"/>
  <c r="AI6"/>
  <c r="AE6"/>
  <c r="AC4"/>
  <c r="C4"/>
  <c r="C5" s="1"/>
  <c r="B6"/>
  <c r="A8"/>
  <c r="W7"/>
  <c r="T7"/>
  <c r="X7"/>
  <c r="R7"/>
  <c r="P7"/>
  <c r="U7"/>
  <c r="Y7"/>
  <c r="V7"/>
  <c r="S7"/>
  <c r="Q7"/>
  <c r="A8" i="7"/>
  <c r="B7"/>
  <c r="A9" i="2"/>
  <c r="AA9" l="1"/>
  <c r="AP9"/>
  <c r="AO9"/>
  <c r="AR9"/>
  <c r="AQ9"/>
  <c r="AA8"/>
  <c r="AH8" s="1"/>
  <c r="AP8"/>
  <c r="AO8"/>
  <c r="AR8"/>
  <c r="AQ8"/>
  <c r="AH9"/>
  <c r="AI9"/>
  <c r="C6"/>
  <c r="AD4"/>
  <c r="AC5"/>
  <c r="W9"/>
  <c r="B7"/>
  <c r="C7" s="1"/>
  <c r="U8"/>
  <c r="Y8"/>
  <c r="V8"/>
  <c r="R8"/>
  <c r="P8"/>
  <c r="X8"/>
  <c r="S8"/>
  <c r="W8"/>
  <c r="T8"/>
  <c r="Q8"/>
  <c r="R9"/>
  <c r="A9" i="7"/>
  <c r="B8"/>
  <c r="T9" i="2"/>
  <c r="P9"/>
  <c r="X9"/>
  <c r="Q9"/>
  <c r="S9"/>
  <c r="V9"/>
  <c r="Y9"/>
  <c r="U9"/>
  <c r="A10"/>
  <c r="AI8" l="1"/>
  <c r="AA10"/>
  <c r="AI10" s="1"/>
  <c r="AP10"/>
  <c r="AO10"/>
  <c r="AR10"/>
  <c r="AQ10"/>
  <c r="AE7"/>
  <c r="AH10"/>
  <c r="AD5"/>
  <c r="AC6"/>
  <c r="B8"/>
  <c r="C8" s="1"/>
  <c r="W10"/>
  <c r="A10" i="7"/>
  <c r="B9"/>
  <c r="B9" i="2"/>
  <c r="Q10"/>
  <c r="T10"/>
  <c r="S10"/>
  <c r="X10"/>
  <c r="P10"/>
  <c r="R10"/>
  <c r="V10"/>
  <c r="Y10"/>
  <c r="U10"/>
  <c r="A11"/>
  <c r="AA11" l="1"/>
  <c r="AP11"/>
  <c r="AO11"/>
  <c r="AR11"/>
  <c r="AQ11"/>
  <c r="AE8"/>
  <c r="AE9" s="1"/>
  <c r="AH11"/>
  <c r="AI11"/>
  <c r="C9"/>
  <c r="AD6"/>
  <c r="AC7"/>
  <c r="R11"/>
  <c r="P11"/>
  <c r="T11"/>
  <c r="U11"/>
  <c r="X11"/>
  <c r="W11"/>
  <c r="Q11"/>
  <c r="S11"/>
  <c r="V11"/>
  <c r="Y11"/>
  <c r="A11" i="7"/>
  <c r="B10"/>
  <c r="B10" i="2"/>
  <c r="A12"/>
  <c r="AA12" l="1"/>
  <c r="AP12"/>
  <c r="AO12"/>
  <c r="AR12"/>
  <c r="AQ12"/>
  <c r="AE10"/>
  <c r="C10"/>
  <c r="AH12"/>
  <c r="AI12"/>
  <c r="AD7"/>
  <c r="AC8"/>
  <c r="B11"/>
  <c r="W12"/>
  <c r="R12"/>
  <c r="A12" i="7"/>
  <c r="B12" s="1"/>
  <c r="B11"/>
  <c r="Y12" i="2"/>
  <c r="S12"/>
  <c r="V12"/>
  <c r="U12"/>
  <c r="P12"/>
  <c r="Q12"/>
  <c r="X12"/>
  <c r="T12"/>
  <c r="A13"/>
  <c r="AA13" l="1"/>
  <c r="AP13"/>
  <c r="AO13"/>
  <c r="AR13"/>
  <c r="AQ13"/>
  <c r="AE11"/>
  <c r="C11"/>
  <c r="AH13"/>
  <c r="AI13"/>
  <c r="AD8"/>
  <c r="AC9"/>
  <c r="W13"/>
  <c r="S13"/>
  <c r="Y13"/>
  <c r="Q13"/>
  <c r="V13"/>
  <c r="U13"/>
  <c r="B12"/>
  <c r="P13"/>
  <c r="R13"/>
  <c r="X13"/>
  <c r="T13"/>
  <c r="A14"/>
  <c r="AA14" l="1"/>
  <c r="AP14"/>
  <c r="AO14"/>
  <c r="AR14"/>
  <c r="AQ14"/>
  <c r="C12"/>
  <c r="AE12"/>
  <c r="AH14"/>
  <c r="AI14"/>
  <c r="AD9"/>
  <c r="AC10"/>
  <c r="U14"/>
  <c r="P14"/>
  <c r="T14"/>
  <c r="Q14"/>
  <c r="X14"/>
  <c r="W14"/>
  <c r="S14"/>
  <c r="R14"/>
  <c r="V14"/>
  <c r="Y14"/>
  <c r="B13"/>
  <c r="C13" s="1"/>
  <c r="A15"/>
  <c r="AA15" l="1"/>
  <c r="AP15"/>
  <c r="AO15"/>
  <c r="AR15"/>
  <c r="AQ15"/>
  <c r="AE13"/>
  <c r="AH15"/>
  <c r="AI15"/>
  <c r="AD10"/>
  <c r="AC11"/>
  <c r="Q15"/>
  <c r="W15"/>
  <c r="B14"/>
  <c r="C14" s="1"/>
  <c r="T15"/>
  <c r="P15"/>
  <c r="X15"/>
  <c r="R15"/>
  <c r="S15"/>
  <c r="V15"/>
  <c r="Y15"/>
  <c r="U15"/>
  <c r="A16"/>
  <c r="AA16" l="1"/>
  <c r="AP16"/>
  <c r="AO16"/>
  <c r="AR16"/>
  <c r="AQ16"/>
  <c r="AE14"/>
  <c r="AH16"/>
  <c r="AI16"/>
  <c r="AD11"/>
  <c r="AC12"/>
  <c r="S16"/>
  <c r="V16"/>
  <c r="Y16"/>
  <c r="U16"/>
  <c r="B15"/>
  <c r="C15" s="1"/>
  <c r="R16"/>
  <c r="A17"/>
  <c r="Q16"/>
  <c r="P16"/>
  <c r="X16"/>
  <c r="T16"/>
  <c r="W16"/>
  <c r="W17"/>
  <c r="AA17" l="1"/>
  <c r="AI17" s="1"/>
  <c r="AP17"/>
  <c r="AO17"/>
  <c r="AR17"/>
  <c r="AQ17"/>
  <c r="AE15"/>
  <c r="AH17"/>
  <c r="AD12"/>
  <c r="AC13"/>
  <c r="P17"/>
  <c r="X17"/>
  <c r="T17"/>
  <c r="B16"/>
  <c r="C16" s="1"/>
  <c r="Q17"/>
  <c r="R17"/>
  <c r="S17"/>
  <c r="V17"/>
  <c r="Y17"/>
  <c r="U17"/>
  <c r="A18"/>
  <c r="AA18" l="1"/>
  <c r="AP18"/>
  <c r="AO18"/>
  <c r="AR18"/>
  <c r="AQ18"/>
  <c r="AE16"/>
  <c r="AH18"/>
  <c r="AI18"/>
  <c r="AD13"/>
  <c r="AC14"/>
  <c r="Q18"/>
  <c r="W18"/>
  <c r="X18"/>
  <c r="P18"/>
  <c r="T18"/>
  <c r="B17"/>
  <c r="S18"/>
  <c r="R18"/>
  <c r="V18"/>
  <c r="Y18"/>
  <c r="U18"/>
  <c r="C17"/>
  <c r="A19"/>
  <c r="M31"/>
  <c r="AA19" l="1"/>
  <c r="AP19"/>
  <c r="AO19"/>
  <c r="AR19"/>
  <c r="AQ19"/>
  <c r="AE17"/>
  <c r="AF17" s="1"/>
  <c r="AH19"/>
  <c r="AI19"/>
  <c r="AF3"/>
  <c r="AJ3" s="1"/>
  <c r="AF4"/>
  <c r="AJ4" s="1"/>
  <c r="AF5"/>
  <c r="AJ5" s="1"/>
  <c r="AF6"/>
  <c r="AJ6" s="1"/>
  <c r="AF7"/>
  <c r="AJ7" s="1"/>
  <c r="AF8"/>
  <c r="AJ8" s="1"/>
  <c r="AF9"/>
  <c r="AJ9" s="1"/>
  <c r="AF10"/>
  <c r="AJ10" s="1"/>
  <c r="AF11"/>
  <c r="AJ11" s="1"/>
  <c r="AF12"/>
  <c r="AJ12" s="1"/>
  <c r="AF13"/>
  <c r="AJ13" s="1"/>
  <c r="AF14"/>
  <c r="AF15"/>
  <c r="AF16"/>
  <c r="AC15"/>
  <c r="AD14"/>
  <c r="M37"/>
  <c r="M36"/>
  <c r="W19"/>
  <c r="Q19"/>
  <c r="B18"/>
  <c r="C18" s="1"/>
  <c r="T19"/>
  <c r="P19"/>
  <c r="X19"/>
  <c r="R19"/>
  <c r="S19"/>
  <c r="V19"/>
  <c r="Y19"/>
  <c r="U19"/>
  <c r="A20"/>
  <c r="AA20" l="1"/>
  <c r="AP20"/>
  <c r="AO20"/>
  <c r="AR20"/>
  <c r="AQ20"/>
  <c r="AE18"/>
  <c r="AJ14"/>
  <c r="E14" s="1"/>
  <c r="AH20"/>
  <c r="AI20"/>
  <c r="AC16"/>
  <c r="AD15"/>
  <c r="AJ15" s="1"/>
  <c r="E15" s="1"/>
  <c r="E9"/>
  <c r="E7"/>
  <c r="E4"/>
  <c r="E3"/>
  <c r="F3" s="1"/>
  <c r="G3" s="1"/>
  <c r="H4" s="1"/>
  <c r="D4" s="1"/>
  <c r="E5"/>
  <c r="E6"/>
  <c r="E8"/>
  <c r="E10"/>
  <c r="E11"/>
  <c r="E12"/>
  <c r="E13"/>
  <c r="U20"/>
  <c r="P20"/>
  <c r="T20"/>
  <c r="Q20"/>
  <c r="X20"/>
  <c r="W20"/>
  <c r="B19"/>
  <c r="C19" s="1"/>
  <c r="S20"/>
  <c r="R20"/>
  <c r="V20"/>
  <c r="Y20"/>
  <c r="A21"/>
  <c r="AA21" l="1"/>
  <c r="AP21"/>
  <c r="AO21"/>
  <c r="AR21"/>
  <c r="AQ21"/>
  <c r="AE19"/>
  <c r="AF18"/>
  <c r="AH21"/>
  <c r="AI21"/>
  <c r="AC17"/>
  <c r="AD16"/>
  <c r="AJ16" s="1"/>
  <c r="E16" s="1"/>
  <c r="Y21"/>
  <c r="R21"/>
  <c r="B20"/>
  <c r="C20" s="1"/>
  <c r="V21"/>
  <c r="S21"/>
  <c r="U21"/>
  <c r="P21"/>
  <c r="Q21"/>
  <c r="X21"/>
  <c r="T21"/>
  <c r="W21"/>
  <c r="A22"/>
  <c r="AA22" l="1"/>
  <c r="AH22" s="1"/>
  <c r="AP22"/>
  <c r="AO22"/>
  <c r="AR22"/>
  <c r="AQ22"/>
  <c r="AF19"/>
  <c r="AE20"/>
  <c r="AI22"/>
  <c r="AC18"/>
  <c r="AD17"/>
  <c r="AJ17" s="1"/>
  <c r="E17" s="1"/>
  <c r="U22"/>
  <c r="P22"/>
  <c r="T22"/>
  <c r="Q22"/>
  <c r="X22"/>
  <c r="W22"/>
  <c r="B21"/>
  <c r="C21" s="1"/>
  <c r="S22"/>
  <c r="R22"/>
  <c r="V22"/>
  <c r="Y22"/>
  <c r="A23"/>
  <c r="AA23" l="1"/>
  <c r="AP23"/>
  <c r="AO23"/>
  <c r="AR23"/>
  <c r="AQ23"/>
  <c r="AF20"/>
  <c r="AE21"/>
  <c r="AH23"/>
  <c r="AI23"/>
  <c r="AC19"/>
  <c r="AD18"/>
  <c r="AJ18" s="1"/>
  <c r="E18" s="1"/>
  <c r="U23"/>
  <c r="R23"/>
  <c r="B22"/>
  <c r="C22" s="1"/>
  <c r="P23"/>
  <c r="X23"/>
  <c r="W23"/>
  <c r="T23"/>
  <c r="Q23"/>
  <c r="S23"/>
  <c r="V23"/>
  <c r="Y23"/>
  <c r="A24"/>
  <c r="AA24" l="1"/>
  <c r="AP24"/>
  <c r="AO24"/>
  <c r="AR24"/>
  <c r="AQ24"/>
  <c r="AF21"/>
  <c r="AE22"/>
  <c r="AH24"/>
  <c r="AI24"/>
  <c r="AC20"/>
  <c r="AD19"/>
  <c r="AJ19" s="1"/>
  <c r="E19" s="1"/>
  <c r="U24"/>
  <c r="Q24"/>
  <c r="T24"/>
  <c r="P24"/>
  <c r="X24"/>
  <c r="W24"/>
  <c r="B23"/>
  <c r="C23" s="1"/>
  <c r="S24"/>
  <c r="R24"/>
  <c r="V24"/>
  <c r="Y24"/>
  <c r="A25"/>
  <c r="AA25" l="1"/>
  <c r="AP25"/>
  <c r="AO25"/>
  <c r="AR25"/>
  <c r="AQ25"/>
  <c r="AF22"/>
  <c r="AE23"/>
  <c r="AH25"/>
  <c r="AI25"/>
  <c r="AC21"/>
  <c r="AD20"/>
  <c r="AJ20" s="1"/>
  <c r="E20" s="1"/>
  <c r="W25"/>
  <c r="S25"/>
  <c r="Y25"/>
  <c r="R25"/>
  <c r="V25"/>
  <c r="U25"/>
  <c r="B24"/>
  <c r="C24" s="1"/>
  <c r="Q25"/>
  <c r="P25"/>
  <c r="X25"/>
  <c r="T25"/>
  <c r="A26"/>
  <c r="AA26" l="1"/>
  <c r="AP26"/>
  <c r="AO26"/>
  <c r="AR26"/>
  <c r="AQ26"/>
  <c r="AF23"/>
  <c r="AE24"/>
  <c r="AH26"/>
  <c r="AI26"/>
  <c r="AC22"/>
  <c r="AD21"/>
  <c r="AJ21" s="1"/>
  <c r="E21" s="1"/>
  <c r="U26"/>
  <c r="R26"/>
  <c r="T26"/>
  <c r="S26"/>
  <c r="X26"/>
  <c r="W26"/>
  <c r="Q26"/>
  <c r="P26"/>
  <c r="V26"/>
  <c r="Y26"/>
  <c r="B25"/>
  <c r="C25" s="1"/>
  <c r="A27"/>
  <c r="AA27" l="1"/>
  <c r="AP27"/>
  <c r="AO27"/>
  <c r="AR27"/>
  <c r="AQ27"/>
  <c r="AF24"/>
  <c r="AE25"/>
  <c r="AH27"/>
  <c r="AI27"/>
  <c r="AC23"/>
  <c r="AD22"/>
  <c r="AJ22" s="1"/>
  <c r="E22" s="1"/>
  <c r="Q27"/>
  <c r="U27"/>
  <c r="T27"/>
  <c r="P27"/>
  <c r="X27"/>
  <c r="W27"/>
  <c r="R27"/>
  <c r="S27"/>
  <c r="V27"/>
  <c r="Y27"/>
  <c r="B26"/>
  <c r="C26" s="1"/>
  <c r="A28"/>
  <c r="AA28" l="1"/>
  <c r="AP28"/>
  <c r="AO28"/>
  <c r="AR28"/>
  <c r="AQ28"/>
  <c r="AF25"/>
  <c r="AE26"/>
  <c r="AH28"/>
  <c r="AI28"/>
  <c r="AC24"/>
  <c r="AD23"/>
  <c r="AJ23" s="1"/>
  <c r="E23" s="1"/>
  <c r="B27"/>
  <c r="C27" s="1"/>
  <c r="U28"/>
  <c r="Q28"/>
  <c r="T28"/>
  <c r="S28"/>
  <c r="X28"/>
  <c r="W28"/>
  <c r="R28"/>
  <c r="P28"/>
  <c r="V28"/>
  <c r="Y28"/>
  <c r="A29"/>
  <c r="AA29" l="1"/>
  <c r="AH29" s="1"/>
  <c r="AP29"/>
  <c r="AO29"/>
  <c r="AR29"/>
  <c r="AQ29"/>
  <c r="AF26"/>
  <c r="AE27"/>
  <c r="AI29"/>
  <c r="AC25"/>
  <c r="AD24"/>
  <c r="AJ24" s="1"/>
  <c r="E24" s="1"/>
  <c r="U29"/>
  <c r="P29"/>
  <c r="S29"/>
  <c r="X29"/>
  <c r="W29"/>
  <c r="T29"/>
  <c r="B28"/>
  <c r="C28" s="1"/>
  <c r="R29"/>
  <c r="Q29"/>
  <c r="V29"/>
  <c r="Y29"/>
  <c r="A30"/>
  <c r="AA30" l="1"/>
  <c r="AP30"/>
  <c r="AO30"/>
  <c r="AR30"/>
  <c r="AQ30"/>
  <c r="AF27"/>
  <c r="AE28"/>
  <c r="AH30"/>
  <c r="AI30"/>
  <c r="AC26"/>
  <c r="AD25"/>
  <c r="AJ25" s="1"/>
  <c r="E25" s="1"/>
  <c r="W30"/>
  <c r="P30"/>
  <c r="B29"/>
  <c r="C29" s="1"/>
  <c r="T30"/>
  <c r="R30"/>
  <c r="X30"/>
  <c r="Q30"/>
  <c r="S30"/>
  <c r="V30"/>
  <c r="Y30"/>
  <c r="U30"/>
  <c r="A31"/>
  <c r="AA31" l="1"/>
  <c r="AP31"/>
  <c r="AO31"/>
  <c r="AR31"/>
  <c r="AQ31"/>
  <c r="AF28"/>
  <c r="AE29"/>
  <c r="AH31"/>
  <c r="AI31"/>
  <c r="AC27"/>
  <c r="AD26"/>
  <c r="AJ26" s="1"/>
  <c r="E26" s="1"/>
  <c r="S31"/>
  <c r="P31"/>
  <c r="V31"/>
  <c r="U31"/>
  <c r="R31"/>
  <c r="Q31"/>
  <c r="X31"/>
  <c r="W31"/>
  <c r="Y31"/>
  <c r="T31"/>
  <c r="B30"/>
  <c r="C30" s="1"/>
  <c r="A32"/>
  <c r="AA32" l="1"/>
  <c r="AP32"/>
  <c r="AO32"/>
  <c r="AR32"/>
  <c r="AQ32"/>
  <c r="AF29"/>
  <c r="AE30"/>
  <c r="AH32"/>
  <c r="AI32"/>
  <c r="AC28"/>
  <c r="AD27"/>
  <c r="AJ27" s="1"/>
  <c r="E27" s="1"/>
  <c r="B31"/>
  <c r="C31" s="1"/>
  <c r="T32"/>
  <c r="P32"/>
  <c r="W32"/>
  <c r="A33"/>
  <c r="S32"/>
  <c r="X32"/>
  <c r="Q32"/>
  <c r="R32"/>
  <c r="V32"/>
  <c r="Y32"/>
  <c r="U32"/>
  <c r="T33"/>
  <c r="AA33" l="1"/>
  <c r="AH33" s="1"/>
  <c r="AP33"/>
  <c r="AO33"/>
  <c r="AR33"/>
  <c r="AQ33"/>
  <c r="AF30"/>
  <c r="AE31"/>
  <c r="AI33"/>
  <c r="AC29"/>
  <c r="AD28"/>
  <c r="AJ28" s="1"/>
  <c r="E28" s="1"/>
  <c r="U33"/>
  <c r="P33"/>
  <c r="A34"/>
  <c r="R33"/>
  <c r="X33"/>
  <c r="W33"/>
  <c r="B32"/>
  <c r="C32" s="1"/>
  <c r="S33"/>
  <c r="Q33"/>
  <c r="V33"/>
  <c r="Y33"/>
  <c r="AA34" l="1"/>
  <c r="AP34"/>
  <c r="AO34"/>
  <c r="AR34"/>
  <c r="AQ34"/>
  <c r="AF31"/>
  <c r="AE32"/>
  <c r="AH34"/>
  <c r="AI34"/>
  <c r="AC30"/>
  <c r="AD29"/>
  <c r="AJ29" s="1"/>
  <c r="E29" s="1"/>
  <c r="Y34"/>
  <c r="A35"/>
  <c r="B33"/>
  <c r="C33" s="1"/>
  <c r="Q34"/>
  <c r="V34"/>
  <c r="U34"/>
  <c r="S34"/>
  <c r="R34"/>
  <c r="P34"/>
  <c r="X34"/>
  <c r="T34"/>
  <c r="W34"/>
  <c r="AA35" l="1"/>
  <c r="AP35"/>
  <c r="AO35"/>
  <c r="AR35"/>
  <c r="AQ35"/>
  <c r="AF32"/>
  <c r="AE33"/>
  <c r="AH35"/>
  <c r="AI35"/>
  <c r="AC31"/>
  <c r="AD30"/>
  <c r="AJ30" s="1"/>
  <c r="E30" s="1"/>
  <c r="Y35"/>
  <c r="R35"/>
  <c r="W35"/>
  <c r="P35"/>
  <c r="V35"/>
  <c r="U35"/>
  <c r="S35"/>
  <c r="Q35"/>
  <c r="X35"/>
  <c r="T35"/>
  <c r="A36"/>
  <c r="B34"/>
  <c r="AA36" l="1"/>
  <c r="AP36"/>
  <c r="AO36"/>
  <c r="AR36"/>
  <c r="AQ36"/>
  <c r="AF33"/>
  <c r="AE34"/>
  <c r="AH36"/>
  <c r="AI36"/>
  <c r="AC32"/>
  <c r="AD31"/>
  <c r="AJ31" s="1"/>
  <c r="E31" s="1"/>
  <c r="W36"/>
  <c r="Q36"/>
  <c r="B35"/>
  <c r="A37"/>
  <c r="X36"/>
  <c r="C34"/>
  <c r="S36"/>
  <c r="T36"/>
  <c r="P36"/>
  <c r="R36"/>
  <c r="V36"/>
  <c r="Y36"/>
  <c r="U36"/>
  <c r="AA37" l="1"/>
  <c r="AP37"/>
  <c r="AO37"/>
  <c r="AR37"/>
  <c r="AQ37"/>
  <c r="AF34"/>
  <c r="AE35"/>
  <c r="AH37"/>
  <c r="AI37"/>
  <c r="C35"/>
  <c r="AC33"/>
  <c r="AD32"/>
  <c r="AJ32" s="1"/>
  <c r="E32" s="1"/>
  <c r="Y37"/>
  <c r="Q37"/>
  <c r="S37"/>
  <c r="V37"/>
  <c r="U37"/>
  <c r="W37"/>
  <c r="A38"/>
  <c r="B36"/>
  <c r="R37"/>
  <c r="P37"/>
  <c r="X37"/>
  <c r="T37"/>
  <c r="AA38" l="1"/>
  <c r="AP38"/>
  <c r="AO38"/>
  <c r="AR38"/>
  <c r="AQ38"/>
  <c r="AF35"/>
  <c r="AE36"/>
  <c r="C36"/>
  <c r="AH38"/>
  <c r="AI38"/>
  <c r="AC34"/>
  <c r="AD33"/>
  <c r="AJ33" s="1"/>
  <c r="E33" s="1"/>
  <c r="U38"/>
  <c r="R38"/>
  <c r="Y38"/>
  <c r="P38"/>
  <c r="V38"/>
  <c r="Q38"/>
  <c r="S38"/>
  <c r="X38"/>
  <c r="T38"/>
  <c r="W38"/>
  <c r="A39"/>
  <c r="B37"/>
  <c r="AA39" l="1"/>
  <c r="AP39"/>
  <c r="AO39"/>
  <c r="AR39"/>
  <c r="AQ39"/>
  <c r="AF36"/>
  <c r="AE37"/>
  <c r="AH39"/>
  <c r="AI39"/>
  <c r="AC35"/>
  <c r="AD34"/>
  <c r="AJ34" s="1"/>
  <c r="E34" s="1"/>
  <c r="U39"/>
  <c r="V39"/>
  <c r="P39"/>
  <c r="B38"/>
  <c r="R39"/>
  <c r="Y39"/>
  <c r="W39"/>
  <c r="A40"/>
  <c r="C37"/>
  <c r="S39"/>
  <c r="Q39"/>
  <c r="X39"/>
  <c r="T39"/>
  <c r="AA40" l="1"/>
  <c r="AP40"/>
  <c r="AO40"/>
  <c r="AR40"/>
  <c r="AQ40"/>
  <c r="AF37"/>
  <c r="AE38"/>
  <c r="AH40"/>
  <c r="AI40"/>
  <c r="C38"/>
  <c r="AC36"/>
  <c r="AD35"/>
  <c r="AJ35" s="1"/>
  <c r="E35" s="1"/>
  <c r="W40"/>
  <c r="R40"/>
  <c r="T40"/>
  <c r="A41"/>
  <c r="P41" s="1"/>
  <c r="B39"/>
  <c r="P40"/>
  <c r="X40"/>
  <c r="S40"/>
  <c r="Q40"/>
  <c r="V40"/>
  <c r="Y40"/>
  <c r="U40"/>
  <c r="AA41" l="1"/>
  <c r="AP41"/>
  <c r="AO41"/>
  <c r="AR41"/>
  <c r="AQ41"/>
  <c r="AF38"/>
  <c r="AE39"/>
  <c r="T41"/>
  <c r="C39"/>
  <c r="AH41"/>
  <c r="AI41"/>
  <c r="AC37"/>
  <c r="AD36"/>
  <c r="AJ36" s="1"/>
  <c r="E36" s="1"/>
  <c r="W41"/>
  <c r="R41"/>
  <c r="X41"/>
  <c r="S41"/>
  <c r="Q41"/>
  <c r="V41"/>
  <c r="Y41"/>
  <c r="U41"/>
  <c r="A42"/>
  <c r="B40"/>
  <c r="AA42" l="1"/>
  <c r="AI42" s="1"/>
  <c r="AP42"/>
  <c r="AO42"/>
  <c r="AR42"/>
  <c r="AQ42"/>
  <c r="AF39"/>
  <c r="AE40"/>
  <c r="C40"/>
  <c r="AH42"/>
  <c r="AC38"/>
  <c r="AD37"/>
  <c r="AJ37" s="1"/>
  <c r="E37" s="1"/>
  <c r="Q42"/>
  <c r="T42"/>
  <c r="B41"/>
  <c r="U42"/>
  <c r="S42"/>
  <c r="X42"/>
  <c r="W42"/>
  <c r="R42"/>
  <c r="P42"/>
  <c r="V42"/>
  <c r="Y42"/>
  <c r="A43"/>
  <c r="U43" s="1"/>
  <c r="AA43" l="1"/>
  <c r="AP43"/>
  <c r="AO43"/>
  <c r="AR43"/>
  <c r="AQ43"/>
  <c r="C41"/>
  <c r="AF40"/>
  <c r="AE41"/>
  <c r="AH43"/>
  <c r="AI43"/>
  <c r="AC39"/>
  <c r="AD38"/>
  <c r="AJ38" s="1"/>
  <c r="E38" s="1"/>
  <c r="P43"/>
  <c r="W43"/>
  <c r="T43"/>
  <c r="B42"/>
  <c r="C42" s="1"/>
  <c r="R43"/>
  <c r="X43"/>
  <c r="A44"/>
  <c r="S43"/>
  <c r="Q43"/>
  <c r="V43"/>
  <c r="Y43"/>
  <c r="AA44" l="1"/>
  <c r="AH44" s="1"/>
  <c r="AP44"/>
  <c r="AO44"/>
  <c r="AR44"/>
  <c r="AQ44"/>
  <c r="AF41"/>
  <c r="AE42"/>
  <c r="AI44"/>
  <c r="AC40"/>
  <c r="AD39"/>
  <c r="AJ39" s="1"/>
  <c r="E39" s="1"/>
  <c r="W44"/>
  <c r="X44"/>
  <c r="R44"/>
  <c r="P44"/>
  <c r="T44"/>
  <c r="U44"/>
  <c r="A45"/>
  <c r="B43"/>
  <c r="C43" s="1"/>
  <c r="Q44"/>
  <c r="S44"/>
  <c r="V44"/>
  <c r="Y44"/>
  <c r="AA45" l="1"/>
  <c r="AP45"/>
  <c r="AO45"/>
  <c r="AR45"/>
  <c r="AQ45"/>
  <c r="AF42"/>
  <c r="AE43"/>
  <c r="AH45"/>
  <c r="AI45"/>
  <c r="AC41"/>
  <c r="AD40"/>
  <c r="AJ40" s="1"/>
  <c r="E40" s="1"/>
  <c r="S45"/>
  <c r="U45"/>
  <c r="V45"/>
  <c r="Q45"/>
  <c r="Y45"/>
  <c r="A46"/>
  <c r="B44"/>
  <c r="C44" s="1"/>
  <c r="R45"/>
  <c r="P45"/>
  <c r="X45"/>
  <c r="T45"/>
  <c r="W45"/>
  <c r="W46"/>
  <c r="T46"/>
  <c r="X46"/>
  <c r="Q46"/>
  <c r="S46"/>
  <c r="AA46" l="1"/>
  <c r="AP46"/>
  <c r="AO46"/>
  <c r="AR46"/>
  <c r="AQ46"/>
  <c r="AF43"/>
  <c r="AE44"/>
  <c r="AH46"/>
  <c r="AI46"/>
  <c r="AC42"/>
  <c r="AD41"/>
  <c r="AJ41" s="1"/>
  <c r="E41" s="1"/>
  <c r="A47"/>
  <c r="X47" s="1"/>
  <c r="B45"/>
  <c r="R46"/>
  <c r="P46"/>
  <c r="V46"/>
  <c r="Y46"/>
  <c r="U46"/>
  <c r="AA47" l="1"/>
  <c r="AP47"/>
  <c r="AO47"/>
  <c r="AR47"/>
  <c r="AQ47"/>
  <c r="AF44"/>
  <c r="AE45"/>
  <c r="AH47"/>
  <c r="AI47"/>
  <c r="S47"/>
  <c r="W47"/>
  <c r="AC43"/>
  <c r="AD42"/>
  <c r="AJ42" s="1"/>
  <c r="E42" s="1"/>
  <c r="P47"/>
  <c r="T47"/>
  <c r="U47"/>
  <c r="R47"/>
  <c r="Q47"/>
  <c r="V47"/>
  <c r="Y47"/>
  <c r="A48"/>
  <c r="B46"/>
  <c r="C45"/>
  <c r="Y48"/>
  <c r="AA48" l="1"/>
  <c r="AP48"/>
  <c r="AO48"/>
  <c r="AR48"/>
  <c r="AQ48"/>
  <c r="AF45"/>
  <c r="AE46"/>
  <c r="AH48"/>
  <c r="AI48"/>
  <c r="AC44"/>
  <c r="AD43"/>
  <c r="AJ43" s="1"/>
  <c r="E43" s="1"/>
  <c r="U48"/>
  <c r="R48"/>
  <c r="C46"/>
  <c r="B47"/>
  <c r="Q48"/>
  <c r="V48"/>
  <c r="A49"/>
  <c r="S48"/>
  <c r="P48"/>
  <c r="X48"/>
  <c r="T48"/>
  <c r="W48"/>
  <c r="AA49" l="1"/>
  <c r="AP49"/>
  <c r="AO49"/>
  <c r="AR49"/>
  <c r="AQ49"/>
  <c r="AF46"/>
  <c r="AE47"/>
  <c r="AH49"/>
  <c r="AI49"/>
  <c r="AC45"/>
  <c r="AD44"/>
  <c r="AJ44" s="1"/>
  <c r="E44" s="1"/>
  <c r="C47"/>
  <c r="U49"/>
  <c r="Y49"/>
  <c r="Q49"/>
  <c r="A50"/>
  <c r="P50" s="1"/>
  <c r="B48"/>
  <c r="R49"/>
  <c r="V49"/>
  <c r="P49"/>
  <c r="S49"/>
  <c r="X49"/>
  <c r="T49"/>
  <c r="W49"/>
  <c r="AA50" l="1"/>
  <c r="AP50"/>
  <c r="AO50"/>
  <c r="AR50"/>
  <c r="AQ50"/>
  <c r="U50"/>
  <c r="AF47"/>
  <c r="AE48"/>
  <c r="AH50"/>
  <c r="AI50"/>
  <c r="AC46"/>
  <c r="AD45"/>
  <c r="AJ45" s="1"/>
  <c r="E45" s="1"/>
  <c r="W50"/>
  <c r="V50"/>
  <c r="R50"/>
  <c r="Y50"/>
  <c r="A51"/>
  <c r="B49"/>
  <c r="C48"/>
  <c r="Q50"/>
  <c r="S50"/>
  <c r="X50"/>
  <c r="T50"/>
  <c r="AA51" l="1"/>
  <c r="AP51"/>
  <c r="AO51"/>
  <c r="AR51"/>
  <c r="AQ51"/>
  <c r="AF48"/>
  <c r="AE49"/>
  <c r="AH51"/>
  <c r="AI51"/>
  <c r="W51"/>
  <c r="AC47"/>
  <c r="AD46"/>
  <c r="AJ46" s="1"/>
  <c r="E46" s="1"/>
  <c r="T51"/>
  <c r="P51"/>
  <c r="X51"/>
  <c r="R51"/>
  <c r="U51"/>
  <c r="Q51"/>
  <c r="S51"/>
  <c r="V51"/>
  <c r="Y51"/>
  <c r="A52"/>
  <c r="C49"/>
  <c r="B50"/>
  <c r="AA52" l="1"/>
  <c r="AP52"/>
  <c r="AO52"/>
  <c r="AR52"/>
  <c r="AQ52"/>
  <c r="AF49"/>
  <c r="AE50"/>
  <c r="T52"/>
  <c r="AH52"/>
  <c r="AI52"/>
  <c r="AC48"/>
  <c r="AD47"/>
  <c r="AJ47" s="1"/>
  <c r="E47" s="1"/>
  <c r="W52"/>
  <c r="X52"/>
  <c r="S52"/>
  <c r="C50"/>
  <c r="B51"/>
  <c r="A53"/>
  <c r="Q53" s="1"/>
  <c r="Q52"/>
  <c r="R52"/>
  <c r="P52"/>
  <c r="V52"/>
  <c r="Y52"/>
  <c r="U52"/>
  <c r="U53"/>
  <c r="W53" l="1"/>
  <c r="AA53"/>
  <c r="AH53" s="1"/>
  <c r="AP53"/>
  <c r="AO53"/>
  <c r="AR53"/>
  <c r="AQ53"/>
  <c r="AF50"/>
  <c r="AE51"/>
  <c r="AI53"/>
  <c r="AC49"/>
  <c r="AD48"/>
  <c r="AJ48" s="1"/>
  <c r="E48" s="1"/>
  <c r="Y53"/>
  <c r="V53"/>
  <c r="S53"/>
  <c r="C51"/>
  <c r="A54"/>
  <c r="B52"/>
  <c r="P53"/>
  <c r="R53"/>
  <c r="X53"/>
  <c r="T53"/>
  <c r="AA54" l="1"/>
  <c r="AH54" s="1"/>
  <c r="AP54"/>
  <c r="AO54"/>
  <c r="AR54"/>
  <c r="AQ54"/>
  <c r="AF51"/>
  <c r="AE52"/>
  <c r="AI54"/>
  <c r="AC50"/>
  <c r="AD49"/>
  <c r="AJ49" s="1"/>
  <c r="E49" s="1"/>
  <c r="P54"/>
  <c r="U54"/>
  <c r="Y54"/>
  <c r="S54"/>
  <c r="V54"/>
  <c r="Q54"/>
  <c r="R54"/>
  <c r="X54"/>
  <c r="T54"/>
  <c r="W54"/>
  <c r="A55"/>
  <c r="C52"/>
  <c r="B53"/>
  <c r="AA55" l="1"/>
  <c r="AP55"/>
  <c r="AO55"/>
  <c r="AR55"/>
  <c r="AQ55"/>
  <c r="AF52"/>
  <c r="AE53"/>
  <c r="AH55"/>
  <c r="AI55"/>
  <c r="U55"/>
  <c r="AC51"/>
  <c r="AD50"/>
  <c r="AJ50" s="1"/>
  <c r="E50" s="1"/>
  <c r="B54"/>
  <c r="A56"/>
  <c r="Q56" s="1"/>
  <c r="C53"/>
  <c r="P55"/>
  <c r="R55"/>
  <c r="X55"/>
  <c r="T55"/>
  <c r="W55"/>
  <c r="Q55"/>
  <c r="S55"/>
  <c r="V55"/>
  <c r="Y55"/>
  <c r="AA56" l="1"/>
  <c r="AP56"/>
  <c r="AO56"/>
  <c r="AR56"/>
  <c r="AQ56"/>
  <c r="AF53"/>
  <c r="AE54"/>
  <c r="AH56"/>
  <c r="AI56"/>
  <c r="T56"/>
  <c r="AC52"/>
  <c r="AD51"/>
  <c r="AJ51" s="1"/>
  <c r="E51" s="1"/>
  <c r="U56"/>
  <c r="S56"/>
  <c r="X56"/>
  <c r="W56"/>
  <c r="C54"/>
  <c r="R56"/>
  <c r="P56"/>
  <c r="V56"/>
  <c r="Y56"/>
  <c r="A57"/>
  <c r="B55"/>
  <c r="AA57" l="1"/>
  <c r="AH57" s="1"/>
  <c r="AP57"/>
  <c r="AO57"/>
  <c r="AR57"/>
  <c r="AQ57"/>
  <c r="AF54"/>
  <c r="AE55"/>
  <c r="AI57"/>
  <c r="AC53"/>
  <c r="AD52"/>
  <c r="AJ52" s="1"/>
  <c r="E52" s="1"/>
  <c r="W57"/>
  <c r="B56"/>
  <c r="X57"/>
  <c r="P57"/>
  <c r="U57"/>
  <c r="R57"/>
  <c r="T57"/>
  <c r="A58"/>
  <c r="C55"/>
  <c r="Q57"/>
  <c r="S57"/>
  <c r="V57"/>
  <c r="Y57"/>
  <c r="AA58" l="1"/>
  <c r="AP58"/>
  <c r="AO58"/>
  <c r="AR58"/>
  <c r="AQ58"/>
  <c r="AF55"/>
  <c r="AE56"/>
  <c r="C56"/>
  <c r="AH58"/>
  <c r="AI58"/>
  <c r="AC54"/>
  <c r="AD53"/>
  <c r="AJ53" s="1"/>
  <c r="E53" s="1"/>
  <c r="U58"/>
  <c r="V58"/>
  <c r="S58"/>
  <c r="P58"/>
  <c r="Y58"/>
  <c r="W58"/>
  <c r="A59"/>
  <c r="B57"/>
  <c r="C57" s="1"/>
  <c r="Q58"/>
  <c r="R58"/>
  <c r="X58"/>
  <c r="T58"/>
  <c r="AA59" l="1"/>
  <c r="AH59" s="1"/>
  <c r="AP59"/>
  <c r="AO59"/>
  <c r="AR59"/>
  <c r="AQ59"/>
  <c r="AF56"/>
  <c r="AE57"/>
  <c r="AI59"/>
  <c r="AC55"/>
  <c r="AD54"/>
  <c r="AJ54" s="1"/>
  <c r="E54" s="1"/>
  <c r="U59"/>
  <c r="Y59"/>
  <c r="S59"/>
  <c r="V59"/>
  <c r="Q59"/>
  <c r="R59"/>
  <c r="P59"/>
  <c r="X59"/>
  <c r="T59"/>
  <c r="W59"/>
  <c r="A60"/>
  <c r="B58"/>
  <c r="C58" s="1"/>
  <c r="AA60" l="1"/>
  <c r="AP60"/>
  <c r="AO60"/>
  <c r="AR60"/>
  <c r="AQ60"/>
  <c r="AF57"/>
  <c r="AE58"/>
  <c r="AH60"/>
  <c r="AI60"/>
  <c r="AC56"/>
  <c r="AD55"/>
  <c r="AJ55" s="1"/>
  <c r="E55" s="1"/>
  <c r="R60"/>
  <c r="T60"/>
  <c r="B59"/>
  <c r="C59" s="1"/>
  <c r="Q60"/>
  <c r="X60"/>
  <c r="W60"/>
  <c r="A61"/>
  <c r="U61" s="1"/>
  <c r="S60"/>
  <c r="P60"/>
  <c r="V60"/>
  <c r="Y60"/>
  <c r="U60"/>
  <c r="Y61" l="1"/>
  <c r="AA61"/>
  <c r="AH61" s="1"/>
  <c r="AP61"/>
  <c r="AO61"/>
  <c r="AR61"/>
  <c r="AQ61"/>
  <c r="AF58"/>
  <c r="AE59"/>
  <c r="AI61"/>
  <c r="AC57"/>
  <c r="AD56"/>
  <c r="AJ56" s="1"/>
  <c r="E56" s="1"/>
  <c r="R61"/>
  <c r="A62"/>
  <c r="T62" s="1"/>
  <c r="B60"/>
  <c r="P61"/>
  <c r="V61"/>
  <c r="S61"/>
  <c r="Q61"/>
  <c r="X61"/>
  <c r="T61"/>
  <c r="W61"/>
  <c r="AA62" l="1"/>
  <c r="AP62"/>
  <c r="AO62"/>
  <c r="AR62"/>
  <c r="AQ62"/>
  <c r="AF59"/>
  <c r="AE60"/>
  <c r="AH62"/>
  <c r="AI62"/>
  <c r="AC58"/>
  <c r="AD57"/>
  <c r="AJ57" s="1"/>
  <c r="E57" s="1"/>
  <c r="S62"/>
  <c r="Q62"/>
  <c r="X62"/>
  <c r="W62"/>
  <c r="A63"/>
  <c r="C60"/>
  <c r="B61"/>
  <c r="P62"/>
  <c r="R62"/>
  <c r="V62"/>
  <c r="Y62"/>
  <c r="U62"/>
  <c r="AA63" l="1"/>
  <c r="AP63"/>
  <c r="AO63"/>
  <c r="AR63"/>
  <c r="AQ63"/>
  <c r="AF60"/>
  <c r="AE61"/>
  <c r="AH63"/>
  <c r="AI63"/>
  <c r="AC59"/>
  <c r="AD58"/>
  <c r="AJ58" s="1"/>
  <c r="E58" s="1"/>
  <c r="P63"/>
  <c r="T63"/>
  <c r="X63"/>
  <c r="S63"/>
  <c r="W63"/>
  <c r="A64"/>
  <c r="R63"/>
  <c r="V63"/>
  <c r="Q63"/>
  <c r="U63"/>
  <c r="Y63"/>
  <c r="B62"/>
  <c r="C61"/>
  <c r="AA64" l="1"/>
  <c r="AP64"/>
  <c r="AO64"/>
  <c r="AR64"/>
  <c r="AQ64"/>
  <c r="AE62"/>
  <c r="AF61"/>
  <c r="AH64"/>
  <c r="AI64"/>
  <c r="AC60"/>
  <c r="AD59"/>
  <c r="AJ59" s="1"/>
  <c r="E59" s="1"/>
  <c r="B63"/>
  <c r="A65"/>
  <c r="S64"/>
  <c r="W64"/>
  <c r="P64"/>
  <c r="T64"/>
  <c r="X64"/>
  <c r="Q64"/>
  <c r="U64"/>
  <c r="Y64"/>
  <c r="R64"/>
  <c r="V64"/>
  <c r="C62"/>
  <c r="AA65" l="1"/>
  <c r="AH65" s="1"/>
  <c r="AP65"/>
  <c r="AO65"/>
  <c r="AR65"/>
  <c r="AQ65"/>
  <c r="AF62"/>
  <c r="AE63"/>
  <c r="AI65"/>
  <c r="AC61"/>
  <c r="AD60"/>
  <c r="AJ60" s="1"/>
  <c r="E60" s="1"/>
  <c r="C63"/>
  <c r="B64"/>
  <c r="A66"/>
  <c r="R65"/>
  <c r="V65"/>
  <c r="Q65"/>
  <c r="U65"/>
  <c r="Y65"/>
  <c r="P65"/>
  <c r="X65"/>
  <c r="S65"/>
  <c r="T65"/>
  <c r="W65"/>
  <c r="AA66" l="1"/>
  <c r="AP66"/>
  <c r="AO66"/>
  <c r="AR66"/>
  <c r="AQ66"/>
  <c r="AF63"/>
  <c r="AE64"/>
  <c r="AH66"/>
  <c r="AI66"/>
  <c r="AC62"/>
  <c r="AD61"/>
  <c r="AJ61" s="1"/>
  <c r="E61" s="1"/>
  <c r="C64"/>
  <c r="B65"/>
  <c r="A67"/>
  <c r="S66"/>
  <c r="W66"/>
  <c r="P66"/>
  <c r="T66"/>
  <c r="X66"/>
  <c r="Q66"/>
  <c r="U66"/>
  <c r="Y66"/>
  <c r="R66"/>
  <c r="V66"/>
  <c r="AA67" l="1"/>
  <c r="AO67"/>
  <c r="AP67"/>
  <c r="AR67"/>
  <c r="AQ67"/>
  <c r="AF64"/>
  <c r="AE65"/>
  <c r="AH67"/>
  <c r="AI67"/>
  <c r="AC63"/>
  <c r="AD62"/>
  <c r="AJ62" s="1"/>
  <c r="E62" s="1"/>
  <c r="C65"/>
  <c r="P67"/>
  <c r="T67"/>
  <c r="X67"/>
  <c r="S67"/>
  <c r="W67"/>
  <c r="A68"/>
  <c r="R67"/>
  <c r="V67"/>
  <c r="Q67"/>
  <c r="U67"/>
  <c r="Y67"/>
  <c r="B66"/>
  <c r="AA68" l="1"/>
  <c r="AP68"/>
  <c r="AO68"/>
  <c r="AR68"/>
  <c r="AQ68"/>
  <c r="AF65"/>
  <c r="AE66"/>
  <c r="AH68"/>
  <c r="AI68"/>
  <c r="AC64"/>
  <c r="AD63"/>
  <c r="AJ63" s="1"/>
  <c r="E63" s="1"/>
  <c r="C66"/>
  <c r="B67"/>
  <c r="A69"/>
  <c r="S68"/>
  <c r="W68"/>
  <c r="P68"/>
  <c r="T68"/>
  <c r="X68"/>
  <c r="Q68"/>
  <c r="U68"/>
  <c r="Y68"/>
  <c r="R68"/>
  <c r="V68"/>
  <c r="AA69" l="1"/>
  <c r="AO69"/>
  <c r="AP69"/>
  <c r="AR69"/>
  <c r="AQ69"/>
  <c r="AF66"/>
  <c r="AE67"/>
  <c r="AH69"/>
  <c r="AI69"/>
  <c r="AC65"/>
  <c r="AD64"/>
  <c r="AJ64" s="1"/>
  <c r="E64" s="1"/>
  <c r="C67"/>
  <c r="P69"/>
  <c r="T69"/>
  <c r="X69"/>
  <c r="S69"/>
  <c r="W69"/>
  <c r="A70"/>
  <c r="R69"/>
  <c r="V69"/>
  <c r="Q69"/>
  <c r="U69"/>
  <c r="Y69"/>
  <c r="B68"/>
  <c r="C68" s="1"/>
  <c r="AA70" l="1"/>
  <c r="AO70"/>
  <c r="AP70"/>
  <c r="AR70"/>
  <c r="AQ70"/>
  <c r="AF67"/>
  <c r="AE68"/>
  <c r="AH70"/>
  <c r="AI70"/>
  <c r="AC66"/>
  <c r="AD65"/>
  <c r="AJ65" s="1"/>
  <c r="E65" s="1"/>
  <c r="B69"/>
  <c r="C69" s="1"/>
  <c r="Q70"/>
  <c r="U70"/>
  <c r="Y70"/>
  <c r="R70"/>
  <c r="V70"/>
  <c r="A71"/>
  <c r="S70"/>
  <c r="W70"/>
  <c r="P70"/>
  <c r="T70"/>
  <c r="X70"/>
  <c r="AA71" l="1"/>
  <c r="AO71"/>
  <c r="AP71"/>
  <c r="AR71"/>
  <c r="AQ71"/>
  <c r="AF68"/>
  <c r="AE69"/>
  <c r="AH71"/>
  <c r="AI71"/>
  <c r="AC67"/>
  <c r="AD66"/>
  <c r="AJ66" s="1"/>
  <c r="E66" s="1"/>
  <c r="B70"/>
  <c r="C70" s="1"/>
  <c r="R71"/>
  <c r="V71"/>
  <c r="Q71"/>
  <c r="U71"/>
  <c r="Y71"/>
  <c r="P71"/>
  <c r="T71"/>
  <c r="X71"/>
  <c r="S71"/>
  <c r="W71"/>
  <c r="A72"/>
  <c r="AA72" l="1"/>
  <c r="AP72"/>
  <c r="AO72"/>
  <c r="AR72"/>
  <c r="AQ72"/>
  <c r="AF69"/>
  <c r="AE70"/>
  <c r="AH72"/>
  <c r="AI72"/>
  <c r="AC68"/>
  <c r="AD67"/>
  <c r="AJ67" s="1"/>
  <c r="E67" s="1"/>
  <c r="B71"/>
  <c r="C71" s="1"/>
  <c r="A73"/>
  <c r="S72"/>
  <c r="W72"/>
  <c r="P72"/>
  <c r="T72"/>
  <c r="X72"/>
  <c r="Q72"/>
  <c r="U72"/>
  <c r="Y72"/>
  <c r="R72"/>
  <c r="V72"/>
  <c r="AA73" l="1"/>
  <c r="AO73"/>
  <c r="AP73"/>
  <c r="AR73"/>
  <c r="AQ73"/>
  <c r="AF70"/>
  <c r="AE71"/>
  <c r="AH73"/>
  <c r="AI73"/>
  <c r="AC69"/>
  <c r="AD68"/>
  <c r="AJ68" s="1"/>
  <c r="E68" s="1"/>
  <c r="B72"/>
  <c r="C72" s="1"/>
  <c r="P73"/>
  <c r="T73"/>
  <c r="X73"/>
  <c r="S73"/>
  <c r="W73"/>
  <c r="A74"/>
  <c r="R73"/>
  <c r="V73"/>
  <c r="Q73"/>
  <c r="U73"/>
  <c r="Y73"/>
  <c r="AA74" l="1"/>
  <c r="AO74"/>
  <c r="AP74"/>
  <c r="AR74"/>
  <c r="AQ74"/>
  <c r="AF71"/>
  <c r="AE72"/>
  <c r="AH74"/>
  <c r="AI74"/>
  <c r="AC70"/>
  <c r="AD69"/>
  <c r="AJ69" s="1"/>
  <c r="E69" s="1"/>
  <c r="B73"/>
  <c r="C73" s="1"/>
  <c r="Q74"/>
  <c r="U74"/>
  <c r="Y74"/>
  <c r="R74"/>
  <c r="V74"/>
  <c r="A75"/>
  <c r="S74"/>
  <c r="W74"/>
  <c r="P74"/>
  <c r="T74"/>
  <c r="X74"/>
  <c r="AA75" l="1"/>
  <c r="AO75"/>
  <c r="AP75"/>
  <c r="AR75"/>
  <c r="AQ75"/>
  <c r="AE73"/>
  <c r="AF72"/>
  <c r="AH75"/>
  <c r="AI75"/>
  <c r="AC71"/>
  <c r="AD70"/>
  <c r="AJ70" s="1"/>
  <c r="E70" s="1"/>
  <c r="P75"/>
  <c r="T75"/>
  <c r="X75"/>
  <c r="S75"/>
  <c r="W75"/>
  <c r="A76"/>
  <c r="R75"/>
  <c r="V75"/>
  <c r="Q75"/>
  <c r="U75"/>
  <c r="Y75"/>
  <c r="B74"/>
  <c r="C74" s="1"/>
  <c r="AA76" l="1"/>
  <c r="AP76"/>
  <c r="AO76"/>
  <c r="AR76"/>
  <c r="AQ76"/>
  <c r="AF73"/>
  <c r="AE74"/>
  <c r="AH76"/>
  <c r="AI76"/>
  <c r="AC72"/>
  <c r="AD71"/>
  <c r="AJ71" s="1"/>
  <c r="E71" s="1"/>
  <c r="Q76"/>
  <c r="U76"/>
  <c r="Y76"/>
  <c r="R76"/>
  <c r="V76"/>
  <c r="A77"/>
  <c r="S76"/>
  <c r="W76"/>
  <c r="P76"/>
  <c r="T76"/>
  <c r="X76"/>
  <c r="B75"/>
  <c r="C75" s="1"/>
  <c r="AA77" l="1"/>
  <c r="AH77" s="1"/>
  <c r="AO77"/>
  <c r="AP77"/>
  <c r="AR77"/>
  <c r="AQ77"/>
  <c r="AF74"/>
  <c r="AE75"/>
  <c r="AI77"/>
  <c r="AC73"/>
  <c r="AD72"/>
  <c r="AJ72" s="1"/>
  <c r="E72" s="1"/>
  <c r="P77"/>
  <c r="T77"/>
  <c r="X77"/>
  <c r="S77"/>
  <c r="W77"/>
  <c r="A78"/>
  <c r="R77"/>
  <c r="V77"/>
  <c r="Q77"/>
  <c r="U77"/>
  <c r="Y77"/>
  <c r="B76"/>
  <c r="AA78" l="1"/>
  <c r="AO78"/>
  <c r="AP78"/>
  <c r="AR78"/>
  <c r="AQ78"/>
  <c r="AF75"/>
  <c r="AE76"/>
  <c r="AH78"/>
  <c r="AI78"/>
  <c r="AC74"/>
  <c r="AD73"/>
  <c r="AJ73" s="1"/>
  <c r="E73" s="1"/>
  <c r="B77"/>
  <c r="A79"/>
  <c r="S78"/>
  <c r="W78"/>
  <c r="P78"/>
  <c r="T78"/>
  <c r="X78"/>
  <c r="Q78"/>
  <c r="U78"/>
  <c r="Y78"/>
  <c r="R78"/>
  <c r="V78"/>
  <c r="C76"/>
  <c r="AA79" l="1"/>
  <c r="AO79"/>
  <c r="AP79"/>
  <c r="AR79"/>
  <c r="AQ79"/>
  <c r="AF76"/>
  <c r="AE77"/>
  <c r="AH79"/>
  <c r="AI79"/>
  <c r="AC75"/>
  <c r="AD74"/>
  <c r="AJ74" s="1"/>
  <c r="E74" s="1"/>
  <c r="C77"/>
  <c r="P79"/>
  <c r="T79"/>
  <c r="X79"/>
  <c r="S79"/>
  <c r="W79"/>
  <c r="A80"/>
  <c r="R79"/>
  <c r="V79"/>
  <c r="Q79"/>
  <c r="U79"/>
  <c r="Y79"/>
  <c r="B78"/>
  <c r="AA80" l="1"/>
  <c r="AP80"/>
  <c r="AO80"/>
  <c r="AR80"/>
  <c r="AQ80"/>
  <c r="AF77"/>
  <c r="AE78"/>
  <c r="AH80"/>
  <c r="AI80"/>
  <c r="AC76"/>
  <c r="AD75"/>
  <c r="AJ75" s="1"/>
  <c r="E75" s="1"/>
  <c r="C78"/>
  <c r="Q80"/>
  <c r="U80"/>
  <c r="Y80"/>
  <c r="R80"/>
  <c r="V80"/>
  <c r="A81"/>
  <c r="S80"/>
  <c r="W80"/>
  <c r="P80"/>
  <c r="T80"/>
  <c r="X80"/>
  <c r="B79"/>
  <c r="AA81" l="1"/>
  <c r="AH81" s="1"/>
  <c r="AO81"/>
  <c r="AP81"/>
  <c r="AR81"/>
  <c r="AQ81"/>
  <c r="AF78"/>
  <c r="AE79"/>
  <c r="AI81"/>
  <c r="AC77"/>
  <c r="AD76"/>
  <c r="AJ76" s="1"/>
  <c r="E76" s="1"/>
  <c r="C79"/>
  <c r="P81"/>
  <c r="T81"/>
  <c r="X81"/>
  <c r="S81"/>
  <c r="W81"/>
  <c r="A82"/>
  <c r="R81"/>
  <c r="V81"/>
  <c r="Q81"/>
  <c r="U81"/>
  <c r="Y81"/>
  <c r="B80"/>
  <c r="AA82" l="1"/>
  <c r="AO82"/>
  <c r="AP82"/>
  <c r="AR82"/>
  <c r="AQ82"/>
  <c r="AF79"/>
  <c r="AE80"/>
  <c r="AH82"/>
  <c r="AI82"/>
  <c r="AC78"/>
  <c r="AD77"/>
  <c r="AJ77" s="1"/>
  <c r="E77" s="1"/>
  <c r="B81"/>
  <c r="Q82"/>
  <c r="U82"/>
  <c r="Y82"/>
  <c r="R82"/>
  <c r="V82"/>
  <c r="A83"/>
  <c r="S82"/>
  <c r="W82"/>
  <c r="P82"/>
  <c r="T82"/>
  <c r="X82"/>
  <c r="C80"/>
  <c r="AA83" l="1"/>
  <c r="AO83"/>
  <c r="AP83"/>
  <c r="AR83"/>
  <c r="AQ83"/>
  <c r="AF80"/>
  <c r="AE81"/>
  <c r="AH83"/>
  <c r="AI83"/>
  <c r="AC79"/>
  <c r="AD78"/>
  <c r="AJ78" s="1"/>
  <c r="E78" s="1"/>
  <c r="C81"/>
  <c r="P83"/>
  <c r="T83"/>
  <c r="X83"/>
  <c r="S83"/>
  <c r="W83"/>
  <c r="A84"/>
  <c r="R83"/>
  <c r="V83"/>
  <c r="Q83"/>
  <c r="U83"/>
  <c r="Y83"/>
  <c r="B82"/>
  <c r="AA84" l="1"/>
  <c r="AH84" s="1"/>
  <c r="AP84"/>
  <c r="AO84"/>
  <c r="AR84"/>
  <c r="AQ84"/>
  <c r="AF81"/>
  <c r="AE82"/>
  <c r="AI84"/>
  <c r="AC80"/>
  <c r="AD79"/>
  <c r="AJ79" s="1"/>
  <c r="E79" s="1"/>
  <c r="B83"/>
  <c r="Q84"/>
  <c r="U84"/>
  <c r="Y84"/>
  <c r="R84"/>
  <c r="V84"/>
  <c r="A85"/>
  <c r="S84"/>
  <c r="W84"/>
  <c r="P84"/>
  <c r="T84"/>
  <c r="X84"/>
  <c r="C82"/>
  <c r="C83" s="1"/>
  <c r="AA85" l="1"/>
  <c r="AO85"/>
  <c r="AP85"/>
  <c r="AR85"/>
  <c r="AQ85"/>
  <c r="AF82"/>
  <c r="AE83"/>
  <c r="AH85"/>
  <c r="AI85"/>
  <c r="AC81"/>
  <c r="AD80"/>
  <c r="AJ80" s="1"/>
  <c r="E80" s="1"/>
  <c r="B84"/>
  <c r="C84" s="1"/>
  <c r="P85"/>
  <c r="T85"/>
  <c r="X85"/>
  <c r="S85"/>
  <c r="W85"/>
  <c r="A86"/>
  <c r="R85"/>
  <c r="V85"/>
  <c r="Q85"/>
  <c r="U85"/>
  <c r="Y85"/>
  <c r="AA86" l="1"/>
  <c r="AH86" s="1"/>
  <c r="AO86"/>
  <c r="AP86"/>
  <c r="AR86"/>
  <c r="AQ86"/>
  <c r="AF83"/>
  <c r="AE84"/>
  <c r="AI86"/>
  <c r="AC82"/>
  <c r="AD81"/>
  <c r="AJ81" s="1"/>
  <c r="E81" s="1"/>
  <c r="B85"/>
  <c r="C85" s="1"/>
  <c r="Q86"/>
  <c r="U86"/>
  <c r="Y86"/>
  <c r="R86"/>
  <c r="V86"/>
  <c r="A87"/>
  <c r="S86"/>
  <c r="W86"/>
  <c r="P86"/>
  <c r="T86"/>
  <c r="X86"/>
  <c r="AA87" l="1"/>
  <c r="AO87"/>
  <c r="AP87"/>
  <c r="AR87"/>
  <c r="AQ87"/>
  <c r="AF84"/>
  <c r="AE85"/>
  <c r="AH87"/>
  <c r="AI87"/>
  <c r="AC83"/>
  <c r="AD82"/>
  <c r="AJ82" s="1"/>
  <c r="E82" s="1"/>
  <c r="B86"/>
  <c r="C86" s="1"/>
  <c r="P87"/>
  <c r="T87"/>
  <c r="X87"/>
  <c r="S87"/>
  <c r="W87"/>
  <c r="A88"/>
  <c r="AA88" s="1"/>
  <c r="R87"/>
  <c r="V87"/>
  <c r="Q87"/>
  <c r="U87"/>
  <c r="Y87"/>
  <c r="AF85" l="1"/>
  <c r="AE86"/>
  <c r="AH88"/>
  <c r="AI88"/>
  <c r="AC84"/>
  <c r="AD83"/>
  <c r="AJ83" s="1"/>
  <c r="E83" s="1"/>
  <c r="Q88"/>
  <c r="U88"/>
  <c r="Y88"/>
  <c r="R88"/>
  <c r="V88"/>
  <c r="A89"/>
  <c r="S88"/>
  <c r="W88"/>
  <c r="P88"/>
  <c r="T88"/>
  <c r="X88"/>
  <c r="B87"/>
  <c r="C87" s="1"/>
  <c r="AA89" l="1"/>
  <c r="AO89"/>
  <c r="AP89"/>
  <c r="AR89"/>
  <c r="AQ89"/>
  <c r="AF86"/>
  <c r="AE87"/>
  <c r="AF87" s="1"/>
  <c r="AH89"/>
  <c r="AI89"/>
  <c r="AC85"/>
  <c r="AD84"/>
  <c r="AJ84" s="1"/>
  <c r="E84" s="1"/>
  <c r="P89"/>
  <c r="T89"/>
  <c r="X89"/>
  <c r="S89"/>
  <c r="W89"/>
  <c r="A90"/>
  <c r="R89"/>
  <c r="V89"/>
  <c r="Q89"/>
  <c r="U89"/>
  <c r="Y89"/>
  <c r="B88"/>
  <c r="AE88" s="1"/>
  <c r="AA90" l="1"/>
  <c r="AO90"/>
  <c r="AP90"/>
  <c r="AR90"/>
  <c r="AQ90"/>
  <c r="AF88"/>
  <c r="AH90"/>
  <c r="AI90"/>
  <c r="AC86"/>
  <c r="AD85"/>
  <c r="AJ85" s="1"/>
  <c r="E85" s="1"/>
  <c r="B89"/>
  <c r="AE89" s="1"/>
  <c r="A91"/>
  <c r="S90"/>
  <c r="W90"/>
  <c r="P90"/>
  <c r="T90"/>
  <c r="X90"/>
  <c r="Q90"/>
  <c r="U90"/>
  <c r="Y90"/>
  <c r="R90"/>
  <c r="V90"/>
  <c r="C88"/>
  <c r="AA91" l="1"/>
  <c r="AI91" s="1"/>
  <c r="AO91"/>
  <c r="AP91"/>
  <c r="AR91"/>
  <c r="AQ91"/>
  <c r="AF89"/>
  <c r="AH91"/>
  <c r="AC87"/>
  <c r="AD86"/>
  <c r="AJ86" s="1"/>
  <c r="E86" s="1"/>
  <c r="C89"/>
  <c r="P91"/>
  <c r="T91"/>
  <c r="X91"/>
  <c r="S91"/>
  <c r="W91"/>
  <c r="A92"/>
  <c r="R91"/>
  <c r="V91"/>
  <c r="Q91"/>
  <c r="U91"/>
  <c r="Y91"/>
  <c r="B90"/>
  <c r="AE90" s="1"/>
  <c r="AA92" l="1"/>
  <c r="AI92" s="1"/>
  <c r="AO92"/>
  <c r="AP92"/>
  <c r="AR92"/>
  <c r="AQ92"/>
  <c r="AF90"/>
  <c r="AH92"/>
  <c r="AC88"/>
  <c r="AD87"/>
  <c r="AJ87" s="1"/>
  <c r="E87" s="1"/>
  <c r="C90"/>
  <c r="Q92"/>
  <c r="U92"/>
  <c r="Y92"/>
  <c r="R92"/>
  <c r="V92"/>
  <c r="A93"/>
  <c r="S92"/>
  <c r="W92"/>
  <c r="P92"/>
  <c r="T92"/>
  <c r="X92"/>
  <c r="B91"/>
  <c r="AE91" s="1"/>
  <c r="AA93" l="1"/>
  <c r="AI93" s="1"/>
  <c r="AO93"/>
  <c r="AP93"/>
  <c r="AR93"/>
  <c r="AQ93"/>
  <c r="AF91"/>
  <c r="AH93"/>
  <c r="AC89"/>
  <c r="AD88"/>
  <c r="AJ88" s="1"/>
  <c r="E88" s="1"/>
  <c r="C91"/>
  <c r="B92"/>
  <c r="AE92" s="1"/>
  <c r="P93"/>
  <c r="T93"/>
  <c r="X93"/>
  <c r="S93"/>
  <c r="W93"/>
  <c r="A94"/>
  <c r="R93"/>
  <c r="V93"/>
  <c r="Q93"/>
  <c r="U93"/>
  <c r="Y93"/>
  <c r="AA94" l="1"/>
  <c r="AO94"/>
  <c r="AP94"/>
  <c r="AR94"/>
  <c r="AQ94"/>
  <c r="AF92"/>
  <c r="AH94"/>
  <c r="AI94"/>
  <c r="AC90"/>
  <c r="AD89"/>
  <c r="AJ89" s="1"/>
  <c r="E89" s="1"/>
  <c r="C92"/>
  <c r="B93"/>
  <c r="AE93" s="1"/>
  <c r="Q94"/>
  <c r="U94"/>
  <c r="Y94"/>
  <c r="R94"/>
  <c r="V94"/>
  <c r="A95"/>
  <c r="S94"/>
  <c r="W94"/>
  <c r="P94"/>
  <c r="T94"/>
  <c r="X94"/>
  <c r="AA95" l="1"/>
  <c r="AO95"/>
  <c r="AP95"/>
  <c r="AR95"/>
  <c r="AQ95"/>
  <c r="AF93"/>
  <c r="AH95"/>
  <c r="AI95"/>
  <c r="AC91"/>
  <c r="AD90"/>
  <c r="AJ90" s="1"/>
  <c r="E90" s="1"/>
  <c r="C93"/>
  <c r="P95"/>
  <c r="T95"/>
  <c r="X95"/>
  <c r="S95"/>
  <c r="W95"/>
  <c r="A96"/>
  <c r="R95"/>
  <c r="V95"/>
  <c r="Q95"/>
  <c r="U95"/>
  <c r="Y95"/>
  <c r="B94"/>
  <c r="AE94" s="1"/>
  <c r="AA96" l="1"/>
  <c r="AO96"/>
  <c r="AP96"/>
  <c r="AR96"/>
  <c r="AQ96"/>
  <c r="AF94"/>
  <c r="AH96"/>
  <c r="AI96"/>
  <c r="AC92"/>
  <c r="AD91"/>
  <c r="AJ91" s="1"/>
  <c r="E91" s="1"/>
  <c r="C94"/>
  <c r="B95"/>
  <c r="AE95" s="1"/>
  <c r="AF95" s="1"/>
  <c r="Q96"/>
  <c r="U96"/>
  <c r="Y96"/>
  <c r="R96"/>
  <c r="V96"/>
  <c r="A97"/>
  <c r="AA97" s="1"/>
  <c r="S96"/>
  <c r="W96"/>
  <c r="P96"/>
  <c r="T96"/>
  <c r="X96"/>
  <c r="AH97" l="1"/>
  <c r="AI97"/>
  <c r="AC93"/>
  <c r="AD92"/>
  <c r="AJ92" s="1"/>
  <c r="E92" s="1"/>
  <c r="C95"/>
  <c r="P97"/>
  <c r="T97"/>
  <c r="X97"/>
  <c r="S97"/>
  <c r="W97"/>
  <c r="A98"/>
  <c r="R97"/>
  <c r="V97"/>
  <c r="Q97"/>
  <c r="U97"/>
  <c r="Y97"/>
  <c r="B96"/>
  <c r="AE96" s="1"/>
  <c r="AF96" s="1"/>
  <c r="AA98" l="1"/>
  <c r="AO98"/>
  <c r="AP98"/>
  <c r="AR98"/>
  <c r="AQ98"/>
  <c r="AH98"/>
  <c r="AI98"/>
  <c r="AC94"/>
  <c r="AD93"/>
  <c r="AJ93" s="1"/>
  <c r="E93" s="1"/>
  <c r="C96"/>
  <c r="Q98"/>
  <c r="U98"/>
  <c r="Y98"/>
  <c r="R98"/>
  <c r="V98"/>
  <c r="A99"/>
  <c r="S98"/>
  <c r="W98"/>
  <c r="P98"/>
  <c r="T98"/>
  <c r="X98"/>
  <c r="B97"/>
  <c r="AE97" s="1"/>
  <c r="AA99" l="1"/>
  <c r="AO99"/>
  <c r="AP99"/>
  <c r="AR99"/>
  <c r="AQ99"/>
  <c r="AH99"/>
  <c r="AI99"/>
  <c r="AF97"/>
  <c r="AC95"/>
  <c r="AD94"/>
  <c r="AJ94" s="1"/>
  <c r="E94" s="1"/>
  <c r="P99"/>
  <c r="T99"/>
  <c r="X99"/>
  <c r="S99"/>
  <c r="W99"/>
  <c r="A100"/>
  <c r="R99"/>
  <c r="V99"/>
  <c r="Q99"/>
  <c r="U99"/>
  <c r="Y99"/>
  <c r="C97"/>
  <c r="B98"/>
  <c r="AE98" s="1"/>
  <c r="AA100" l="1"/>
  <c r="AH100" s="1"/>
  <c r="AO100"/>
  <c r="AP100"/>
  <c r="AR100"/>
  <c r="AQ100"/>
  <c r="AI100"/>
  <c r="AF98"/>
  <c r="AC96"/>
  <c r="AD95"/>
  <c r="AJ95" s="1"/>
  <c r="E95" s="1"/>
  <c r="Q100"/>
  <c r="U100"/>
  <c r="Y100"/>
  <c r="R100"/>
  <c r="V100"/>
  <c r="W100"/>
  <c r="T100"/>
  <c r="X100"/>
  <c r="A101"/>
  <c r="S100"/>
  <c r="P100"/>
  <c r="B99"/>
  <c r="AE99" s="1"/>
  <c r="C98"/>
  <c r="AA101" l="1"/>
  <c r="AO101"/>
  <c r="AP101"/>
  <c r="AR101"/>
  <c r="AQ101"/>
  <c r="AH101"/>
  <c r="AI101"/>
  <c r="AF99"/>
  <c r="AC97"/>
  <c r="AD96"/>
  <c r="AJ96" s="1"/>
  <c r="E96" s="1"/>
  <c r="P101"/>
  <c r="T101"/>
  <c r="X101"/>
  <c r="S101"/>
  <c r="W101"/>
  <c r="A102"/>
  <c r="R101"/>
  <c r="V101"/>
  <c r="Q101"/>
  <c r="U101"/>
  <c r="Y101"/>
  <c r="C99"/>
  <c r="B100"/>
  <c r="AE100" s="1"/>
  <c r="AA102" l="1"/>
  <c r="AO102"/>
  <c r="AP102"/>
  <c r="AH102"/>
  <c r="AI102"/>
  <c r="AF100"/>
  <c r="AD97"/>
  <c r="AJ97" s="1"/>
  <c r="E97" s="1"/>
  <c r="AC98"/>
  <c r="Q102"/>
  <c r="U102"/>
  <c r="Y102"/>
  <c r="R102"/>
  <c r="V102"/>
  <c r="A103"/>
  <c r="S102"/>
  <c r="W102"/>
  <c r="P102"/>
  <c r="T102"/>
  <c r="X102"/>
  <c r="B101"/>
  <c r="AE101" s="1"/>
  <c r="C100"/>
  <c r="AA103" l="1"/>
  <c r="AO103"/>
  <c r="AP103"/>
  <c r="AR103"/>
  <c r="AQ103"/>
  <c r="AH103"/>
  <c r="AI103"/>
  <c r="AF101"/>
  <c r="AD98"/>
  <c r="AJ98" s="1"/>
  <c r="E98" s="1"/>
  <c r="AC99"/>
  <c r="A104"/>
  <c r="R103"/>
  <c r="V103"/>
  <c r="Q103"/>
  <c r="U103"/>
  <c r="Y103"/>
  <c r="W103"/>
  <c r="P103"/>
  <c r="T103"/>
  <c r="X103"/>
  <c r="S103"/>
  <c r="B102"/>
  <c r="AE102" s="1"/>
  <c r="C101"/>
  <c r="AA104" l="1"/>
  <c r="AO104"/>
  <c r="AP104"/>
  <c r="AR104"/>
  <c r="AQ104"/>
  <c r="AH104"/>
  <c r="AI104"/>
  <c r="AF102"/>
  <c r="AD99"/>
  <c r="AJ99" s="1"/>
  <c r="E99" s="1"/>
  <c r="AC100"/>
  <c r="C102"/>
  <c r="Q104"/>
  <c r="U104"/>
  <c r="Y104"/>
  <c r="R104"/>
  <c r="V104"/>
  <c r="A105"/>
  <c r="S104"/>
  <c r="W104"/>
  <c r="P104"/>
  <c r="T104"/>
  <c r="X104"/>
  <c r="B103"/>
  <c r="AE103" s="1"/>
  <c r="AA105" l="1"/>
  <c r="AO105"/>
  <c r="AP105"/>
  <c r="AR105"/>
  <c r="AQ105"/>
  <c r="AH105"/>
  <c r="AI105"/>
  <c r="AF103"/>
  <c r="AD100"/>
  <c r="AJ100" s="1"/>
  <c r="E100" s="1"/>
  <c r="AC101"/>
  <c r="B104"/>
  <c r="AE104" s="1"/>
  <c r="P105"/>
  <c r="T105"/>
  <c r="X105"/>
  <c r="S105"/>
  <c r="W105"/>
  <c r="A106"/>
  <c r="R105"/>
  <c r="V105"/>
  <c r="Q105"/>
  <c r="U105"/>
  <c r="Y105"/>
  <c r="C103"/>
  <c r="AA106" l="1"/>
  <c r="AO106"/>
  <c r="AP106"/>
  <c r="AR106"/>
  <c r="AQ106"/>
  <c r="AH106"/>
  <c r="AI106"/>
  <c r="AF104"/>
  <c r="AD101"/>
  <c r="AJ101" s="1"/>
  <c r="E101" s="1"/>
  <c r="AC102"/>
  <c r="C104"/>
  <c r="B105"/>
  <c r="AE105" s="1"/>
  <c r="Q106"/>
  <c r="U106"/>
  <c r="Y106"/>
  <c r="R106"/>
  <c r="V106"/>
  <c r="A107"/>
  <c r="S106"/>
  <c r="W106"/>
  <c r="P106"/>
  <c r="T106"/>
  <c r="X106"/>
  <c r="AA107" l="1"/>
  <c r="AO107"/>
  <c r="AP107"/>
  <c r="AH107"/>
  <c r="AI107"/>
  <c r="AF105"/>
  <c r="AD102"/>
  <c r="AJ102" s="1"/>
  <c r="E102" s="1"/>
  <c r="AC103"/>
  <c r="C105"/>
  <c r="P107"/>
  <c r="T107"/>
  <c r="X107"/>
  <c r="S107"/>
  <c r="W107"/>
  <c r="A108"/>
  <c r="R107"/>
  <c r="V107"/>
  <c r="Q107"/>
  <c r="U107"/>
  <c r="Y107"/>
  <c r="B106"/>
  <c r="AE106" s="1"/>
  <c r="AA108" l="1"/>
  <c r="AO108"/>
  <c r="AP108"/>
  <c r="AR108"/>
  <c r="AQ108"/>
  <c r="AH108"/>
  <c r="AI108"/>
  <c r="AF106"/>
  <c r="AD103"/>
  <c r="AJ103" s="1"/>
  <c r="E103" s="1"/>
  <c r="AC104"/>
  <c r="C106"/>
  <c r="B107"/>
  <c r="AE107" s="1"/>
  <c r="Q108"/>
  <c r="U108"/>
  <c r="Y108"/>
  <c r="R108"/>
  <c r="V108"/>
  <c r="A109"/>
  <c r="AA109" s="1"/>
  <c r="S108"/>
  <c r="W108"/>
  <c r="P108"/>
  <c r="T108"/>
  <c r="X108"/>
  <c r="AH109" l="1"/>
  <c r="AI109"/>
  <c r="AF107"/>
  <c r="AD104"/>
  <c r="AJ104" s="1"/>
  <c r="E104" s="1"/>
  <c r="AC105"/>
  <c r="C107"/>
  <c r="B108"/>
  <c r="P109"/>
  <c r="T109"/>
  <c r="X109"/>
  <c r="S109"/>
  <c r="W109"/>
  <c r="A110"/>
  <c r="R109"/>
  <c r="V109"/>
  <c r="Q109"/>
  <c r="U109"/>
  <c r="Y109"/>
  <c r="AA110" l="1"/>
  <c r="AH110" s="1"/>
  <c r="AO110"/>
  <c r="AP110"/>
  <c r="AR110"/>
  <c r="AQ110"/>
  <c r="AI110"/>
  <c r="C108"/>
  <c r="AD105"/>
  <c r="AJ105" s="1"/>
  <c r="E105" s="1"/>
  <c r="AC106"/>
  <c r="AE108"/>
  <c r="B109"/>
  <c r="C109" s="1"/>
  <c r="Q110"/>
  <c r="U110"/>
  <c r="Y110"/>
  <c r="R110"/>
  <c r="V110"/>
  <c r="A111"/>
  <c r="S110"/>
  <c r="W110"/>
  <c r="P110"/>
  <c r="T110"/>
  <c r="X110"/>
  <c r="AA111" l="1"/>
  <c r="AH111" s="1"/>
  <c r="AO111"/>
  <c r="AP111"/>
  <c r="AR111"/>
  <c r="AQ111"/>
  <c r="AI111"/>
  <c r="AF108"/>
  <c r="AE109"/>
  <c r="AD106"/>
  <c r="AJ106" s="1"/>
  <c r="E106" s="1"/>
  <c r="AC107"/>
  <c r="P111"/>
  <c r="T111"/>
  <c r="X111"/>
  <c r="S111"/>
  <c r="W111"/>
  <c r="A112"/>
  <c r="R111"/>
  <c r="V111"/>
  <c r="Q111"/>
  <c r="U111"/>
  <c r="Y111"/>
  <c r="B110"/>
  <c r="AA112" l="1"/>
  <c r="AO112"/>
  <c r="AP112"/>
  <c r="AR112"/>
  <c r="AQ112"/>
  <c r="AH112"/>
  <c r="AI112"/>
  <c r="AD107"/>
  <c r="AJ107" s="1"/>
  <c r="E107" s="1"/>
  <c r="AC108"/>
  <c r="AF109"/>
  <c r="AE110"/>
  <c r="B111"/>
  <c r="Q112"/>
  <c r="U112"/>
  <c r="Y112"/>
  <c r="R112"/>
  <c r="V112"/>
  <c r="A113"/>
  <c r="S112"/>
  <c r="W112"/>
  <c r="P112"/>
  <c r="T112"/>
  <c r="X112"/>
  <c r="C110"/>
  <c r="AA113" l="1"/>
  <c r="AP113"/>
  <c r="AO113"/>
  <c r="AR113"/>
  <c r="AQ113"/>
  <c r="AH113"/>
  <c r="AI113"/>
  <c r="AF110"/>
  <c r="AE111"/>
  <c r="AD108"/>
  <c r="AJ108" s="1"/>
  <c r="E108" s="1"/>
  <c r="AC109"/>
  <c r="C111"/>
  <c r="P113"/>
  <c r="T113"/>
  <c r="X113"/>
  <c r="S113"/>
  <c r="W113"/>
  <c r="A114"/>
  <c r="R113"/>
  <c r="V113"/>
  <c r="Q113"/>
  <c r="U113"/>
  <c r="Y113"/>
  <c r="B112"/>
  <c r="AA114" l="1"/>
  <c r="AO114"/>
  <c r="AP114"/>
  <c r="AR114"/>
  <c r="AQ114"/>
  <c r="AH114"/>
  <c r="AI114"/>
  <c r="AD109"/>
  <c r="AJ109" s="1"/>
  <c r="E109" s="1"/>
  <c r="AC110"/>
  <c r="AF111"/>
  <c r="AE112"/>
  <c r="C112"/>
  <c r="Q114"/>
  <c r="U114"/>
  <c r="Y114"/>
  <c r="R114"/>
  <c r="V114"/>
  <c r="A115"/>
  <c r="S114"/>
  <c r="W114"/>
  <c r="P114"/>
  <c r="T114"/>
  <c r="X114"/>
  <c r="B113"/>
  <c r="AA115" l="1"/>
  <c r="AO115"/>
  <c r="AP115"/>
  <c r="AR115"/>
  <c r="AQ115"/>
  <c r="AH115"/>
  <c r="AI115"/>
  <c r="AF112"/>
  <c r="AE113"/>
  <c r="AD110"/>
  <c r="AJ110" s="1"/>
  <c r="E110" s="1"/>
  <c r="AC111"/>
  <c r="C113"/>
  <c r="B114"/>
  <c r="P115"/>
  <c r="T115"/>
  <c r="X115"/>
  <c r="S115"/>
  <c r="W115"/>
  <c r="A116"/>
  <c r="R115"/>
  <c r="V115"/>
  <c r="Q115"/>
  <c r="U115"/>
  <c r="Y115"/>
  <c r="AA116" l="1"/>
  <c r="AO116"/>
  <c r="AP116"/>
  <c r="AR116"/>
  <c r="AQ116"/>
  <c r="AH116"/>
  <c r="AI116"/>
  <c r="AD111"/>
  <c r="AJ111" s="1"/>
  <c r="E111" s="1"/>
  <c r="AC112"/>
  <c r="AF113"/>
  <c r="AE114"/>
  <c r="C114"/>
  <c r="Q116"/>
  <c r="U116"/>
  <c r="Y116"/>
  <c r="R116"/>
  <c r="V116"/>
  <c r="A117"/>
  <c r="S116"/>
  <c r="W116"/>
  <c r="P116"/>
  <c r="T116"/>
  <c r="X116"/>
  <c r="B115"/>
  <c r="AA117" l="1"/>
  <c r="AP117"/>
  <c r="AO117"/>
  <c r="AH117"/>
  <c r="AI117"/>
  <c r="AF114"/>
  <c r="AE115"/>
  <c r="AD112"/>
  <c r="AJ112" s="1"/>
  <c r="E112" s="1"/>
  <c r="AC113"/>
  <c r="C115"/>
  <c r="P117"/>
  <c r="T117"/>
  <c r="X117"/>
  <c r="S117"/>
  <c r="W117"/>
  <c r="A118"/>
  <c r="R117"/>
  <c r="V117"/>
  <c r="Q117"/>
  <c r="U117"/>
  <c r="Y117"/>
  <c r="B116"/>
  <c r="AA118" l="1"/>
  <c r="AO118"/>
  <c r="AP118"/>
  <c r="AR118"/>
  <c r="AQ118"/>
  <c r="AH118"/>
  <c r="AI118"/>
  <c r="AD113"/>
  <c r="AJ113" s="1"/>
  <c r="E113" s="1"/>
  <c r="AC114"/>
  <c r="AF115"/>
  <c r="AE116"/>
  <c r="Q118"/>
  <c r="U118"/>
  <c r="Y118"/>
  <c r="R118"/>
  <c r="V118"/>
  <c r="A119"/>
  <c r="S118"/>
  <c r="W118"/>
  <c r="P118"/>
  <c r="T118"/>
  <c r="X118"/>
  <c r="B117"/>
  <c r="C116"/>
  <c r="AA119" l="1"/>
  <c r="AO119"/>
  <c r="AP119"/>
  <c r="AR119"/>
  <c r="AQ119"/>
  <c r="AH119"/>
  <c r="AI119"/>
  <c r="AF116"/>
  <c r="AE117"/>
  <c r="AD114"/>
  <c r="AJ114" s="1"/>
  <c r="E114" s="1"/>
  <c r="AC115"/>
  <c r="C117"/>
  <c r="P119"/>
  <c r="T119"/>
  <c r="X119"/>
  <c r="S119"/>
  <c r="W119"/>
  <c r="A120"/>
  <c r="R119"/>
  <c r="V119"/>
  <c r="Q119"/>
  <c r="U119"/>
  <c r="Y119"/>
  <c r="B118"/>
  <c r="C118" s="1"/>
  <c r="AA120" l="1"/>
  <c r="AO120"/>
  <c r="AP120"/>
  <c r="AR120"/>
  <c r="AQ120"/>
  <c r="AH120"/>
  <c r="AI120"/>
  <c r="AD115"/>
  <c r="AJ115" s="1"/>
  <c r="E115" s="1"/>
  <c r="AC116"/>
  <c r="AF117"/>
  <c r="AE118"/>
  <c r="B119"/>
  <c r="C119" s="1"/>
  <c r="Q120"/>
  <c r="U120"/>
  <c r="Y120"/>
  <c r="R120"/>
  <c r="V120"/>
  <c r="A121"/>
  <c r="S120"/>
  <c r="W120"/>
  <c r="P120"/>
  <c r="T120"/>
  <c r="X120"/>
  <c r="AA121" l="1"/>
  <c r="AH121" s="1"/>
  <c r="AP121"/>
  <c r="AO121"/>
  <c r="AR121"/>
  <c r="AQ121"/>
  <c r="AI121"/>
  <c r="AF118"/>
  <c r="AE119"/>
  <c r="AD116"/>
  <c r="AJ116" s="1"/>
  <c r="E116" s="1"/>
  <c r="AC117"/>
  <c r="P121"/>
  <c r="T121"/>
  <c r="X121"/>
  <c r="S121"/>
  <c r="W121"/>
  <c r="A122"/>
  <c r="R121"/>
  <c r="V121"/>
  <c r="Q121"/>
  <c r="U121"/>
  <c r="Y121"/>
  <c r="B120"/>
  <c r="C120" s="1"/>
  <c r="AA122" l="1"/>
  <c r="AH122" s="1"/>
  <c r="AO122"/>
  <c r="AP122"/>
  <c r="AI122"/>
  <c r="AD117"/>
  <c r="AJ117" s="1"/>
  <c r="E117" s="1"/>
  <c r="AC118"/>
  <c r="AF119"/>
  <c r="AE120"/>
  <c r="B121"/>
  <c r="C121" s="1"/>
  <c r="Q122"/>
  <c r="U122"/>
  <c r="Y122"/>
  <c r="R122"/>
  <c r="V122"/>
  <c r="A123"/>
  <c r="S122"/>
  <c r="W122"/>
  <c r="P122"/>
  <c r="T122"/>
  <c r="X122"/>
  <c r="AA123" l="1"/>
  <c r="AH123" s="1"/>
  <c r="AO123"/>
  <c r="AP123"/>
  <c r="AR123"/>
  <c r="AQ123"/>
  <c r="AI123"/>
  <c r="AF120"/>
  <c r="AE121"/>
  <c r="AD118"/>
  <c r="AJ118" s="1"/>
  <c r="E118" s="1"/>
  <c r="AC119"/>
  <c r="B122"/>
  <c r="C122" s="1"/>
  <c r="P123"/>
  <c r="T123"/>
  <c r="X123"/>
  <c r="S123"/>
  <c r="W123"/>
  <c r="A124"/>
  <c r="R123"/>
  <c r="V123"/>
  <c r="Q123"/>
  <c r="U123"/>
  <c r="Y123"/>
  <c r="AA124" l="1"/>
  <c r="AO124"/>
  <c r="AP124"/>
  <c r="AR124"/>
  <c r="AQ124"/>
  <c r="AH124"/>
  <c r="AI124"/>
  <c r="AD119"/>
  <c r="AJ119" s="1"/>
  <c r="E119" s="1"/>
  <c r="AC120"/>
  <c r="AF121"/>
  <c r="AE122"/>
  <c r="B123"/>
  <c r="C123" s="1"/>
  <c r="Q124"/>
  <c r="U124"/>
  <c r="Y124"/>
  <c r="R124"/>
  <c r="V124"/>
  <c r="A125"/>
  <c r="S124"/>
  <c r="W124"/>
  <c r="P124"/>
  <c r="T124"/>
  <c r="X124"/>
  <c r="AA125" l="1"/>
  <c r="AH125" s="1"/>
  <c r="AP125"/>
  <c r="AO125"/>
  <c r="AR125"/>
  <c r="AQ125"/>
  <c r="AI125"/>
  <c r="AF122"/>
  <c r="AE123"/>
  <c r="AD120"/>
  <c r="AJ120" s="1"/>
  <c r="E120" s="1"/>
  <c r="AC121"/>
  <c r="B124"/>
  <c r="C124" s="1"/>
  <c r="P125"/>
  <c r="T125"/>
  <c r="X125"/>
  <c r="S125"/>
  <c r="W125"/>
  <c r="A126"/>
  <c r="R125"/>
  <c r="V125"/>
  <c r="Q125"/>
  <c r="U125"/>
  <c r="Y125"/>
  <c r="AA126" l="1"/>
  <c r="AO126"/>
  <c r="AP126"/>
  <c r="AR126"/>
  <c r="AQ126"/>
  <c r="AH126"/>
  <c r="AI126"/>
  <c r="AD121"/>
  <c r="AJ121" s="1"/>
  <c r="E121" s="1"/>
  <c r="AC122"/>
  <c r="AF123"/>
  <c r="AE124"/>
  <c r="B125"/>
  <c r="C125" s="1"/>
  <c r="A127"/>
  <c r="R126"/>
  <c r="V126"/>
  <c r="W126"/>
  <c r="U126"/>
  <c r="P126"/>
  <c r="T126"/>
  <c r="X126"/>
  <c r="S126"/>
  <c r="Q126"/>
  <c r="Y126"/>
  <c r="AA127" l="1"/>
  <c r="AO127"/>
  <c r="AP127"/>
  <c r="AR127"/>
  <c r="AQ127"/>
  <c r="AH127"/>
  <c r="AI127"/>
  <c r="AF124"/>
  <c r="AE125"/>
  <c r="AD122"/>
  <c r="AJ122" s="1"/>
  <c r="E122" s="1"/>
  <c r="AC123"/>
  <c r="B126"/>
  <c r="C126" s="1"/>
  <c r="A128"/>
  <c r="S127"/>
  <c r="W127"/>
  <c r="R127"/>
  <c r="P127"/>
  <c r="X127"/>
  <c r="Q127"/>
  <c r="U127"/>
  <c r="Y127"/>
  <c r="V127"/>
  <c r="T127"/>
  <c r="AA128" l="1"/>
  <c r="AH128" s="1"/>
  <c r="AO128"/>
  <c r="AP128"/>
  <c r="AR128"/>
  <c r="AQ128"/>
  <c r="AI128"/>
  <c r="AD123"/>
  <c r="AJ123" s="1"/>
  <c r="E123" s="1"/>
  <c r="AC124"/>
  <c r="AF125"/>
  <c r="AE126"/>
  <c r="B127"/>
  <c r="C127" s="1"/>
  <c r="P128"/>
  <c r="T128"/>
  <c r="X128"/>
  <c r="Q128"/>
  <c r="Y128"/>
  <c r="W128"/>
  <c r="A129"/>
  <c r="R128"/>
  <c r="V128"/>
  <c r="U128"/>
  <c r="S128"/>
  <c r="AA129" l="1"/>
  <c r="AP129"/>
  <c r="AO129"/>
  <c r="AR129"/>
  <c r="AQ129"/>
  <c r="AH129"/>
  <c r="AI129"/>
  <c r="AF126"/>
  <c r="AE127"/>
  <c r="AD124"/>
  <c r="AJ124" s="1"/>
  <c r="E124" s="1"/>
  <c r="AC125"/>
  <c r="B128"/>
  <c r="C128" s="1"/>
  <c r="Q129"/>
  <c r="U129"/>
  <c r="Y129"/>
  <c r="T129"/>
  <c r="V129"/>
  <c r="A130"/>
  <c r="S129"/>
  <c r="W129"/>
  <c r="P129"/>
  <c r="X129"/>
  <c r="R129"/>
  <c r="AA130" l="1"/>
  <c r="AO130"/>
  <c r="AP130"/>
  <c r="AR130"/>
  <c r="AQ130"/>
  <c r="AH130"/>
  <c r="AI130"/>
  <c r="AD125"/>
  <c r="AJ125" s="1"/>
  <c r="E125" s="1"/>
  <c r="AC126"/>
  <c r="AF127"/>
  <c r="AE128"/>
  <c r="B129"/>
  <c r="C129" s="1"/>
  <c r="P130"/>
  <c r="T130"/>
  <c r="X130"/>
  <c r="S130"/>
  <c r="Q130"/>
  <c r="Y130"/>
  <c r="A131"/>
  <c r="R130"/>
  <c r="V130"/>
  <c r="W130"/>
  <c r="U130"/>
  <c r="AA131" l="1"/>
  <c r="AO131"/>
  <c r="AP131"/>
  <c r="AR131"/>
  <c r="AQ131"/>
  <c r="AH131"/>
  <c r="AI131"/>
  <c r="AF128"/>
  <c r="AE129"/>
  <c r="AD126"/>
  <c r="AJ126" s="1"/>
  <c r="E126" s="1"/>
  <c r="AC127"/>
  <c r="Q131"/>
  <c r="U131"/>
  <c r="Y131"/>
  <c r="V131"/>
  <c r="T131"/>
  <c r="A132"/>
  <c r="S131"/>
  <c r="W131"/>
  <c r="R131"/>
  <c r="P131"/>
  <c r="X131"/>
  <c r="B130"/>
  <c r="C130" s="1"/>
  <c r="AA132" l="1"/>
  <c r="AO132"/>
  <c r="AP132"/>
  <c r="AR132"/>
  <c r="AQ132"/>
  <c r="AH132"/>
  <c r="AI132"/>
  <c r="AD127"/>
  <c r="AJ127" s="1"/>
  <c r="E127" s="1"/>
  <c r="AC128"/>
  <c r="AF129"/>
  <c r="AE130"/>
  <c r="P132"/>
  <c r="T132"/>
  <c r="X132"/>
  <c r="Q132"/>
  <c r="Y132"/>
  <c r="W132"/>
  <c r="A133"/>
  <c r="R132"/>
  <c r="V132"/>
  <c r="U132"/>
  <c r="S132"/>
  <c r="B131"/>
  <c r="C131" s="1"/>
  <c r="AA133" l="1"/>
  <c r="AP133"/>
  <c r="AO133"/>
  <c r="AR133"/>
  <c r="AQ133"/>
  <c r="AH133"/>
  <c r="AI133"/>
  <c r="AF130"/>
  <c r="AE131"/>
  <c r="AD128"/>
  <c r="AJ128" s="1"/>
  <c r="E128" s="1"/>
  <c r="AC129"/>
  <c r="A134"/>
  <c r="S133"/>
  <c r="W133"/>
  <c r="P133"/>
  <c r="X133"/>
  <c r="R133"/>
  <c r="Q133"/>
  <c r="U133"/>
  <c r="Y133"/>
  <c r="T133"/>
  <c r="V133"/>
  <c r="B132"/>
  <c r="C132" s="1"/>
  <c r="AA134" l="1"/>
  <c r="AO134"/>
  <c r="AP134"/>
  <c r="AR134"/>
  <c r="AQ134"/>
  <c r="AH134"/>
  <c r="AI134"/>
  <c r="AD129"/>
  <c r="AJ129" s="1"/>
  <c r="E129" s="1"/>
  <c r="AC130"/>
  <c r="AF131"/>
  <c r="AE132"/>
  <c r="P134"/>
  <c r="T134"/>
  <c r="X134"/>
  <c r="S134"/>
  <c r="Q134"/>
  <c r="Y134"/>
  <c r="A135"/>
  <c r="R134"/>
  <c r="V134"/>
  <c r="W134"/>
  <c r="U134"/>
  <c r="B133"/>
  <c r="C133" s="1"/>
  <c r="AA135" l="1"/>
  <c r="AO135"/>
  <c r="AP135"/>
  <c r="AR135"/>
  <c r="AQ135"/>
  <c r="AH135"/>
  <c r="AI135"/>
  <c r="AF132"/>
  <c r="AE133"/>
  <c r="AD130"/>
  <c r="AJ130" s="1"/>
  <c r="E130" s="1"/>
  <c r="AC131"/>
  <c r="Q135"/>
  <c r="U135"/>
  <c r="Y135"/>
  <c r="V135"/>
  <c r="T135"/>
  <c r="A136"/>
  <c r="S135"/>
  <c r="W135"/>
  <c r="R135"/>
  <c r="P135"/>
  <c r="X135"/>
  <c r="B134"/>
  <c r="C134" s="1"/>
  <c r="AA136" l="1"/>
  <c r="AO136"/>
  <c r="AP136"/>
  <c r="AR136"/>
  <c r="AQ136"/>
  <c r="AH136"/>
  <c r="AI136"/>
  <c r="AD131"/>
  <c r="AJ131" s="1"/>
  <c r="E131" s="1"/>
  <c r="AC132"/>
  <c r="AF133"/>
  <c r="AE134"/>
  <c r="P136"/>
  <c r="T136"/>
  <c r="X136"/>
  <c r="Q136"/>
  <c r="Y136"/>
  <c r="W136"/>
  <c r="A137"/>
  <c r="V136"/>
  <c r="R136"/>
  <c r="U136"/>
  <c r="S136"/>
  <c r="B135"/>
  <c r="C135" s="1"/>
  <c r="AA137" l="1"/>
  <c r="AP137"/>
  <c r="AO137"/>
  <c r="AH137"/>
  <c r="AI137"/>
  <c r="AF134"/>
  <c r="AE135"/>
  <c r="AD132"/>
  <c r="AJ132" s="1"/>
  <c r="E132" s="1"/>
  <c r="AC133"/>
  <c r="Q137"/>
  <c r="U137"/>
  <c r="Y137"/>
  <c r="T137"/>
  <c r="V137"/>
  <c r="A138"/>
  <c r="S137"/>
  <c r="W137"/>
  <c r="P137"/>
  <c r="X137"/>
  <c r="R137"/>
  <c r="B136"/>
  <c r="C136" s="1"/>
  <c r="AA138" l="1"/>
  <c r="AO138"/>
  <c r="AP138"/>
  <c r="AR138"/>
  <c r="AQ138"/>
  <c r="AH138"/>
  <c r="AI138"/>
  <c r="AD133"/>
  <c r="AJ133" s="1"/>
  <c r="E133" s="1"/>
  <c r="AC134"/>
  <c r="AF135"/>
  <c r="AE136"/>
  <c r="B137"/>
  <c r="C137" s="1"/>
  <c r="P138"/>
  <c r="T138"/>
  <c r="X138"/>
  <c r="S138"/>
  <c r="Q138"/>
  <c r="Y138"/>
  <c r="A139"/>
  <c r="R138"/>
  <c r="V138"/>
  <c r="W138"/>
  <c r="U138"/>
  <c r="AA139" l="1"/>
  <c r="AO139"/>
  <c r="AP139"/>
  <c r="AR139"/>
  <c r="AQ139"/>
  <c r="AH139"/>
  <c r="AI139"/>
  <c r="AF136"/>
  <c r="AE137"/>
  <c r="AD134"/>
  <c r="AJ134" s="1"/>
  <c r="E134" s="1"/>
  <c r="AC135"/>
  <c r="Q139"/>
  <c r="U139"/>
  <c r="Y139"/>
  <c r="V139"/>
  <c r="T139"/>
  <c r="A140"/>
  <c r="S139"/>
  <c r="W139"/>
  <c r="R139"/>
  <c r="P139"/>
  <c r="X139"/>
  <c r="B138"/>
  <c r="C138" s="1"/>
  <c r="AA140" l="1"/>
  <c r="AO140"/>
  <c r="AP140"/>
  <c r="AR140"/>
  <c r="AQ140"/>
  <c r="AH140"/>
  <c r="AI140"/>
  <c r="AD135"/>
  <c r="AJ135" s="1"/>
  <c r="E135" s="1"/>
  <c r="AC136"/>
  <c r="AF137"/>
  <c r="AE138"/>
  <c r="R140"/>
  <c r="V140"/>
  <c r="U140"/>
  <c r="S140"/>
  <c r="A141"/>
  <c r="P140"/>
  <c r="T140"/>
  <c r="X140"/>
  <c r="Q140"/>
  <c r="Y140"/>
  <c r="W140"/>
  <c r="B139"/>
  <c r="C139" s="1"/>
  <c r="AA141" l="1"/>
  <c r="AP141"/>
  <c r="AO141"/>
  <c r="AR141"/>
  <c r="AQ141"/>
  <c r="AH141"/>
  <c r="AI141"/>
  <c r="AF138"/>
  <c r="AE139"/>
  <c r="AD136"/>
  <c r="AJ136" s="1"/>
  <c r="E136" s="1"/>
  <c r="AC137"/>
  <c r="A142"/>
  <c r="S141"/>
  <c r="W141"/>
  <c r="P141"/>
  <c r="X141"/>
  <c r="R141"/>
  <c r="Q141"/>
  <c r="U141"/>
  <c r="Y141"/>
  <c r="T141"/>
  <c r="V141"/>
  <c r="B140"/>
  <c r="C140" s="1"/>
  <c r="AA142" l="1"/>
  <c r="AO142"/>
  <c r="AP142"/>
  <c r="AR142"/>
  <c r="AQ142"/>
  <c r="AH142"/>
  <c r="AI142"/>
  <c r="AD137"/>
  <c r="AJ137" s="1"/>
  <c r="E137" s="1"/>
  <c r="AC138"/>
  <c r="AF139"/>
  <c r="AE140"/>
  <c r="P142"/>
  <c r="T142"/>
  <c r="X142"/>
  <c r="S142"/>
  <c r="Q142"/>
  <c r="Y142"/>
  <c r="A143"/>
  <c r="R142"/>
  <c r="V142"/>
  <c r="W142"/>
  <c r="U142"/>
  <c r="B141"/>
  <c r="C141" s="1"/>
  <c r="AA143" l="1"/>
  <c r="AO143"/>
  <c r="AP143"/>
  <c r="AR143"/>
  <c r="AQ143"/>
  <c r="AH143"/>
  <c r="AI143"/>
  <c r="AF140"/>
  <c r="AE141"/>
  <c r="AD138"/>
  <c r="AJ138" s="1"/>
  <c r="E138" s="1"/>
  <c r="AC139"/>
  <c r="Q143"/>
  <c r="U143"/>
  <c r="Y143"/>
  <c r="V143"/>
  <c r="T143"/>
  <c r="A144"/>
  <c r="S143"/>
  <c r="W143"/>
  <c r="R143"/>
  <c r="P143"/>
  <c r="X143"/>
  <c r="B142"/>
  <c r="C142" s="1"/>
  <c r="AA144" l="1"/>
  <c r="AO144"/>
  <c r="AP144"/>
  <c r="AR144"/>
  <c r="AQ144"/>
  <c r="AH144"/>
  <c r="AI144"/>
  <c r="AD139"/>
  <c r="AJ139" s="1"/>
  <c r="E139" s="1"/>
  <c r="AC140"/>
  <c r="AF141"/>
  <c r="AE142"/>
  <c r="P144"/>
  <c r="T144"/>
  <c r="X144"/>
  <c r="Q144"/>
  <c r="Y144"/>
  <c r="W144"/>
  <c r="S144"/>
  <c r="A145"/>
  <c r="R144"/>
  <c r="V144"/>
  <c r="U144"/>
  <c r="B143"/>
  <c r="C143" s="1"/>
  <c r="AA145" l="1"/>
  <c r="AH145" s="1"/>
  <c r="AP145"/>
  <c r="AO145"/>
  <c r="AR145"/>
  <c r="AQ145"/>
  <c r="AI145"/>
  <c r="AF142"/>
  <c r="AE143"/>
  <c r="AD140"/>
  <c r="AJ140" s="1"/>
  <c r="E140" s="1"/>
  <c r="AC141"/>
  <c r="B144"/>
  <c r="C144" s="1"/>
  <c r="Q145"/>
  <c r="U145"/>
  <c r="Y145"/>
  <c r="T145"/>
  <c r="V145"/>
  <c r="S145"/>
  <c r="W145"/>
  <c r="X145"/>
  <c r="R145"/>
  <c r="A146"/>
  <c r="P145"/>
  <c r="AA146" l="1"/>
  <c r="AH146" s="1"/>
  <c r="AO146"/>
  <c r="AP146"/>
  <c r="AR146"/>
  <c r="AQ146"/>
  <c r="AD141"/>
  <c r="AJ141" s="1"/>
  <c r="E141" s="1"/>
  <c r="AC142"/>
  <c r="AF143"/>
  <c r="AE144"/>
  <c r="B145"/>
  <c r="C145" s="1"/>
  <c r="P146"/>
  <c r="T146"/>
  <c r="X146"/>
  <c r="S146"/>
  <c r="Q146"/>
  <c r="Y146"/>
  <c r="A147"/>
  <c r="R146"/>
  <c r="V146"/>
  <c r="W146"/>
  <c r="U146"/>
  <c r="AI146" l="1"/>
  <c r="AA147"/>
  <c r="AO147"/>
  <c r="AP147"/>
  <c r="AH147"/>
  <c r="AI147"/>
  <c r="AF144"/>
  <c r="AE145"/>
  <c r="AD142"/>
  <c r="AJ142" s="1"/>
  <c r="E142" s="1"/>
  <c r="AC143"/>
  <c r="Q147"/>
  <c r="U147"/>
  <c r="Y147"/>
  <c r="V147"/>
  <c r="T147"/>
  <c r="A148"/>
  <c r="S147"/>
  <c r="W147"/>
  <c r="R147"/>
  <c r="P147"/>
  <c r="X147"/>
  <c r="B146"/>
  <c r="C146" s="1"/>
  <c r="AA148" l="1"/>
  <c r="AO148"/>
  <c r="AP148"/>
  <c r="AR148"/>
  <c r="AQ148"/>
  <c r="AH148"/>
  <c r="AI148"/>
  <c r="AD143"/>
  <c r="AJ143" s="1"/>
  <c r="E143" s="1"/>
  <c r="AC144"/>
  <c r="AF145"/>
  <c r="AE146"/>
  <c r="A149"/>
  <c r="R148"/>
  <c r="V148"/>
  <c r="U148"/>
  <c r="S148"/>
  <c r="P148"/>
  <c r="T148"/>
  <c r="X148"/>
  <c r="Q148"/>
  <c r="Y148"/>
  <c r="W148"/>
  <c r="B147"/>
  <c r="C147" s="1"/>
  <c r="AA149" l="1"/>
  <c r="AP149"/>
  <c r="AO149"/>
  <c r="AR149"/>
  <c r="AQ149"/>
  <c r="AH149"/>
  <c r="AI149"/>
  <c r="AF146"/>
  <c r="AE147"/>
  <c r="AD144"/>
  <c r="AJ144" s="1"/>
  <c r="E144" s="1"/>
  <c r="AC145"/>
  <c r="B148"/>
  <c r="C148" s="1"/>
  <c r="Q149"/>
  <c r="U149"/>
  <c r="Y149"/>
  <c r="T149"/>
  <c r="V149"/>
  <c r="A150"/>
  <c r="S149"/>
  <c r="W149"/>
  <c r="P149"/>
  <c r="X149"/>
  <c r="R149"/>
  <c r="AA150" l="1"/>
  <c r="AO150"/>
  <c r="AP150"/>
  <c r="AR150"/>
  <c r="AQ150"/>
  <c r="AH150"/>
  <c r="AI150"/>
  <c r="AD145"/>
  <c r="AJ145" s="1"/>
  <c r="E145" s="1"/>
  <c r="AC146"/>
  <c r="AF147"/>
  <c r="AE148"/>
  <c r="P150"/>
  <c r="T150"/>
  <c r="X150"/>
  <c r="S150"/>
  <c r="Q150"/>
  <c r="Y150"/>
  <c r="A151"/>
  <c r="R150"/>
  <c r="V150"/>
  <c r="W150"/>
  <c r="U150"/>
  <c r="B149"/>
  <c r="C149" s="1"/>
  <c r="AA151" l="1"/>
  <c r="AO151"/>
  <c r="AP151"/>
  <c r="AR151"/>
  <c r="AQ151"/>
  <c r="AH151"/>
  <c r="AI151"/>
  <c r="AF148"/>
  <c r="AE149"/>
  <c r="AD146"/>
  <c r="AJ146" s="1"/>
  <c r="E146" s="1"/>
  <c r="AC147"/>
  <c r="Q151"/>
  <c r="U151"/>
  <c r="Y151"/>
  <c r="V151"/>
  <c r="T151"/>
  <c r="A152"/>
  <c r="S151"/>
  <c r="W151"/>
  <c r="R151"/>
  <c r="P151"/>
  <c r="X151"/>
  <c r="B150"/>
  <c r="C150" s="1"/>
  <c r="AA152" l="1"/>
  <c r="AO152"/>
  <c r="AP152"/>
  <c r="AR152"/>
  <c r="AQ152"/>
  <c r="AH152"/>
  <c r="AI152"/>
  <c r="AD147"/>
  <c r="AJ147" s="1"/>
  <c r="E147" s="1"/>
  <c r="AC148"/>
  <c r="AF149"/>
  <c r="AE150"/>
  <c r="A153"/>
  <c r="R152"/>
  <c r="V152"/>
  <c r="U152"/>
  <c r="S152"/>
  <c r="P152"/>
  <c r="T152"/>
  <c r="X152"/>
  <c r="Q152"/>
  <c r="Y152"/>
  <c r="W152"/>
  <c r="B151"/>
  <c r="C151" s="1"/>
  <c r="AA153" l="1"/>
  <c r="AP153"/>
  <c r="AO153"/>
  <c r="AR153"/>
  <c r="AQ153"/>
  <c r="AH153"/>
  <c r="AI153"/>
  <c r="AF150"/>
  <c r="AE151"/>
  <c r="AD148"/>
  <c r="AJ148" s="1"/>
  <c r="E148" s="1"/>
  <c r="AC149"/>
  <c r="Q153"/>
  <c r="U153"/>
  <c r="Y153"/>
  <c r="T153"/>
  <c r="V153"/>
  <c r="A154"/>
  <c r="S153"/>
  <c r="W153"/>
  <c r="P153"/>
  <c r="X153"/>
  <c r="R153"/>
  <c r="B152"/>
  <c r="C152" s="1"/>
  <c r="AA154" l="1"/>
  <c r="AO154"/>
  <c r="AP154"/>
  <c r="AR154"/>
  <c r="AQ154"/>
  <c r="AH154"/>
  <c r="AI154"/>
  <c r="AD149"/>
  <c r="AJ149" s="1"/>
  <c r="E149" s="1"/>
  <c r="AC150"/>
  <c r="AF151"/>
  <c r="AE152"/>
  <c r="B153"/>
  <c r="C153" s="1"/>
  <c r="P154"/>
  <c r="T154"/>
  <c r="X154"/>
  <c r="S154"/>
  <c r="Q154"/>
  <c r="Y154"/>
  <c r="A155"/>
  <c r="R154"/>
  <c r="V154"/>
  <c r="W154"/>
  <c r="U154"/>
  <c r="AA155" l="1"/>
  <c r="AO155"/>
  <c r="AP155"/>
  <c r="AR155"/>
  <c r="AQ155"/>
  <c r="AH155"/>
  <c r="AI155"/>
  <c r="AF152"/>
  <c r="AE153"/>
  <c r="AD150"/>
  <c r="AJ150" s="1"/>
  <c r="E150" s="1"/>
  <c r="AC151"/>
  <c r="Q155"/>
  <c r="U155"/>
  <c r="Y155"/>
  <c r="V155"/>
  <c r="T155"/>
  <c r="A156"/>
  <c r="S155"/>
  <c r="W155"/>
  <c r="R155"/>
  <c r="P155"/>
  <c r="X155"/>
  <c r="B154"/>
  <c r="C154" s="1"/>
  <c r="AA156" l="1"/>
  <c r="AO156"/>
  <c r="AP156"/>
  <c r="AR156"/>
  <c r="AQ156"/>
  <c r="AH156"/>
  <c r="AI156"/>
  <c r="AD151"/>
  <c r="AJ151" s="1"/>
  <c r="E151" s="1"/>
  <c r="AC152"/>
  <c r="AF153"/>
  <c r="AE154"/>
  <c r="P156"/>
  <c r="T156"/>
  <c r="X156"/>
  <c r="Q156"/>
  <c r="Y156"/>
  <c r="W156"/>
  <c r="A157"/>
  <c r="R156"/>
  <c r="V156"/>
  <c r="U156"/>
  <c r="S156"/>
  <c r="B155"/>
  <c r="C155" s="1"/>
  <c r="AA157" l="1"/>
  <c r="AP157"/>
  <c r="AO157"/>
  <c r="AR157"/>
  <c r="AQ157"/>
  <c r="AH157"/>
  <c r="AI157"/>
  <c r="AF154"/>
  <c r="AE155"/>
  <c r="AD152"/>
  <c r="AJ152" s="1"/>
  <c r="E152" s="1"/>
  <c r="AC153"/>
  <c r="Q157"/>
  <c r="U157"/>
  <c r="Y157"/>
  <c r="T157"/>
  <c r="V157"/>
  <c r="A158"/>
  <c r="S157"/>
  <c r="W157"/>
  <c r="P157"/>
  <c r="X157"/>
  <c r="R157"/>
  <c r="B156"/>
  <c r="C156" s="1"/>
  <c r="AA158" l="1"/>
  <c r="AO158"/>
  <c r="AP158"/>
  <c r="AR158"/>
  <c r="AQ158"/>
  <c r="AH158"/>
  <c r="AI158"/>
  <c r="AD153"/>
  <c r="AJ153" s="1"/>
  <c r="E153" s="1"/>
  <c r="AC154"/>
  <c r="AF155"/>
  <c r="AE156"/>
  <c r="B157"/>
  <c r="C157" s="1"/>
  <c r="A159"/>
  <c r="R158"/>
  <c r="V158"/>
  <c r="W158"/>
  <c r="U158"/>
  <c r="P158"/>
  <c r="T158"/>
  <c r="X158"/>
  <c r="S158"/>
  <c r="Q158"/>
  <c r="Y158"/>
  <c r="AA159" l="1"/>
  <c r="AO159"/>
  <c r="AP159"/>
  <c r="AR159"/>
  <c r="AQ159"/>
  <c r="AH159"/>
  <c r="AI159"/>
  <c r="AF156"/>
  <c r="AE157"/>
  <c r="AD154"/>
  <c r="AJ154" s="1"/>
  <c r="E154" s="1"/>
  <c r="AC155"/>
  <c r="B158"/>
  <c r="C158" s="1"/>
  <c r="Q159"/>
  <c r="U159"/>
  <c r="Y159"/>
  <c r="V159"/>
  <c r="T159"/>
  <c r="A160"/>
  <c r="S159"/>
  <c r="W159"/>
  <c r="R159"/>
  <c r="P159"/>
  <c r="X159"/>
  <c r="AA160" l="1"/>
  <c r="AO160"/>
  <c r="AP160"/>
  <c r="AR160"/>
  <c r="AQ160"/>
  <c r="AH160"/>
  <c r="AI160"/>
  <c r="AD155"/>
  <c r="AJ155" s="1"/>
  <c r="E155" s="1"/>
  <c r="AC156"/>
  <c r="AF157"/>
  <c r="AE158"/>
  <c r="P160"/>
  <c r="T160"/>
  <c r="X160"/>
  <c r="Q160"/>
  <c r="Y160"/>
  <c r="W160"/>
  <c r="A161"/>
  <c r="R160"/>
  <c r="V160"/>
  <c r="U160"/>
  <c r="S160"/>
  <c r="B159"/>
  <c r="C159" s="1"/>
  <c r="AA161" l="1"/>
  <c r="AP161"/>
  <c r="AO161"/>
  <c r="AR161"/>
  <c r="AQ161"/>
  <c r="AH161"/>
  <c r="AI161"/>
  <c r="AF158"/>
  <c r="AE159"/>
  <c r="AD156"/>
  <c r="AJ156" s="1"/>
  <c r="E156" s="1"/>
  <c r="AC157"/>
  <c r="Q161"/>
  <c r="U161"/>
  <c r="Y161"/>
  <c r="T161"/>
  <c r="V161"/>
  <c r="A162"/>
  <c r="S161"/>
  <c r="W161"/>
  <c r="P161"/>
  <c r="X161"/>
  <c r="R161"/>
  <c r="B160"/>
  <c r="C160" s="1"/>
  <c r="AA162" l="1"/>
  <c r="AH162" s="1"/>
  <c r="AO162"/>
  <c r="AP162"/>
  <c r="AR162"/>
  <c r="AQ162"/>
  <c r="AI162"/>
  <c r="AD157"/>
  <c r="AJ157" s="1"/>
  <c r="E157" s="1"/>
  <c r="AC158"/>
  <c r="AF159"/>
  <c r="AE160"/>
  <c r="P162"/>
  <c r="T162"/>
  <c r="X162"/>
  <c r="S162"/>
  <c r="Q162"/>
  <c r="Y162"/>
  <c r="A163"/>
  <c r="R162"/>
  <c r="V162"/>
  <c r="W162"/>
  <c r="U162"/>
  <c r="B161"/>
  <c r="C161" s="1"/>
  <c r="AA163" l="1"/>
  <c r="AO163"/>
  <c r="AP163"/>
  <c r="AR163"/>
  <c r="AQ163"/>
  <c r="AH163"/>
  <c r="AI163"/>
  <c r="AF160"/>
  <c r="AE161"/>
  <c r="AD158"/>
  <c r="AJ158" s="1"/>
  <c r="E158" s="1"/>
  <c r="AC159"/>
  <c r="Q163"/>
  <c r="U163"/>
  <c r="V163"/>
  <c r="A164"/>
  <c r="S163"/>
  <c r="W163"/>
  <c r="R163"/>
  <c r="P163"/>
  <c r="X163"/>
  <c r="Y163"/>
  <c r="T163"/>
  <c r="B162"/>
  <c r="C162" s="1"/>
  <c r="AA164" l="1"/>
  <c r="AO164"/>
  <c r="AP164"/>
  <c r="AR164"/>
  <c r="AQ164"/>
  <c r="AH164"/>
  <c r="AI164"/>
  <c r="AD159"/>
  <c r="AJ159" s="1"/>
  <c r="E159" s="1"/>
  <c r="AC160"/>
  <c r="AF161"/>
  <c r="AE162"/>
  <c r="A165"/>
  <c r="V164"/>
  <c r="U164"/>
  <c r="P164"/>
  <c r="T164"/>
  <c r="X164"/>
  <c r="Q164"/>
  <c r="Y164"/>
  <c r="W164"/>
  <c r="R164"/>
  <c r="S164"/>
  <c r="B163"/>
  <c r="C163" s="1"/>
  <c r="AA165" l="1"/>
  <c r="AH165" s="1"/>
  <c r="AP165"/>
  <c r="AO165"/>
  <c r="AR165"/>
  <c r="AQ165"/>
  <c r="AI165"/>
  <c r="AF162"/>
  <c r="AE163"/>
  <c r="AD160"/>
  <c r="AJ160" s="1"/>
  <c r="E160" s="1"/>
  <c r="AC161"/>
  <c r="B164"/>
  <c r="C164" s="1"/>
  <c r="Q165"/>
  <c r="U165"/>
  <c r="Y165"/>
  <c r="T165"/>
  <c r="V165"/>
  <c r="R165"/>
  <c r="A166"/>
  <c r="S165"/>
  <c r="W165"/>
  <c r="P165"/>
  <c r="X165"/>
  <c r="AA166" l="1"/>
  <c r="AH166" s="1"/>
  <c r="AO166"/>
  <c r="AP166"/>
  <c r="AR166"/>
  <c r="AQ166"/>
  <c r="AI166"/>
  <c r="AD161"/>
  <c r="AJ161" s="1"/>
  <c r="E161" s="1"/>
  <c r="AC162"/>
  <c r="AF163"/>
  <c r="AE164"/>
  <c r="A167"/>
  <c r="R166"/>
  <c r="V166"/>
  <c r="W166"/>
  <c r="U166"/>
  <c r="P166"/>
  <c r="T166"/>
  <c r="X166"/>
  <c r="S166"/>
  <c r="Q166"/>
  <c r="Y166"/>
  <c r="B165"/>
  <c r="C165" s="1"/>
  <c r="AA167" l="1"/>
  <c r="AO167"/>
  <c r="AP167"/>
  <c r="AR167"/>
  <c r="AQ167"/>
  <c r="AH167"/>
  <c r="AI167"/>
  <c r="AF164"/>
  <c r="AE165"/>
  <c r="AD162"/>
  <c r="AJ162" s="1"/>
  <c r="E162" s="1"/>
  <c r="AC163"/>
  <c r="B166"/>
  <c r="C166" s="1"/>
  <c r="Q167"/>
  <c r="U167"/>
  <c r="Y167"/>
  <c r="V167"/>
  <c r="T167"/>
  <c r="A168"/>
  <c r="S167"/>
  <c r="W167"/>
  <c r="R167"/>
  <c r="P167"/>
  <c r="X167"/>
  <c r="AA168" l="1"/>
  <c r="AH168" s="1"/>
  <c r="AO168"/>
  <c r="AP168"/>
  <c r="AR168"/>
  <c r="AQ168"/>
  <c r="AI168"/>
  <c r="AD163"/>
  <c r="AJ163" s="1"/>
  <c r="E163" s="1"/>
  <c r="AC164"/>
  <c r="AF165"/>
  <c r="AE166"/>
  <c r="A169"/>
  <c r="R168"/>
  <c r="V168"/>
  <c r="U168"/>
  <c r="P168"/>
  <c r="T168"/>
  <c r="X168"/>
  <c r="Q168"/>
  <c r="Y168"/>
  <c r="W168"/>
  <c r="S168"/>
  <c r="B167"/>
  <c r="C167" s="1"/>
  <c r="AA169" l="1"/>
  <c r="AP169"/>
  <c r="AO169"/>
  <c r="AR169"/>
  <c r="AQ169"/>
  <c r="AH169"/>
  <c r="AI169"/>
  <c r="AF166"/>
  <c r="AE167"/>
  <c r="AD164"/>
  <c r="AJ164" s="1"/>
  <c r="E164" s="1"/>
  <c r="AC165"/>
  <c r="Q169"/>
  <c r="U169"/>
  <c r="Y169"/>
  <c r="T169"/>
  <c r="V169"/>
  <c r="A170"/>
  <c r="S169"/>
  <c r="W169"/>
  <c r="P169"/>
  <c r="X169"/>
  <c r="R169"/>
  <c r="B168"/>
  <c r="C168" s="1"/>
  <c r="AA170" l="1"/>
  <c r="AH170" s="1"/>
  <c r="AO170"/>
  <c r="AP170"/>
  <c r="AR170"/>
  <c r="AQ170"/>
  <c r="AI170"/>
  <c r="AD165"/>
  <c r="AJ165" s="1"/>
  <c r="E165" s="1"/>
  <c r="AC166"/>
  <c r="AF167"/>
  <c r="AE168"/>
  <c r="T170"/>
  <c r="S170"/>
  <c r="A171"/>
  <c r="R170"/>
  <c r="V170"/>
  <c r="W170"/>
  <c r="U170"/>
  <c r="P170"/>
  <c r="X170"/>
  <c r="Q170"/>
  <c r="Y170"/>
  <c r="B169"/>
  <c r="C169" s="1"/>
  <c r="AA171" l="1"/>
  <c r="AO171"/>
  <c r="AP171"/>
  <c r="AR171"/>
  <c r="AQ171"/>
  <c r="AH171"/>
  <c r="AI171"/>
  <c r="AF168"/>
  <c r="AE169"/>
  <c r="AD166"/>
  <c r="AJ166" s="1"/>
  <c r="E166" s="1"/>
  <c r="AC167"/>
  <c r="B170"/>
  <c r="C170" s="1"/>
  <c r="A172"/>
  <c r="S171"/>
  <c r="W171"/>
  <c r="R171"/>
  <c r="X171"/>
  <c r="Q171"/>
  <c r="U171"/>
  <c r="Y171"/>
  <c r="V171"/>
  <c r="T171"/>
  <c r="P171"/>
  <c r="AA172" l="1"/>
  <c r="AH172" s="1"/>
  <c r="AO172"/>
  <c r="AP172"/>
  <c r="AI172"/>
  <c r="AD167"/>
  <c r="AJ167" s="1"/>
  <c r="E167" s="1"/>
  <c r="AC168"/>
  <c r="AF169"/>
  <c r="AE170"/>
  <c r="B171"/>
  <c r="C171" s="1"/>
  <c r="P172"/>
  <c r="X172"/>
  <c r="Y172"/>
  <c r="A173"/>
  <c r="R172"/>
  <c r="V172"/>
  <c r="U172"/>
  <c r="S172"/>
  <c r="T172"/>
  <c r="Q172"/>
  <c r="W172"/>
  <c r="AA173" l="1"/>
  <c r="AP173"/>
  <c r="AO173"/>
  <c r="AR173"/>
  <c r="AQ173"/>
  <c r="AH173"/>
  <c r="AI173"/>
  <c r="AF170"/>
  <c r="AE171"/>
  <c r="AD168"/>
  <c r="AJ168" s="1"/>
  <c r="E168" s="1"/>
  <c r="AC169"/>
  <c r="A174"/>
  <c r="S173"/>
  <c r="W173"/>
  <c r="P173"/>
  <c r="X173"/>
  <c r="R173"/>
  <c r="U173"/>
  <c r="T173"/>
  <c r="V173"/>
  <c r="Q173"/>
  <c r="Y173"/>
  <c r="B172"/>
  <c r="C172" s="1"/>
  <c r="AA174" l="1"/>
  <c r="AO174"/>
  <c r="AP174"/>
  <c r="AR174"/>
  <c r="AQ174"/>
  <c r="AH174"/>
  <c r="AI174"/>
  <c r="AD169"/>
  <c r="AJ169" s="1"/>
  <c r="E169" s="1"/>
  <c r="AC170"/>
  <c r="AF171"/>
  <c r="AE172"/>
  <c r="B173"/>
  <c r="C173" s="1"/>
  <c r="P174"/>
  <c r="T174"/>
  <c r="V174"/>
  <c r="U174"/>
  <c r="Y174"/>
  <c r="A175"/>
  <c r="R174"/>
  <c r="S174"/>
  <c r="X174"/>
  <c r="Q174"/>
  <c r="W174"/>
  <c r="AA175" l="1"/>
  <c r="AO175"/>
  <c r="AP175"/>
  <c r="AR175"/>
  <c r="AQ175"/>
  <c r="AH175"/>
  <c r="AI175"/>
  <c r="AF172"/>
  <c r="AE173"/>
  <c r="AD170"/>
  <c r="AJ170" s="1"/>
  <c r="E170" s="1"/>
  <c r="AC171"/>
  <c r="B174"/>
  <c r="C174" s="1"/>
  <c r="A176"/>
  <c r="W175"/>
  <c r="T175"/>
  <c r="Q175"/>
  <c r="U175"/>
  <c r="Y175"/>
  <c r="R175"/>
  <c r="V175"/>
  <c r="S175"/>
  <c r="P175"/>
  <c r="X175"/>
  <c r="AA176" l="1"/>
  <c r="AO176"/>
  <c r="AP176"/>
  <c r="AR176"/>
  <c r="AQ176"/>
  <c r="AH176"/>
  <c r="AI176"/>
  <c r="AD171"/>
  <c r="AJ171" s="1"/>
  <c r="E171" s="1"/>
  <c r="AC172"/>
  <c r="AF173"/>
  <c r="AE174"/>
  <c r="A177"/>
  <c r="R176"/>
  <c r="V176"/>
  <c r="S176"/>
  <c r="P176"/>
  <c r="T176"/>
  <c r="X176"/>
  <c r="Q176"/>
  <c r="U176"/>
  <c r="Y176"/>
  <c r="W176"/>
  <c r="B175"/>
  <c r="C175" s="1"/>
  <c r="AA177" l="1"/>
  <c r="AP177"/>
  <c r="AO177"/>
  <c r="AH177"/>
  <c r="AI177"/>
  <c r="AF174"/>
  <c r="AE175"/>
  <c r="AD172"/>
  <c r="AJ172" s="1"/>
  <c r="E172" s="1"/>
  <c r="AC173"/>
  <c r="Q177"/>
  <c r="U177"/>
  <c r="Y177"/>
  <c r="R177"/>
  <c r="V177"/>
  <c r="A178"/>
  <c r="S177"/>
  <c r="W177"/>
  <c r="P177"/>
  <c r="T177"/>
  <c r="X177"/>
  <c r="B176"/>
  <c r="C176" s="1"/>
  <c r="AA178" l="1"/>
  <c r="AO178"/>
  <c r="AP178"/>
  <c r="AR178"/>
  <c r="AQ178"/>
  <c r="AH178"/>
  <c r="AI178"/>
  <c r="AD173"/>
  <c r="AJ173" s="1"/>
  <c r="E173" s="1"/>
  <c r="AC174"/>
  <c r="AF175"/>
  <c r="AE176"/>
  <c r="P178"/>
  <c r="T178"/>
  <c r="X178"/>
  <c r="Q178"/>
  <c r="U178"/>
  <c r="Y178"/>
  <c r="A179"/>
  <c r="R178"/>
  <c r="V178"/>
  <c r="S178"/>
  <c r="W178"/>
  <c r="B177"/>
  <c r="C177" s="1"/>
  <c r="AA179" l="1"/>
  <c r="AO179"/>
  <c r="AP179"/>
  <c r="AR179"/>
  <c r="AQ179"/>
  <c r="AH179"/>
  <c r="AI179"/>
  <c r="AF176"/>
  <c r="AE177"/>
  <c r="AD174"/>
  <c r="AJ174" s="1"/>
  <c r="E174" s="1"/>
  <c r="AC175"/>
  <c r="A180"/>
  <c r="P179"/>
  <c r="X179"/>
  <c r="Q179"/>
  <c r="U179"/>
  <c r="Y179"/>
  <c r="R179"/>
  <c r="V179"/>
  <c r="S179"/>
  <c r="W179"/>
  <c r="T179"/>
  <c r="B178"/>
  <c r="C178" s="1"/>
  <c r="AA180" l="1"/>
  <c r="AO180"/>
  <c r="AP180"/>
  <c r="AR180"/>
  <c r="AQ180"/>
  <c r="AH180"/>
  <c r="AI180"/>
  <c r="AD175"/>
  <c r="AJ175" s="1"/>
  <c r="E175" s="1"/>
  <c r="AC176"/>
  <c r="AF177"/>
  <c r="AE178"/>
  <c r="B179"/>
  <c r="C179" s="1"/>
  <c r="P180"/>
  <c r="T180"/>
  <c r="U180"/>
  <c r="A181"/>
  <c r="R180"/>
  <c r="V180"/>
  <c r="S180"/>
  <c r="W180"/>
  <c r="X180"/>
  <c r="Q180"/>
  <c r="Y180"/>
  <c r="AA181" l="1"/>
  <c r="AP181"/>
  <c r="AO181"/>
  <c r="AR181"/>
  <c r="AQ181"/>
  <c r="AH181"/>
  <c r="AI181"/>
  <c r="AF178"/>
  <c r="AE179"/>
  <c r="AD176"/>
  <c r="AJ176" s="1"/>
  <c r="E176" s="1"/>
  <c r="AC177"/>
  <c r="B180"/>
  <c r="C180" s="1"/>
  <c r="A182"/>
  <c r="S181"/>
  <c r="W181"/>
  <c r="P181"/>
  <c r="T181"/>
  <c r="X181"/>
  <c r="U181"/>
  <c r="R181"/>
  <c r="Q181"/>
  <c r="Y181"/>
  <c r="V181"/>
  <c r="AA182" l="1"/>
  <c r="AO182"/>
  <c r="AP182"/>
  <c r="AR182"/>
  <c r="AQ182"/>
  <c r="AH182"/>
  <c r="AI182"/>
  <c r="AD177"/>
  <c r="AJ177" s="1"/>
  <c r="E177" s="1"/>
  <c r="AC178"/>
  <c r="AF179"/>
  <c r="AE180"/>
  <c r="P182"/>
  <c r="T182"/>
  <c r="X182"/>
  <c r="Q182"/>
  <c r="U182"/>
  <c r="Y182"/>
  <c r="S182"/>
  <c r="W182"/>
  <c r="A183"/>
  <c r="R182"/>
  <c r="V182"/>
  <c r="B181"/>
  <c r="C181" s="1"/>
  <c r="AA183" l="1"/>
  <c r="AO183"/>
  <c r="AP183"/>
  <c r="AR183"/>
  <c r="AQ183"/>
  <c r="AH183"/>
  <c r="AI183"/>
  <c r="AF180"/>
  <c r="AE181"/>
  <c r="AD178"/>
  <c r="AJ178" s="1"/>
  <c r="E178" s="1"/>
  <c r="AC179"/>
  <c r="A184"/>
  <c r="S183"/>
  <c r="W183"/>
  <c r="P183"/>
  <c r="T183"/>
  <c r="X183"/>
  <c r="Y183"/>
  <c r="R183"/>
  <c r="Q183"/>
  <c r="U183"/>
  <c r="V183"/>
  <c r="B182"/>
  <c r="C182" s="1"/>
  <c r="AA184" l="1"/>
  <c r="AO184"/>
  <c r="AP184"/>
  <c r="AR184"/>
  <c r="AQ184"/>
  <c r="AH184"/>
  <c r="AI184"/>
  <c r="AD179"/>
  <c r="AJ179" s="1"/>
  <c r="E179" s="1"/>
  <c r="AC180"/>
  <c r="AF181"/>
  <c r="AE182"/>
  <c r="B183"/>
  <c r="C183" s="1"/>
  <c r="P184"/>
  <c r="T184"/>
  <c r="X184"/>
  <c r="Q184"/>
  <c r="U184"/>
  <c r="Y184"/>
  <c r="A185"/>
  <c r="V184"/>
  <c r="S184"/>
  <c r="W184"/>
  <c r="R184"/>
  <c r="AA185" l="1"/>
  <c r="AP185"/>
  <c r="AO185"/>
  <c r="AR185"/>
  <c r="AQ185"/>
  <c r="AH185"/>
  <c r="AI185"/>
  <c r="AF182"/>
  <c r="AE183"/>
  <c r="AD180"/>
  <c r="AJ180" s="1"/>
  <c r="E180" s="1"/>
  <c r="AC181"/>
  <c r="A186"/>
  <c r="S185"/>
  <c r="W185"/>
  <c r="P185"/>
  <c r="T185"/>
  <c r="X185"/>
  <c r="Q185"/>
  <c r="Y185"/>
  <c r="R185"/>
  <c r="U185"/>
  <c r="V185"/>
  <c r="B184"/>
  <c r="C184" s="1"/>
  <c r="AA186" l="1"/>
  <c r="AO186"/>
  <c r="AP186"/>
  <c r="AR186"/>
  <c r="AQ186"/>
  <c r="AH186"/>
  <c r="AI186"/>
  <c r="AD181"/>
  <c r="AJ181" s="1"/>
  <c r="E181" s="1"/>
  <c r="AC182"/>
  <c r="AF183"/>
  <c r="AE184"/>
  <c r="B185"/>
  <c r="C185" s="1"/>
  <c r="P186"/>
  <c r="X186"/>
  <c r="U186"/>
  <c r="A187"/>
  <c r="R186"/>
  <c r="V186"/>
  <c r="S186"/>
  <c r="W186"/>
  <c r="T186"/>
  <c r="Q186"/>
  <c r="Y186"/>
  <c r="AA187" l="1"/>
  <c r="AO187"/>
  <c r="AP187"/>
  <c r="AR187"/>
  <c r="AQ187"/>
  <c r="AH187"/>
  <c r="AI187"/>
  <c r="AF184"/>
  <c r="AE185"/>
  <c r="AD182"/>
  <c r="AJ182" s="1"/>
  <c r="E182" s="1"/>
  <c r="AC183"/>
  <c r="B186"/>
  <c r="C186" s="1"/>
  <c r="A188"/>
  <c r="S187"/>
  <c r="W187"/>
  <c r="P187"/>
  <c r="T187"/>
  <c r="X187"/>
  <c r="Q187"/>
  <c r="U187"/>
  <c r="Y187"/>
  <c r="R187"/>
  <c r="V187"/>
  <c r="AA188" l="1"/>
  <c r="AO188"/>
  <c r="AP188"/>
  <c r="AR188"/>
  <c r="AQ188"/>
  <c r="AH188"/>
  <c r="AI188"/>
  <c r="AD183"/>
  <c r="AJ183" s="1"/>
  <c r="E183" s="1"/>
  <c r="AC184"/>
  <c r="AF185"/>
  <c r="AE186"/>
  <c r="P188"/>
  <c r="T188"/>
  <c r="X188"/>
  <c r="Q188"/>
  <c r="U188"/>
  <c r="Y188"/>
  <c r="A189"/>
  <c r="V188"/>
  <c r="W188"/>
  <c r="R188"/>
  <c r="S188"/>
  <c r="B187"/>
  <c r="C187" s="1"/>
  <c r="AA189" l="1"/>
  <c r="AP189"/>
  <c r="AO189"/>
  <c r="AR189"/>
  <c r="AQ189"/>
  <c r="AH189"/>
  <c r="AI189"/>
  <c r="AF186"/>
  <c r="AE187"/>
  <c r="AD184"/>
  <c r="AJ184" s="1"/>
  <c r="E184" s="1"/>
  <c r="AC185"/>
  <c r="A190"/>
  <c r="S189"/>
  <c r="W189"/>
  <c r="P189"/>
  <c r="X189"/>
  <c r="Q189"/>
  <c r="U189"/>
  <c r="Y189"/>
  <c r="R189"/>
  <c r="V189"/>
  <c r="T189"/>
  <c r="B188"/>
  <c r="C188" s="1"/>
  <c r="AA190" l="1"/>
  <c r="AO190"/>
  <c r="AP190"/>
  <c r="AQ190"/>
  <c r="AR190"/>
  <c r="AH190"/>
  <c r="AI190"/>
  <c r="AD185"/>
  <c r="AJ185" s="1"/>
  <c r="E185" s="1"/>
  <c r="AC186"/>
  <c r="AF187"/>
  <c r="AE188"/>
  <c r="B189"/>
  <c r="C189" s="1"/>
  <c r="P190"/>
  <c r="X190"/>
  <c r="U190"/>
  <c r="A191"/>
  <c r="R190"/>
  <c r="V190"/>
  <c r="S190"/>
  <c r="W190"/>
  <c r="T190"/>
  <c r="Q190"/>
  <c r="Y190"/>
  <c r="AA191" l="1"/>
  <c r="AH191" s="1"/>
  <c r="AO191"/>
  <c r="AP191"/>
  <c r="AQ191"/>
  <c r="AR191"/>
  <c r="AI191"/>
  <c r="AF188"/>
  <c r="AE189"/>
  <c r="AD186"/>
  <c r="AJ186" s="1"/>
  <c r="E186" s="1"/>
  <c r="AC187"/>
  <c r="B190"/>
  <c r="C190" s="1"/>
  <c r="Q191"/>
  <c r="U191"/>
  <c r="Y191"/>
  <c r="R191"/>
  <c r="V191"/>
  <c r="A192"/>
  <c r="S191"/>
  <c r="W191"/>
  <c r="P191"/>
  <c r="T191"/>
  <c r="X191"/>
  <c r="AA192" l="1"/>
  <c r="AO192"/>
  <c r="AP192"/>
  <c r="AR192"/>
  <c r="AQ192"/>
  <c r="AH192"/>
  <c r="AI192"/>
  <c r="AD187"/>
  <c r="AJ187" s="1"/>
  <c r="E187" s="1"/>
  <c r="AC188"/>
  <c r="AF189"/>
  <c r="AE190"/>
  <c r="B191"/>
  <c r="C191" s="1"/>
  <c r="A193"/>
  <c r="R192"/>
  <c r="V192"/>
  <c r="S192"/>
  <c r="W192"/>
  <c r="Y192"/>
  <c r="P192"/>
  <c r="T192"/>
  <c r="X192"/>
  <c r="Q192"/>
  <c r="U192"/>
  <c r="AA193" l="1"/>
  <c r="AH193" s="1"/>
  <c r="AP193"/>
  <c r="AO193"/>
  <c r="AQ193"/>
  <c r="AR193"/>
  <c r="AI193"/>
  <c r="AF190"/>
  <c r="AE191"/>
  <c r="AD188"/>
  <c r="AJ188" s="1"/>
  <c r="E188" s="1"/>
  <c r="AC189"/>
  <c r="Q193"/>
  <c r="U193"/>
  <c r="Y193"/>
  <c r="R193"/>
  <c r="V193"/>
  <c r="A194"/>
  <c r="S193"/>
  <c r="W193"/>
  <c r="P193"/>
  <c r="T193"/>
  <c r="X193"/>
  <c r="B192"/>
  <c r="C192" s="1"/>
  <c r="AA194" l="1"/>
  <c r="AH194" s="1"/>
  <c r="AO194"/>
  <c r="AP194"/>
  <c r="AQ194"/>
  <c r="AR194"/>
  <c r="AI194"/>
  <c r="AD189"/>
  <c r="AJ189" s="1"/>
  <c r="E189" s="1"/>
  <c r="AC190"/>
  <c r="AF191"/>
  <c r="AE192"/>
  <c r="A195"/>
  <c r="R194"/>
  <c r="V194"/>
  <c r="S194"/>
  <c r="W194"/>
  <c r="X194"/>
  <c r="U194"/>
  <c r="P194"/>
  <c r="T194"/>
  <c r="Q194"/>
  <c r="Y194"/>
  <c r="B193"/>
  <c r="C193" s="1"/>
  <c r="AA195" l="1"/>
  <c r="AH195" s="1"/>
  <c r="AO195"/>
  <c r="AP195"/>
  <c r="AQ195"/>
  <c r="AR195"/>
  <c r="AI195"/>
  <c r="AF192"/>
  <c r="AE193"/>
  <c r="AD190"/>
  <c r="AJ190" s="1"/>
  <c r="E190" s="1"/>
  <c r="AC191"/>
  <c r="B194"/>
  <c r="C194" s="1"/>
  <c r="Q195"/>
  <c r="U195"/>
  <c r="Y195"/>
  <c r="R195"/>
  <c r="V195"/>
  <c r="S195"/>
  <c r="P195"/>
  <c r="X195"/>
  <c r="A196"/>
  <c r="W195"/>
  <c r="T195"/>
  <c r="AA196" l="1"/>
  <c r="AO196"/>
  <c r="AP196"/>
  <c r="AR196"/>
  <c r="AQ196"/>
  <c r="AH196"/>
  <c r="AI196"/>
  <c r="AD191"/>
  <c r="AJ191" s="1"/>
  <c r="E191" s="1"/>
  <c r="AC192"/>
  <c r="AF193"/>
  <c r="AE194"/>
  <c r="A197"/>
  <c r="R196"/>
  <c r="V196"/>
  <c r="S196"/>
  <c r="W196"/>
  <c r="T196"/>
  <c r="Q196"/>
  <c r="U196"/>
  <c r="P196"/>
  <c r="X196"/>
  <c r="Y196"/>
  <c r="B195"/>
  <c r="C195" s="1"/>
  <c r="AA197" l="1"/>
  <c r="AP197"/>
  <c r="AO197"/>
  <c r="AH197"/>
  <c r="AI197"/>
  <c r="AF194"/>
  <c r="AE195"/>
  <c r="AD192"/>
  <c r="AJ192" s="1"/>
  <c r="E192" s="1"/>
  <c r="AC193"/>
  <c r="Q197"/>
  <c r="U197"/>
  <c r="Y197"/>
  <c r="R197"/>
  <c r="V197"/>
  <c r="A198"/>
  <c r="S197"/>
  <c r="W197"/>
  <c r="T197"/>
  <c r="X197"/>
  <c r="P197"/>
  <c r="B196"/>
  <c r="C196" s="1"/>
  <c r="AA198" l="1"/>
  <c r="AO198"/>
  <c r="AP198"/>
  <c r="AQ198"/>
  <c r="AR198"/>
  <c r="AH198"/>
  <c r="AI198"/>
  <c r="AD193"/>
  <c r="AJ193" s="1"/>
  <c r="E193" s="1"/>
  <c r="AC194"/>
  <c r="AF195"/>
  <c r="AE196"/>
  <c r="B197"/>
  <c r="C197" s="1"/>
  <c r="A199"/>
  <c r="R198"/>
  <c r="V198"/>
  <c r="S198"/>
  <c r="W198"/>
  <c r="T198"/>
  <c r="Q198"/>
  <c r="U198"/>
  <c r="P198"/>
  <c r="X198"/>
  <c r="Y198"/>
  <c r="AA199" l="1"/>
  <c r="AO199"/>
  <c r="AP199"/>
  <c r="AQ199"/>
  <c r="AR199"/>
  <c r="AH199"/>
  <c r="AI199"/>
  <c r="AF196"/>
  <c r="AE197"/>
  <c r="AD194"/>
  <c r="AJ194" s="1"/>
  <c r="E194" s="1"/>
  <c r="AC195"/>
  <c r="A200"/>
  <c r="S199"/>
  <c r="P199"/>
  <c r="X199"/>
  <c r="Q199"/>
  <c r="U199"/>
  <c r="Y199"/>
  <c r="R199"/>
  <c r="V199"/>
  <c r="W199"/>
  <c r="T199"/>
  <c r="B198"/>
  <c r="C198" s="1"/>
  <c r="AA200" l="1"/>
  <c r="AO200"/>
  <c r="AP200"/>
  <c r="AQ200"/>
  <c r="AR200"/>
  <c r="AH200"/>
  <c r="AI200"/>
  <c r="AD195"/>
  <c r="AJ195" s="1"/>
  <c r="E195" s="1"/>
  <c r="AC196"/>
  <c r="AF197"/>
  <c r="AE198"/>
  <c r="P200"/>
  <c r="T200"/>
  <c r="X200"/>
  <c r="Q200"/>
  <c r="U200"/>
  <c r="Y200"/>
  <c r="A201"/>
  <c r="R200"/>
  <c r="V200"/>
  <c r="S200"/>
  <c r="W200"/>
  <c r="B199"/>
  <c r="C199" s="1"/>
  <c r="AA201" l="1"/>
  <c r="AP201"/>
  <c r="AO201"/>
  <c r="AR201"/>
  <c r="AQ201"/>
  <c r="AH201"/>
  <c r="AI201"/>
  <c r="AF198"/>
  <c r="AE199"/>
  <c r="AD196"/>
  <c r="AJ196" s="1"/>
  <c r="E196" s="1"/>
  <c r="AC197"/>
  <c r="A202"/>
  <c r="S201"/>
  <c r="W201"/>
  <c r="P201"/>
  <c r="T201"/>
  <c r="X201"/>
  <c r="Q201"/>
  <c r="U201"/>
  <c r="Y201"/>
  <c r="R201"/>
  <c r="V201"/>
  <c r="B200"/>
  <c r="C200" s="1"/>
  <c r="AA202" l="1"/>
  <c r="AO202"/>
  <c r="AP202"/>
  <c r="AQ202"/>
  <c r="AR202"/>
  <c r="AH202"/>
  <c r="AI202"/>
  <c r="AD197"/>
  <c r="AJ197" s="1"/>
  <c r="E197" s="1"/>
  <c r="AC198"/>
  <c r="AF199"/>
  <c r="AE200"/>
  <c r="B201"/>
  <c r="C201" s="1"/>
  <c r="A203"/>
  <c r="AA203" s="1"/>
  <c r="R202"/>
  <c r="V202"/>
  <c r="S202"/>
  <c r="W202"/>
  <c r="Y202"/>
  <c r="P202"/>
  <c r="T202"/>
  <c r="X202"/>
  <c r="Q202"/>
  <c r="U202"/>
  <c r="AH203" l="1"/>
  <c r="AI203"/>
  <c r="AF200"/>
  <c r="AE201"/>
  <c r="AD198"/>
  <c r="AJ198" s="1"/>
  <c r="E198" s="1"/>
  <c r="AC199"/>
  <c r="A204"/>
  <c r="S203"/>
  <c r="W203"/>
  <c r="P203"/>
  <c r="T203"/>
  <c r="X203"/>
  <c r="Q203"/>
  <c r="U203"/>
  <c r="Y203"/>
  <c r="R203"/>
  <c r="V203"/>
  <c r="B202"/>
  <c r="C202" s="1"/>
  <c r="AA204" l="1"/>
  <c r="AO204"/>
  <c r="AP204"/>
  <c r="AR204"/>
  <c r="AQ204"/>
  <c r="AH204"/>
  <c r="AI204"/>
  <c r="AD199"/>
  <c r="AJ199" s="1"/>
  <c r="E199" s="1"/>
  <c r="AC200"/>
  <c r="AF201"/>
  <c r="AE202"/>
  <c r="B203"/>
  <c r="C203" s="1"/>
  <c r="P204"/>
  <c r="T204"/>
  <c r="X204"/>
  <c r="Q204"/>
  <c r="U204"/>
  <c r="Y204"/>
  <c r="V204"/>
  <c r="S204"/>
  <c r="W204"/>
  <c r="A205"/>
  <c r="R204"/>
  <c r="AA205" l="1"/>
  <c r="AH205" s="1"/>
  <c r="AO205"/>
  <c r="AP205"/>
  <c r="AQ205"/>
  <c r="AR205"/>
  <c r="AI205"/>
  <c r="AF202"/>
  <c r="AE203"/>
  <c r="AD200"/>
  <c r="AJ200" s="1"/>
  <c r="E200" s="1"/>
  <c r="AC201"/>
  <c r="B204"/>
  <c r="C204" s="1"/>
  <c r="A206"/>
  <c r="S205"/>
  <c r="W205"/>
  <c r="P205"/>
  <c r="T205"/>
  <c r="X205"/>
  <c r="Q205"/>
  <c r="U205"/>
  <c r="Y205"/>
  <c r="R205"/>
  <c r="V205"/>
  <c r="AA206" l="1"/>
  <c r="AO206"/>
  <c r="AP206"/>
  <c r="AQ206"/>
  <c r="AR206"/>
  <c r="AH206"/>
  <c r="AI206"/>
  <c r="AD201"/>
  <c r="AJ201" s="1"/>
  <c r="E201" s="1"/>
  <c r="AC202"/>
  <c r="AF203"/>
  <c r="AJ203" s="1"/>
  <c r="E203" s="1"/>
  <c r="AE204"/>
  <c r="P206"/>
  <c r="T206"/>
  <c r="X206"/>
  <c r="Q206"/>
  <c r="U206"/>
  <c r="Y206"/>
  <c r="S206"/>
  <c r="A207"/>
  <c r="R206"/>
  <c r="V206"/>
  <c r="W206"/>
  <c r="B205"/>
  <c r="C205" s="1"/>
  <c r="AA207" l="1"/>
  <c r="AO207"/>
  <c r="AP207"/>
  <c r="AQ207"/>
  <c r="AR207"/>
  <c r="AH207"/>
  <c r="AI207"/>
  <c r="AF204"/>
  <c r="AJ204" s="1"/>
  <c r="E204" s="1"/>
  <c r="AE205"/>
  <c r="AD202"/>
  <c r="AJ202" s="1"/>
  <c r="E202" s="1"/>
  <c r="AC203"/>
  <c r="A208"/>
  <c r="S207"/>
  <c r="W207"/>
  <c r="P207"/>
  <c r="T207"/>
  <c r="X207"/>
  <c r="Q207"/>
  <c r="U207"/>
  <c r="Y207"/>
  <c r="R207"/>
  <c r="V207"/>
  <c r="B206"/>
  <c r="C206" s="1"/>
  <c r="AA208" l="1"/>
  <c r="AO208"/>
  <c r="AP208"/>
  <c r="AR208"/>
  <c r="AQ208"/>
  <c r="AH208"/>
  <c r="AI208"/>
  <c r="AD203"/>
  <c r="AC204"/>
  <c r="AF205"/>
  <c r="AJ205" s="1"/>
  <c r="E205" s="1"/>
  <c r="AE206"/>
  <c r="B207"/>
  <c r="C207" s="1"/>
  <c r="P208"/>
  <c r="T208"/>
  <c r="X208"/>
  <c r="Q208"/>
  <c r="U208"/>
  <c r="Y208"/>
  <c r="A209"/>
  <c r="R208"/>
  <c r="V208"/>
  <c r="S208"/>
  <c r="W208"/>
  <c r="AA209" l="1"/>
  <c r="AO209"/>
  <c r="AP209"/>
  <c r="AQ209"/>
  <c r="AR209"/>
  <c r="AH209"/>
  <c r="AI209"/>
  <c r="AF206"/>
  <c r="AJ206" s="1"/>
  <c r="E206" s="1"/>
  <c r="AE207"/>
  <c r="AD204"/>
  <c r="AC205"/>
  <c r="A210"/>
  <c r="S209"/>
  <c r="W209"/>
  <c r="P209"/>
  <c r="T209"/>
  <c r="X209"/>
  <c r="Q209"/>
  <c r="U209"/>
  <c r="Y209"/>
  <c r="R209"/>
  <c r="V209"/>
  <c r="B208"/>
  <c r="C208" s="1"/>
  <c r="AA210" l="1"/>
  <c r="AO210"/>
  <c r="AP210"/>
  <c r="AQ210"/>
  <c r="AR210"/>
  <c r="AH210"/>
  <c r="AI210"/>
  <c r="AD205"/>
  <c r="AC206"/>
  <c r="AF207"/>
  <c r="AJ207" s="1"/>
  <c r="E207" s="1"/>
  <c r="AE208"/>
  <c r="B209"/>
  <c r="C209" s="1"/>
  <c r="P210"/>
  <c r="T210"/>
  <c r="X210"/>
  <c r="Q210"/>
  <c r="U210"/>
  <c r="Y210"/>
  <c r="R210"/>
  <c r="V210"/>
  <c r="S210"/>
  <c r="W210"/>
  <c r="A211"/>
  <c r="AA211" l="1"/>
  <c r="AO211"/>
  <c r="AP211"/>
  <c r="AQ211"/>
  <c r="AR211"/>
  <c r="AH211"/>
  <c r="AI211"/>
  <c r="AF208"/>
  <c r="AJ208" s="1"/>
  <c r="E208" s="1"/>
  <c r="AE209"/>
  <c r="AD206"/>
  <c r="AC207"/>
  <c r="A212"/>
  <c r="S211"/>
  <c r="W211"/>
  <c r="P211"/>
  <c r="T211"/>
  <c r="X211"/>
  <c r="Q211"/>
  <c r="U211"/>
  <c r="Y211"/>
  <c r="R211"/>
  <c r="V211"/>
  <c r="B210"/>
  <c r="C210" s="1"/>
  <c r="AA212" l="1"/>
  <c r="AH212" s="1"/>
  <c r="AO212"/>
  <c r="AP212"/>
  <c r="AR212"/>
  <c r="AQ212"/>
  <c r="AI212"/>
  <c r="AD207"/>
  <c r="AC208"/>
  <c r="AF209"/>
  <c r="AJ209" s="1"/>
  <c r="E209" s="1"/>
  <c r="AE210"/>
  <c r="B211"/>
  <c r="C211" s="1"/>
  <c r="P212"/>
  <c r="T212"/>
  <c r="X212"/>
  <c r="Q212"/>
  <c r="U212"/>
  <c r="Y212"/>
  <c r="S212"/>
  <c r="W212"/>
  <c r="A213"/>
  <c r="R212"/>
  <c r="V212"/>
  <c r="AA213" l="1"/>
  <c r="AH213" s="1"/>
  <c r="AO213"/>
  <c r="AP213"/>
  <c r="AQ213"/>
  <c r="AR213"/>
  <c r="AI213"/>
  <c r="AF210"/>
  <c r="AJ210" s="1"/>
  <c r="E210" s="1"/>
  <c r="AE211"/>
  <c r="AD208"/>
  <c r="AC209"/>
  <c r="A214"/>
  <c r="S213"/>
  <c r="W213"/>
  <c r="P213"/>
  <c r="T213"/>
  <c r="X213"/>
  <c r="R213"/>
  <c r="Q213"/>
  <c r="U213"/>
  <c r="Y213"/>
  <c r="V213"/>
  <c r="B212"/>
  <c r="C212" s="1"/>
  <c r="AA214" l="1"/>
  <c r="AO214"/>
  <c r="AP214"/>
  <c r="AQ214"/>
  <c r="AR214"/>
  <c r="AH214"/>
  <c r="AI214"/>
  <c r="AD209"/>
  <c r="AC210"/>
  <c r="AF211"/>
  <c r="AJ211" s="1"/>
  <c r="E211" s="1"/>
  <c r="AE212"/>
  <c r="B213"/>
  <c r="C213" s="1"/>
  <c r="P214"/>
  <c r="T214"/>
  <c r="X214"/>
  <c r="Q214"/>
  <c r="U214"/>
  <c r="Y214"/>
  <c r="S214"/>
  <c r="W214"/>
  <c r="A215"/>
  <c r="R214"/>
  <c r="V214"/>
  <c r="AA215" l="1"/>
  <c r="AO215"/>
  <c r="AP215"/>
  <c r="AQ215"/>
  <c r="AR215"/>
  <c r="AH215"/>
  <c r="AI215"/>
  <c r="AF212"/>
  <c r="AJ212" s="1"/>
  <c r="E212" s="1"/>
  <c r="AE213"/>
  <c r="AD210"/>
  <c r="AC211"/>
  <c r="A216"/>
  <c r="S215"/>
  <c r="W215"/>
  <c r="P215"/>
  <c r="T215"/>
  <c r="X215"/>
  <c r="V215"/>
  <c r="Q215"/>
  <c r="U215"/>
  <c r="Y215"/>
  <c r="R215"/>
  <c r="B214"/>
  <c r="C214" s="1"/>
  <c r="AA216" l="1"/>
  <c r="AH216" s="1"/>
  <c r="AO216"/>
  <c r="AP216"/>
  <c r="AR216"/>
  <c r="AQ216"/>
  <c r="AI216"/>
  <c r="AD211"/>
  <c r="AC212"/>
  <c r="AF213"/>
  <c r="AJ213" s="1"/>
  <c r="E213" s="1"/>
  <c r="AE214"/>
  <c r="B215"/>
  <c r="C215" s="1"/>
  <c r="P216"/>
  <c r="T216"/>
  <c r="X216"/>
  <c r="Q216"/>
  <c r="U216"/>
  <c r="Y216"/>
  <c r="S216"/>
  <c r="W216"/>
  <c r="A217"/>
  <c r="R216"/>
  <c r="V216"/>
  <c r="AA217" l="1"/>
  <c r="AO217"/>
  <c r="AP217"/>
  <c r="AQ217"/>
  <c r="AR217"/>
  <c r="AH217"/>
  <c r="AI217"/>
  <c r="AF214"/>
  <c r="AJ214" s="1"/>
  <c r="E214" s="1"/>
  <c r="AE215"/>
  <c r="AD212"/>
  <c r="AC213"/>
  <c r="A218"/>
  <c r="S217"/>
  <c r="W217"/>
  <c r="P217"/>
  <c r="T217"/>
  <c r="X217"/>
  <c r="V217"/>
  <c r="Q217"/>
  <c r="U217"/>
  <c r="Y217"/>
  <c r="R217"/>
  <c r="B216"/>
  <c r="C216" s="1"/>
  <c r="AA218" l="1"/>
  <c r="AO218"/>
  <c r="AP218"/>
  <c r="AQ218"/>
  <c r="AR218"/>
  <c r="AH218"/>
  <c r="AI218"/>
  <c r="AD213"/>
  <c r="AC214"/>
  <c r="AF215"/>
  <c r="AJ215" s="1"/>
  <c r="E215" s="1"/>
  <c r="AE216"/>
  <c r="B217"/>
  <c r="C217" s="1"/>
  <c r="A219"/>
  <c r="R218"/>
  <c r="V218"/>
  <c r="S218"/>
  <c r="W218"/>
  <c r="P218"/>
  <c r="T218"/>
  <c r="X218"/>
  <c r="Q218"/>
  <c r="U218"/>
  <c r="Y218"/>
  <c r="AA219" l="1"/>
  <c r="AO219"/>
  <c r="AP219"/>
  <c r="AQ219"/>
  <c r="AR219"/>
  <c r="AH219"/>
  <c r="AI219"/>
  <c r="AF216"/>
  <c r="AJ216" s="1"/>
  <c r="E216" s="1"/>
  <c r="AE217"/>
  <c r="AD214"/>
  <c r="AC215"/>
  <c r="A220"/>
  <c r="S219"/>
  <c r="W219"/>
  <c r="P219"/>
  <c r="X219"/>
  <c r="Q219"/>
  <c r="U219"/>
  <c r="Y219"/>
  <c r="R219"/>
  <c r="V219"/>
  <c r="T219"/>
  <c r="B218"/>
  <c r="C218" s="1"/>
  <c r="AA220" l="1"/>
  <c r="AH220" s="1"/>
  <c r="AO220"/>
  <c r="AP220"/>
  <c r="AR220"/>
  <c r="AQ220"/>
  <c r="AI220"/>
  <c r="AD215"/>
  <c r="AC216"/>
  <c r="AF217"/>
  <c r="AJ217" s="1"/>
  <c r="E217" s="1"/>
  <c r="AE218"/>
  <c r="B219"/>
  <c r="C219" s="1"/>
  <c r="A221"/>
  <c r="R220"/>
  <c r="V220"/>
  <c r="S220"/>
  <c r="W220"/>
  <c r="Y220"/>
  <c r="P220"/>
  <c r="T220"/>
  <c r="X220"/>
  <c r="Q220"/>
  <c r="U220"/>
  <c r="AA221" l="1"/>
  <c r="AO221"/>
  <c r="AP221"/>
  <c r="AQ221"/>
  <c r="AR221"/>
  <c r="AH221"/>
  <c r="AI221"/>
  <c r="AF218"/>
  <c r="AJ218" s="1"/>
  <c r="E218" s="1"/>
  <c r="AE219"/>
  <c r="AD216"/>
  <c r="AC217"/>
  <c r="Q221"/>
  <c r="U221"/>
  <c r="Y221"/>
  <c r="R221"/>
  <c r="V221"/>
  <c r="A222"/>
  <c r="S221"/>
  <c r="W221"/>
  <c r="T221"/>
  <c r="X221"/>
  <c r="P221"/>
  <c r="B220"/>
  <c r="C220" s="1"/>
  <c r="AA222" l="1"/>
  <c r="AH222" s="1"/>
  <c r="AO222"/>
  <c r="AP222"/>
  <c r="AQ222"/>
  <c r="AR222"/>
  <c r="AI222"/>
  <c r="AD217"/>
  <c r="AC218"/>
  <c r="AF219"/>
  <c r="AJ219" s="1"/>
  <c r="E219" s="1"/>
  <c r="AE220"/>
  <c r="A223"/>
  <c r="R222"/>
  <c r="V222"/>
  <c r="S222"/>
  <c r="W222"/>
  <c r="Q222"/>
  <c r="Y222"/>
  <c r="P222"/>
  <c r="T222"/>
  <c r="X222"/>
  <c r="U222"/>
  <c r="B221"/>
  <c r="C221" s="1"/>
  <c r="AA223" l="1"/>
  <c r="AH223" s="1"/>
  <c r="AO223"/>
  <c r="AP223"/>
  <c r="AQ223"/>
  <c r="AR223"/>
  <c r="AI223"/>
  <c r="AF220"/>
  <c r="AJ220" s="1"/>
  <c r="E220" s="1"/>
  <c r="AE221"/>
  <c r="AD218"/>
  <c r="AC219"/>
  <c r="B222"/>
  <c r="C222" s="1"/>
  <c r="Q223"/>
  <c r="U223"/>
  <c r="Y223"/>
  <c r="R223"/>
  <c r="A224"/>
  <c r="S223"/>
  <c r="W223"/>
  <c r="P223"/>
  <c r="T223"/>
  <c r="X223"/>
  <c r="V223"/>
  <c r="AA224" l="1"/>
  <c r="AH224" s="1"/>
  <c r="AO224"/>
  <c r="AP224"/>
  <c r="AR224"/>
  <c r="AQ224"/>
  <c r="AI224"/>
  <c r="AD219"/>
  <c r="AC220"/>
  <c r="AF221"/>
  <c r="AJ221" s="1"/>
  <c r="E221" s="1"/>
  <c r="AE222"/>
  <c r="A225"/>
  <c r="R224"/>
  <c r="V224"/>
  <c r="S224"/>
  <c r="W224"/>
  <c r="Q224"/>
  <c r="Y224"/>
  <c r="P224"/>
  <c r="T224"/>
  <c r="X224"/>
  <c r="U224"/>
  <c r="B223"/>
  <c r="C223" s="1"/>
  <c r="AA225" l="1"/>
  <c r="AO225"/>
  <c r="AP225"/>
  <c r="AQ225"/>
  <c r="AR225"/>
  <c r="AH225"/>
  <c r="AI225"/>
  <c r="AF222"/>
  <c r="AJ222" s="1"/>
  <c r="E222" s="1"/>
  <c r="AE223"/>
  <c r="AD220"/>
  <c r="AC221"/>
  <c r="B224"/>
  <c r="C224" s="1"/>
  <c r="Q225"/>
  <c r="U225"/>
  <c r="Y225"/>
  <c r="R225"/>
  <c r="V225"/>
  <c r="A226"/>
  <c r="S225"/>
  <c r="W225"/>
  <c r="P225"/>
  <c r="T225"/>
  <c r="X225"/>
  <c r="AA226" l="1"/>
  <c r="AO226"/>
  <c r="AP226"/>
  <c r="AQ226"/>
  <c r="AR226"/>
  <c r="AH226"/>
  <c r="AI226"/>
  <c r="AD221"/>
  <c r="AC222"/>
  <c r="AF223"/>
  <c r="AJ223" s="1"/>
  <c r="E223" s="1"/>
  <c r="AE224"/>
  <c r="B225"/>
  <c r="C225" s="1"/>
  <c r="A227"/>
  <c r="R226"/>
  <c r="V226"/>
  <c r="S226"/>
  <c r="W226"/>
  <c r="P226"/>
  <c r="T226"/>
  <c r="X226"/>
  <c r="Q226"/>
  <c r="U226"/>
  <c r="Y226"/>
  <c r="AA227" l="1"/>
  <c r="AO227"/>
  <c r="AP227"/>
  <c r="AQ227"/>
  <c r="AR227"/>
  <c r="AH227"/>
  <c r="AI227"/>
  <c r="AF224"/>
  <c r="AJ224" s="1"/>
  <c r="E224" s="1"/>
  <c r="AE225"/>
  <c r="AD222"/>
  <c r="AC223"/>
  <c r="Q227"/>
  <c r="U227"/>
  <c r="R227"/>
  <c r="A228"/>
  <c r="S227"/>
  <c r="W227"/>
  <c r="P227"/>
  <c r="T227"/>
  <c r="X227"/>
  <c r="Y227"/>
  <c r="V227"/>
  <c r="B226"/>
  <c r="C226" s="1"/>
  <c r="AA228" l="1"/>
  <c r="AO228"/>
  <c r="AP228"/>
  <c r="AR228"/>
  <c r="AQ228"/>
  <c r="AH228"/>
  <c r="AI228"/>
  <c r="AD223"/>
  <c r="AC224"/>
  <c r="AE226"/>
  <c r="AF225"/>
  <c r="AJ225" s="1"/>
  <c r="E225" s="1"/>
  <c r="P228"/>
  <c r="T228"/>
  <c r="X228"/>
  <c r="S228"/>
  <c r="W228"/>
  <c r="R228"/>
  <c r="Q228"/>
  <c r="U228"/>
  <c r="A229"/>
  <c r="V228"/>
  <c r="Y228"/>
  <c r="B227"/>
  <c r="C227" s="1"/>
  <c r="AA229" l="1"/>
  <c r="AO229"/>
  <c r="AP229"/>
  <c r="AQ229"/>
  <c r="AR229"/>
  <c r="AH229"/>
  <c r="AI229"/>
  <c r="AE227"/>
  <c r="AF226"/>
  <c r="AJ226" s="1"/>
  <c r="E226" s="1"/>
  <c r="AD224"/>
  <c r="AC225"/>
  <c r="P229"/>
  <c r="T229"/>
  <c r="X229"/>
  <c r="Q229"/>
  <c r="Y229"/>
  <c r="W229"/>
  <c r="V229"/>
  <c r="U229"/>
  <c r="S229"/>
  <c r="A230"/>
  <c r="R229"/>
  <c r="B228"/>
  <c r="C228" s="1"/>
  <c r="AA230" l="1"/>
  <c r="AH230" s="1"/>
  <c r="AO230"/>
  <c r="AP230"/>
  <c r="AQ230"/>
  <c r="AR230"/>
  <c r="AI230"/>
  <c r="AE228"/>
  <c r="AF227"/>
  <c r="AJ227" s="1"/>
  <c r="E227" s="1"/>
  <c r="AC226"/>
  <c r="AD225"/>
  <c r="A231"/>
  <c r="S230"/>
  <c r="W230"/>
  <c r="P230"/>
  <c r="X230"/>
  <c r="R230"/>
  <c r="U230"/>
  <c r="Y230"/>
  <c r="Q230"/>
  <c r="T230"/>
  <c r="V230"/>
  <c r="B229"/>
  <c r="C229" s="1"/>
  <c r="AA231" l="1"/>
  <c r="AO231"/>
  <c r="AP231"/>
  <c r="AQ231"/>
  <c r="AR231"/>
  <c r="AH231"/>
  <c r="AI231"/>
  <c r="AC227"/>
  <c r="AD226"/>
  <c r="AF228"/>
  <c r="AJ228" s="1"/>
  <c r="E228" s="1"/>
  <c r="AE229"/>
  <c r="B230"/>
  <c r="C230" s="1"/>
  <c r="A232"/>
  <c r="R231"/>
  <c r="V231"/>
  <c r="S231"/>
  <c r="W231"/>
  <c r="U231"/>
  <c r="P231"/>
  <c r="T231"/>
  <c r="X231"/>
  <c r="Q231"/>
  <c r="Y231"/>
  <c r="AA232" l="1"/>
  <c r="AO232"/>
  <c r="AP232"/>
  <c r="AR232"/>
  <c r="AQ232"/>
  <c r="AH232"/>
  <c r="AI232"/>
  <c r="AC228"/>
  <c r="AD227"/>
  <c r="AF229"/>
  <c r="AJ229" s="1"/>
  <c r="E229" s="1"/>
  <c r="AE230"/>
  <c r="Q232"/>
  <c r="U232"/>
  <c r="Y232"/>
  <c r="R232"/>
  <c r="V232"/>
  <c r="A233"/>
  <c r="S232"/>
  <c r="W232"/>
  <c r="P232"/>
  <c r="T232"/>
  <c r="X232"/>
  <c r="B231"/>
  <c r="C231" s="1"/>
  <c r="AA233" l="1"/>
  <c r="AO233"/>
  <c r="AP233"/>
  <c r="AQ233"/>
  <c r="AR233"/>
  <c r="AH233"/>
  <c r="AI233"/>
  <c r="AC229"/>
  <c r="AD228"/>
  <c r="AF230"/>
  <c r="AJ230" s="1"/>
  <c r="E230" s="1"/>
  <c r="AE231"/>
  <c r="A234"/>
  <c r="R233"/>
  <c r="V233"/>
  <c r="S233"/>
  <c r="W233"/>
  <c r="X233"/>
  <c r="U233"/>
  <c r="P233"/>
  <c r="T233"/>
  <c r="Q233"/>
  <c r="Y233"/>
  <c r="B232"/>
  <c r="C232" s="1"/>
  <c r="AA234" l="1"/>
  <c r="AO234"/>
  <c r="AP234"/>
  <c r="AQ234"/>
  <c r="AR234"/>
  <c r="AH234"/>
  <c r="AI234"/>
  <c r="AC230"/>
  <c r="AD229"/>
  <c r="AF231"/>
  <c r="AJ231" s="1"/>
  <c r="E231" s="1"/>
  <c r="AE232"/>
  <c r="B233"/>
  <c r="C233" s="1"/>
  <c r="Q234"/>
  <c r="U234"/>
  <c r="Y234"/>
  <c r="R234"/>
  <c r="V234"/>
  <c r="A235"/>
  <c r="S234"/>
  <c r="W234"/>
  <c r="P234"/>
  <c r="X234"/>
  <c r="T234"/>
  <c r="AA235" l="1"/>
  <c r="AO235"/>
  <c r="AP235"/>
  <c r="AQ235"/>
  <c r="AR235"/>
  <c r="AH235"/>
  <c r="AI235"/>
  <c r="AC231"/>
  <c r="AD230"/>
  <c r="AF232"/>
  <c r="AJ232" s="1"/>
  <c r="E232" s="1"/>
  <c r="AE233"/>
  <c r="B234"/>
  <c r="C234" s="1"/>
  <c r="A236"/>
  <c r="R235"/>
  <c r="V235"/>
  <c r="S235"/>
  <c r="P235"/>
  <c r="T235"/>
  <c r="X235"/>
  <c r="Q235"/>
  <c r="U235"/>
  <c r="Y235"/>
  <c r="W235"/>
  <c r="AA236" l="1"/>
  <c r="AH236" s="1"/>
  <c r="AO236"/>
  <c r="AP236"/>
  <c r="AR236"/>
  <c r="AQ236"/>
  <c r="AI236"/>
  <c r="AC232"/>
  <c r="AD231"/>
  <c r="AE234"/>
  <c r="AF233"/>
  <c r="AJ233" s="1"/>
  <c r="E233" s="1"/>
  <c r="Q236"/>
  <c r="U236"/>
  <c r="Y236"/>
  <c r="R236"/>
  <c r="A237"/>
  <c r="S236"/>
  <c r="W236"/>
  <c r="P236"/>
  <c r="T236"/>
  <c r="X236"/>
  <c r="V236"/>
  <c r="B235"/>
  <c r="C235" s="1"/>
  <c r="AA237" l="1"/>
  <c r="AO237"/>
  <c r="AP237"/>
  <c r="AQ237"/>
  <c r="AR237"/>
  <c r="AH237"/>
  <c r="AI237"/>
  <c r="AE235"/>
  <c r="AF234"/>
  <c r="AJ234" s="1"/>
  <c r="E234" s="1"/>
  <c r="AC233"/>
  <c r="AD232"/>
  <c r="B236"/>
  <c r="C236" s="1"/>
  <c r="A238"/>
  <c r="R237"/>
  <c r="V237"/>
  <c r="S237"/>
  <c r="W237"/>
  <c r="Q237"/>
  <c r="Y237"/>
  <c r="P237"/>
  <c r="T237"/>
  <c r="X237"/>
  <c r="U237"/>
  <c r="AA238" l="1"/>
  <c r="AO238"/>
  <c r="AP238"/>
  <c r="AQ238"/>
  <c r="AR238"/>
  <c r="AH238"/>
  <c r="AI238"/>
  <c r="AC234"/>
  <c r="AD233"/>
  <c r="AE236"/>
  <c r="AF235"/>
  <c r="AJ235" s="1"/>
  <c r="E235" s="1"/>
  <c r="Q238"/>
  <c r="U238"/>
  <c r="Y238"/>
  <c r="R238"/>
  <c r="V238"/>
  <c r="P238"/>
  <c r="T238"/>
  <c r="A239"/>
  <c r="S238"/>
  <c r="W238"/>
  <c r="X238"/>
  <c r="B237"/>
  <c r="C237" s="1"/>
  <c r="AA239" l="1"/>
  <c r="AO239"/>
  <c r="AP239"/>
  <c r="AQ239"/>
  <c r="AR239"/>
  <c r="AH239"/>
  <c r="AI239"/>
  <c r="AE237"/>
  <c r="AF236"/>
  <c r="AJ236" s="1"/>
  <c r="E236" s="1"/>
  <c r="AC235"/>
  <c r="AD234"/>
  <c r="A240"/>
  <c r="R239"/>
  <c r="V239"/>
  <c r="S239"/>
  <c r="W239"/>
  <c r="T239"/>
  <c r="Q239"/>
  <c r="Y239"/>
  <c r="P239"/>
  <c r="X239"/>
  <c r="U239"/>
  <c r="B238"/>
  <c r="C238" s="1"/>
  <c r="AA240" l="1"/>
  <c r="AO240"/>
  <c r="AP240"/>
  <c r="AR240"/>
  <c r="AQ240"/>
  <c r="AH240"/>
  <c r="AI240"/>
  <c r="AC236"/>
  <c r="AD235"/>
  <c r="AE238"/>
  <c r="AF237"/>
  <c r="AJ237" s="1"/>
  <c r="E237" s="1"/>
  <c r="Q240"/>
  <c r="U240"/>
  <c r="Y240"/>
  <c r="R240"/>
  <c r="V240"/>
  <c r="T240"/>
  <c r="A241"/>
  <c r="S240"/>
  <c r="W240"/>
  <c r="P240"/>
  <c r="X240"/>
  <c r="B239"/>
  <c r="C239" s="1"/>
  <c r="AA241" l="1"/>
  <c r="AO241"/>
  <c r="AP241"/>
  <c r="AQ241"/>
  <c r="AR241"/>
  <c r="AH241"/>
  <c r="AI241"/>
  <c r="AE239"/>
  <c r="AF238"/>
  <c r="AJ238" s="1"/>
  <c r="E238" s="1"/>
  <c r="AC237"/>
  <c r="AD236"/>
  <c r="B240"/>
  <c r="C240" s="1"/>
  <c r="A242"/>
  <c r="R241"/>
  <c r="V241"/>
  <c r="S241"/>
  <c r="W241"/>
  <c r="P241"/>
  <c r="T241"/>
  <c r="X241"/>
  <c r="Q241"/>
  <c r="U241"/>
  <c r="Y241"/>
  <c r="AA242" l="1"/>
  <c r="AO242"/>
  <c r="AP242"/>
  <c r="AQ242"/>
  <c r="AR242"/>
  <c r="AH242"/>
  <c r="AI242"/>
  <c r="AC238"/>
  <c r="AD237"/>
  <c r="AE240"/>
  <c r="AF239"/>
  <c r="AJ239" s="1"/>
  <c r="E239" s="1"/>
  <c r="A243"/>
  <c r="S242"/>
  <c r="W242"/>
  <c r="P242"/>
  <c r="T242"/>
  <c r="X242"/>
  <c r="Y242"/>
  <c r="V242"/>
  <c r="Q242"/>
  <c r="U242"/>
  <c r="R242"/>
  <c r="B241"/>
  <c r="C241" s="1"/>
  <c r="AA243" l="1"/>
  <c r="AO243"/>
  <c r="AP243"/>
  <c r="AQ243"/>
  <c r="AR243"/>
  <c r="AH243"/>
  <c r="AI243"/>
  <c r="AE241"/>
  <c r="AF240"/>
  <c r="AJ240" s="1"/>
  <c r="E240" s="1"/>
  <c r="AC239"/>
  <c r="AD238"/>
  <c r="B242"/>
  <c r="C242" s="1"/>
  <c r="A244"/>
  <c r="R243"/>
  <c r="V243"/>
  <c r="S243"/>
  <c r="W243"/>
  <c r="P243"/>
  <c r="T243"/>
  <c r="X243"/>
  <c r="Q243"/>
  <c r="U243"/>
  <c r="Y243"/>
  <c r="AA244" l="1"/>
  <c r="AO244"/>
  <c r="AP244"/>
  <c r="AR244"/>
  <c r="AQ244"/>
  <c r="AH244"/>
  <c r="AI244"/>
  <c r="AC240"/>
  <c r="AD239"/>
  <c r="AE242"/>
  <c r="AF241"/>
  <c r="AJ241" s="1"/>
  <c r="E241" s="1"/>
  <c r="Q244"/>
  <c r="U244"/>
  <c r="Y244"/>
  <c r="R244"/>
  <c r="V244"/>
  <c r="X244"/>
  <c r="A245"/>
  <c r="S244"/>
  <c r="W244"/>
  <c r="P244"/>
  <c r="T244"/>
  <c r="B243"/>
  <c r="C243" s="1"/>
  <c r="AA245" l="1"/>
  <c r="AO245"/>
  <c r="AP245"/>
  <c r="AQ245"/>
  <c r="AR245"/>
  <c r="AH245"/>
  <c r="AI245"/>
  <c r="AE243"/>
  <c r="AF242"/>
  <c r="AJ242" s="1"/>
  <c r="E242" s="1"/>
  <c r="AC241"/>
  <c r="AD240"/>
  <c r="B244"/>
  <c r="C244" s="1"/>
  <c r="A246"/>
  <c r="R245"/>
  <c r="V245"/>
  <c r="S245"/>
  <c r="W245"/>
  <c r="P245"/>
  <c r="T245"/>
  <c r="X245"/>
  <c r="Q245"/>
  <c r="U245"/>
  <c r="Y245"/>
  <c r="AA246" l="1"/>
  <c r="AO246"/>
  <c r="AP246"/>
  <c r="AQ246"/>
  <c r="AR246"/>
  <c r="AH246"/>
  <c r="AI246"/>
  <c r="AC242"/>
  <c r="AD241"/>
  <c r="AE244"/>
  <c r="AF243"/>
  <c r="AJ243" s="1"/>
  <c r="E243" s="1"/>
  <c r="A247"/>
  <c r="S246"/>
  <c r="W246"/>
  <c r="P246"/>
  <c r="T246"/>
  <c r="X246"/>
  <c r="R246"/>
  <c r="Q246"/>
  <c r="U246"/>
  <c r="Y246"/>
  <c r="V246"/>
  <c r="B245"/>
  <c r="C245" s="1"/>
  <c r="AA247" l="1"/>
  <c r="AO247"/>
  <c r="AP247"/>
  <c r="AH247"/>
  <c r="AI247"/>
  <c r="AE245"/>
  <c r="AF244"/>
  <c r="AJ244" s="1"/>
  <c r="E244" s="1"/>
  <c r="AC243"/>
  <c r="AD242"/>
  <c r="B246"/>
  <c r="C246" s="1"/>
  <c r="A248"/>
  <c r="R247"/>
  <c r="V247"/>
  <c r="S247"/>
  <c r="W247"/>
  <c r="P247"/>
  <c r="T247"/>
  <c r="X247"/>
  <c r="Q247"/>
  <c r="U247"/>
  <c r="Y247"/>
  <c r="AA248" l="1"/>
  <c r="AO248"/>
  <c r="AP248"/>
  <c r="AR248"/>
  <c r="AQ248"/>
  <c r="AH248"/>
  <c r="AI248"/>
  <c r="AC244"/>
  <c r="AD243"/>
  <c r="AE246"/>
  <c r="AF245"/>
  <c r="AJ245" s="1"/>
  <c r="E245" s="1"/>
  <c r="A249"/>
  <c r="S248"/>
  <c r="W248"/>
  <c r="P248"/>
  <c r="T248"/>
  <c r="X248"/>
  <c r="Q248"/>
  <c r="U248"/>
  <c r="Y248"/>
  <c r="R248"/>
  <c r="V248"/>
  <c r="B247"/>
  <c r="C247" s="1"/>
  <c r="AA249" l="1"/>
  <c r="AO249"/>
  <c r="AP249"/>
  <c r="AQ249"/>
  <c r="AR249"/>
  <c r="AH249"/>
  <c r="AI249"/>
  <c r="AE247"/>
  <c r="AF246"/>
  <c r="AJ246" s="1"/>
  <c r="E246" s="1"/>
  <c r="AC245"/>
  <c r="AD244"/>
  <c r="B248"/>
  <c r="C248" s="1"/>
  <c r="T249"/>
  <c r="U249"/>
  <c r="A250"/>
  <c r="R249"/>
  <c r="V249"/>
  <c r="S249"/>
  <c r="W249"/>
  <c r="P249"/>
  <c r="X249"/>
  <c r="Q249"/>
  <c r="Y249"/>
  <c r="AA250" l="1"/>
  <c r="AO250"/>
  <c r="AP250"/>
  <c r="AQ250"/>
  <c r="AR250"/>
  <c r="AH250"/>
  <c r="AI250"/>
  <c r="AC246"/>
  <c r="AD245"/>
  <c r="AE248"/>
  <c r="AF247"/>
  <c r="AJ247" s="1"/>
  <c r="E247" s="1"/>
  <c r="A251"/>
  <c r="S250"/>
  <c r="W250"/>
  <c r="P250"/>
  <c r="T250"/>
  <c r="X250"/>
  <c r="Q250"/>
  <c r="U250"/>
  <c r="Y250"/>
  <c r="R250"/>
  <c r="V250"/>
  <c r="B249"/>
  <c r="C249" s="1"/>
  <c r="AA251" l="1"/>
  <c r="AO251"/>
  <c r="AP251"/>
  <c r="AQ251"/>
  <c r="AR251"/>
  <c r="AH251"/>
  <c r="AI251"/>
  <c r="AE249"/>
  <c r="AF248"/>
  <c r="AJ248" s="1"/>
  <c r="E248" s="1"/>
  <c r="AC247"/>
  <c r="AD246"/>
  <c r="B250"/>
  <c r="C250" s="1"/>
  <c r="P251"/>
  <c r="T251"/>
  <c r="X251"/>
  <c r="Q251"/>
  <c r="U251"/>
  <c r="Y251"/>
  <c r="A252"/>
  <c r="R251"/>
  <c r="V251"/>
  <c r="S251"/>
  <c r="W251"/>
  <c r="AA252" l="1"/>
  <c r="AO252"/>
  <c r="AP252"/>
  <c r="AR252"/>
  <c r="AQ252"/>
  <c r="AH252"/>
  <c r="AI252"/>
  <c r="AC248"/>
  <c r="AD247"/>
  <c r="AE250"/>
  <c r="AF249"/>
  <c r="AJ249" s="1"/>
  <c r="E249" s="1"/>
  <c r="A253"/>
  <c r="S252"/>
  <c r="W252"/>
  <c r="P252"/>
  <c r="T252"/>
  <c r="X252"/>
  <c r="Y252"/>
  <c r="V252"/>
  <c r="Q252"/>
  <c r="U252"/>
  <c r="R252"/>
  <c r="B251"/>
  <c r="C251" s="1"/>
  <c r="AA253" l="1"/>
  <c r="AO253"/>
  <c r="AP253"/>
  <c r="AQ253"/>
  <c r="AR253"/>
  <c r="AH253"/>
  <c r="AI253"/>
  <c r="AE251"/>
  <c r="AF250"/>
  <c r="AJ250" s="1"/>
  <c r="E250" s="1"/>
  <c r="AC249"/>
  <c r="AD248"/>
  <c r="B252"/>
  <c r="C252" s="1"/>
  <c r="P253"/>
  <c r="T253"/>
  <c r="X253"/>
  <c r="Q253"/>
  <c r="U253"/>
  <c r="Y253"/>
  <c r="A254"/>
  <c r="R253"/>
  <c r="V253"/>
  <c r="S253"/>
  <c r="W253"/>
  <c r="AA254" l="1"/>
  <c r="AO254"/>
  <c r="AP254"/>
  <c r="AQ254"/>
  <c r="AR254"/>
  <c r="AH254"/>
  <c r="AI254"/>
  <c r="AC250"/>
  <c r="AD249"/>
  <c r="AE252"/>
  <c r="AF251"/>
  <c r="AJ251" s="1"/>
  <c r="E251" s="1"/>
  <c r="A255"/>
  <c r="S254"/>
  <c r="W254"/>
  <c r="P254"/>
  <c r="T254"/>
  <c r="X254"/>
  <c r="Q254"/>
  <c r="U254"/>
  <c r="Y254"/>
  <c r="V254"/>
  <c r="R254"/>
  <c r="B253"/>
  <c r="C253" s="1"/>
  <c r="AA255" l="1"/>
  <c r="AO255"/>
  <c r="AP255"/>
  <c r="AQ255"/>
  <c r="AR255"/>
  <c r="AH255"/>
  <c r="AI255"/>
  <c r="AE253"/>
  <c r="AF252"/>
  <c r="AJ252" s="1"/>
  <c r="E252" s="1"/>
  <c r="AC251"/>
  <c r="AD250"/>
  <c r="B254"/>
  <c r="C254" s="1"/>
  <c r="R255"/>
  <c r="V255"/>
  <c r="S255"/>
  <c r="W255"/>
  <c r="A256"/>
  <c r="P255"/>
  <c r="T255"/>
  <c r="Q255"/>
  <c r="U255"/>
  <c r="X255"/>
  <c r="Y255"/>
  <c r="AA256" l="1"/>
  <c r="AO256"/>
  <c r="AP256"/>
  <c r="AR256"/>
  <c r="AQ256"/>
  <c r="AH256"/>
  <c r="AI256"/>
  <c r="AC252"/>
  <c r="AD251"/>
  <c r="AE254"/>
  <c r="AF253"/>
  <c r="AJ253" s="1"/>
  <c r="E253" s="1"/>
  <c r="Q256"/>
  <c r="U256"/>
  <c r="Y256"/>
  <c r="R256"/>
  <c r="V256"/>
  <c r="A257"/>
  <c r="S256"/>
  <c r="W256"/>
  <c r="P256"/>
  <c r="T256"/>
  <c r="X256"/>
  <c r="B255"/>
  <c r="C255" s="1"/>
  <c r="AA257" l="1"/>
  <c r="AO257"/>
  <c r="AP257"/>
  <c r="AH257"/>
  <c r="AI257"/>
  <c r="AE255"/>
  <c r="AF254"/>
  <c r="AJ254" s="1"/>
  <c r="E254" s="1"/>
  <c r="AC253"/>
  <c r="AD252"/>
  <c r="A258"/>
  <c r="R257"/>
  <c r="V257"/>
  <c r="S257"/>
  <c r="P257"/>
  <c r="T257"/>
  <c r="X257"/>
  <c r="Q257"/>
  <c r="U257"/>
  <c r="Y257"/>
  <c r="W257"/>
  <c r="B256"/>
  <c r="C256" s="1"/>
  <c r="AA258" l="1"/>
  <c r="AO258"/>
  <c r="AP258"/>
  <c r="AQ258"/>
  <c r="AR258"/>
  <c r="AH258"/>
  <c r="AI258"/>
  <c r="AC254"/>
  <c r="AD253"/>
  <c r="AE256"/>
  <c r="AF255"/>
  <c r="AJ255" s="1"/>
  <c r="E255" s="1"/>
  <c r="Q258"/>
  <c r="U258"/>
  <c r="Y258"/>
  <c r="R258"/>
  <c r="V258"/>
  <c r="A259"/>
  <c r="S258"/>
  <c r="W258"/>
  <c r="P258"/>
  <c r="T258"/>
  <c r="X258"/>
  <c r="B257"/>
  <c r="C257" s="1"/>
  <c r="AA259" l="1"/>
  <c r="AO259"/>
  <c r="AP259"/>
  <c r="AQ259"/>
  <c r="AR259"/>
  <c r="AH259"/>
  <c r="AI259"/>
  <c r="AE257"/>
  <c r="AF256"/>
  <c r="AJ256" s="1"/>
  <c r="E256" s="1"/>
  <c r="AC255"/>
  <c r="AD254"/>
  <c r="A260"/>
  <c r="R259"/>
  <c r="V259"/>
  <c r="S259"/>
  <c r="W259"/>
  <c r="P259"/>
  <c r="T259"/>
  <c r="X259"/>
  <c r="Q259"/>
  <c r="U259"/>
  <c r="Y259"/>
  <c r="B258"/>
  <c r="C258" s="1"/>
  <c r="AA260" l="1"/>
  <c r="AH260" s="1"/>
  <c r="AO260"/>
  <c r="AP260"/>
  <c r="AQ260"/>
  <c r="AR260"/>
  <c r="AI260"/>
  <c r="AC256"/>
  <c r="AD255"/>
  <c r="AE258"/>
  <c r="AF257"/>
  <c r="AJ257" s="1"/>
  <c r="E257" s="1"/>
  <c r="B259"/>
  <c r="C259" s="1"/>
  <c r="A261"/>
  <c r="S260"/>
  <c r="W260"/>
  <c r="P260"/>
  <c r="T260"/>
  <c r="X260"/>
  <c r="U260"/>
  <c r="R260"/>
  <c r="V260"/>
  <c r="Q260"/>
  <c r="Y260"/>
  <c r="AA261" l="1"/>
  <c r="AH261" s="1"/>
  <c r="AO261"/>
  <c r="AP261"/>
  <c r="AQ261"/>
  <c r="AR261"/>
  <c r="AI261"/>
  <c r="AE259"/>
  <c r="AF258"/>
  <c r="AJ258" s="1"/>
  <c r="E258" s="1"/>
  <c r="AC257"/>
  <c r="AD256"/>
  <c r="A262"/>
  <c r="R261"/>
  <c r="V261"/>
  <c r="S261"/>
  <c r="W261"/>
  <c r="Y261"/>
  <c r="P261"/>
  <c r="T261"/>
  <c r="X261"/>
  <c r="Q261"/>
  <c r="U261"/>
  <c r="B260"/>
  <c r="C260" s="1"/>
  <c r="AA262" l="1"/>
  <c r="AO262"/>
  <c r="AP262"/>
  <c r="AQ262"/>
  <c r="AR262"/>
  <c r="AH262"/>
  <c r="AI262"/>
  <c r="AC258"/>
  <c r="AD257"/>
  <c r="AE260"/>
  <c r="AF259"/>
  <c r="AJ259" s="1"/>
  <c r="E259" s="1"/>
  <c r="Q262"/>
  <c r="U262"/>
  <c r="Y262"/>
  <c r="R262"/>
  <c r="V262"/>
  <c r="X262"/>
  <c r="A263"/>
  <c r="S262"/>
  <c r="W262"/>
  <c r="P262"/>
  <c r="T262"/>
  <c r="B261"/>
  <c r="C261" s="1"/>
  <c r="AA263" l="1"/>
  <c r="AO263"/>
  <c r="AP263"/>
  <c r="AQ263"/>
  <c r="AR263"/>
  <c r="AH263"/>
  <c r="AI263"/>
  <c r="AE261"/>
  <c r="AF260"/>
  <c r="AJ260" s="1"/>
  <c r="E260" s="1"/>
  <c r="AC259"/>
  <c r="AD258"/>
  <c r="B262"/>
  <c r="C262" s="1"/>
  <c r="A264"/>
  <c r="R263"/>
  <c r="V263"/>
  <c r="S263"/>
  <c r="W263"/>
  <c r="P263"/>
  <c r="T263"/>
  <c r="X263"/>
  <c r="Q263"/>
  <c r="U263"/>
  <c r="Y263"/>
  <c r="AA264" l="1"/>
  <c r="AH264" s="1"/>
  <c r="AO264"/>
  <c r="AP264"/>
  <c r="AQ264"/>
  <c r="AR264"/>
  <c r="AI264"/>
  <c r="AC260"/>
  <c r="AD259"/>
  <c r="AE262"/>
  <c r="AF261"/>
  <c r="AJ261" s="1"/>
  <c r="E261" s="1"/>
  <c r="A265"/>
  <c r="S264"/>
  <c r="W264"/>
  <c r="P264"/>
  <c r="T264"/>
  <c r="X264"/>
  <c r="V264"/>
  <c r="Q264"/>
  <c r="U264"/>
  <c r="Y264"/>
  <c r="R264"/>
  <c r="B263"/>
  <c r="C263" s="1"/>
  <c r="AA265" l="1"/>
  <c r="AH265" s="1"/>
  <c r="AO265"/>
  <c r="AP265"/>
  <c r="AQ265"/>
  <c r="AR265"/>
  <c r="AI265"/>
  <c r="AE263"/>
  <c r="AF262"/>
  <c r="AJ262" s="1"/>
  <c r="E262" s="1"/>
  <c r="AC261"/>
  <c r="AD260"/>
  <c r="B264"/>
  <c r="C264" s="1"/>
  <c r="P265"/>
  <c r="T265"/>
  <c r="X265"/>
  <c r="Q265"/>
  <c r="U265"/>
  <c r="Y265"/>
  <c r="R265"/>
  <c r="V265"/>
  <c r="S265"/>
  <c r="W265"/>
  <c r="A266"/>
  <c r="AA266" l="1"/>
  <c r="AH266" s="1"/>
  <c r="AO266"/>
  <c r="AP266"/>
  <c r="AQ266"/>
  <c r="AR266"/>
  <c r="AI266"/>
  <c r="AC262"/>
  <c r="AD261"/>
  <c r="AE264"/>
  <c r="AF263"/>
  <c r="AJ263" s="1"/>
  <c r="E263" s="1"/>
  <c r="B265"/>
  <c r="C265" s="1"/>
  <c r="A267"/>
  <c r="S266"/>
  <c r="W266"/>
  <c r="P266"/>
  <c r="T266"/>
  <c r="X266"/>
  <c r="R266"/>
  <c r="Q266"/>
  <c r="U266"/>
  <c r="Y266"/>
  <c r="V266"/>
  <c r="AA267" l="1"/>
  <c r="AO267"/>
  <c r="AP267"/>
  <c r="AQ267"/>
  <c r="AR267"/>
  <c r="AH267"/>
  <c r="AI267"/>
  <c r="AE265"/>
  <c r="AF264"/>
  <c r="AJ264" s="1"/>
  <c r="E264" s="1"/>
  <c r="AC263"/>
  <c r="AD262"/>
  <c r="P267"/>
  <c r="T267"/>
  <c r="X267"/>
  <c r="Q267"/>
  <c r="U267"/>
  <c r="Y267"/>
  <c r="A268"/>
  <c r="R267"/>
  <c r="W267"/>
  <c r="V267"/>
  <c r="S267"/>
  <c r="B266"/>
  <c r="C266" s="1"/>
  <c r="AA268" l="1"/>
  <c r="AH268" s="1"/>
  <c r="AO268"/>
  <c r="AP268"/>
  <c r="AQ268"/>
  <c r="AR268"/>
  <c r="AI268"/>
  <c r="AC264"/>
  <c r="AD263"/>
  <c r="AE266"/>
  <c r="AF265"/>
  <c r="AJ265" s="1"/>
  <c r="E265" s="1"/>
  <c r="A269"/>
  <c r="S268"/>
  <c r="W268"/>
  <c r="P268"/>
  <c r="T268"/>
  <c r="X268"/>
  <c r="Q268"/>
  <c r="U268"/>
  <c r="Y268"/>
  <c r="R268"/>
  <c r="V268"/>
  <c r="B267"/>
  <c r="C267" s="1"/>
  <c r="AA269" l="1"/>
  <c r="AO269"/>
  <c r="AP269"/>
  <c r="AQ269"/>
  <c r="AR269"/>
  <c r="AH269"/>
  <c r="AI269"/>
  <c r="AE267"/>
  <c r="AF266"/>
  <c r="AJ266" s="1"/>
  <c r="E266" s="1"/>
  <c r="AC265"/>
  <c r="AD264"/>
  <c r="B268"/>
  <c r="C268" s="1"/>
  <c r="P269"/>
  <c r="T269"/>
  <c r="X269"/>
  <c r="Q269"/>
  <c r="U269"/>
  <c r="Y269"/>
  <c r="S269"/>
  <c r="A270"/>
  <c r="R269"/>
  <c r="V269"/>
  <c r="W269"/>
  <c r="AA270" l="1"/>
  <c r="AO270"/>
  <c r="AP270"/>
  <c r="AQ270"/>
  <c r="AR270"/>
  <c r="AH270"/>
  <c r="AI270"/>
  <c r="AC266"/>
  <c r="AD265"/>
  <c r="AE268"/>
  <c r="AF267"/>
  <c r="AJ267" s="1"/>
  <c r="E267" s="1"/>
  <c r="B269"/>
  <c r="C269" s="1"/>
  <c r="A271"/>
  <c r="S270"/>
  <c r="W270"/>
  <c r="P270"/>
  <c r="T270"/>
  <c r="X270"/>
  <c r="R270"/>
  <c r="Q270"/>
  <c r="U270"/>
  <c r="Y270"/>
  <c r="V270"/>
  <c r="AA271" l="1"/>
  <c r="AO271"/>
  <c r="AP271"/>
  <c r="AQ271"/>
  <c r="AR271"/>
  <c r="AH271"/>
  <c r="AI271"/>
  <c r="AF268"/>
  <c r="AJ268" s="1"/>
  <c r="E268" s="1"/>
  <c r="AE269"/>
  <c r="AC267"/>
  <c r="AD266"/>
  <c r="A272"/>
  <c r="R271"/>
  <c r="V271"/>
  <c r="S271"/>
  <c r="W271"/>
  <c r="P271"/>
  <c r="X271"/>
  <c r="Q271"/>
  <c r="Y271"/>
  <c r="T271"/>
  <c r="U271"/>
  <c r="B270"/>
  <c r="C270" s="1"/>
  <c r="AA272" l="1"/>
  <c r="AO272"/>
  <c r="AP272"/>
  <c r="AQ272"/>
  <c r="AR272"/>
  <c r="AH272"/>
  <c r="AI272"/>
  <c r="AC268"/>
  <c r="AD267"/>
  <c r="AE270"/>
  <c r="AF269"/>
  <c r="AJ269" s="1"/>
  <c r="E269" s="1"/>
  <c r="B271"/>
  <c r="C271" s="1"/>
  <c r="Q272"/>
  <c r="U272"/>
  <c r="Y272"/>
  <c r="R272"/>
  <c r="V272"/>
  <c r="A273"/>
  <c r="S272"/>
  <c r="W272"/>
  <c r="T272"/>
  <c r="X272"/>
  <c r="P272"/>
  <c r="AA273" l="1"/>
  <c r="AO273"/>
  <c r="AP273"/>
  <c r="AQ273"/>
  <c r="AR273"/>
  <c r="AH273"/>
  <c r="AI273"/>
  <c r="AE271"/>
  <c r="AF270"/>
  <c r="AJ270" s="1"/>
  <c r="E270" s="1"/>
  <c r="AC269"/>
  <c r="AD268"/>
  <c r="B272"/>
  <c r="C272" s="1"/>
  <c r="A274"/>
  <c r="R273"/>
  <c r="V273"/>
  <c r="S273"/>
  <c r="W273"/>
  <c r="T273"/>
  <c r="Q273"/>
  <c r="U273"/>
  <c r="P273"/>
  <c r="X273"/>
  <c r="Y273"/>
  <c r="AA274" l="1"/>
  <c r="AO274"/>
  <c r="AP274"/>
  <c r="AQ274"/>
  <c r="AR274"/>
  <c r="AH274"/>
  <c r="AI274"/>
  <c r="AC270"/>
  <c r="AD269"/>
  <c r="AE272"/>
  <c r="AF271"/>
  <c r="AJ271" s="1"/>
  <c r="E271" s="1"/>
  <c r="A275"/>
  <c r="S274"/>
  <c r="W274"/>
  <c r="P274"/>
  <c r="T274"/>
  <c r="X274"/>
  <c r="Q274"/>
  <c r="U274"/>
  <c r="Y274"/>
  <c r="R274"/>
  <c r="V274"/>
  <c r="B273"/>
  <c r="C273" s="1"/>
  <c r="AA275" l="1"/>
  <c r="AO275"/>
  <c r="AP275"/>
  <c r="AQ275"/>
  <c r="AR275"/>
  <c r="AH275"/>
  <c r="AI275"/>
  <c r="AE273"/>
  <c r="AF272"/>
  <c r="AJ272" s="1"/>
  <c r="E272" s="1"/>
  <c r="AC271"/>
  <c r="AD270"/>
  <c r="B274"/>
  <c r="C274" s="1"/>
  <c r="P275"/>
  <c r="T275"/>
  <c r="X275"/>
  <c r="Q275"/>
  <c r="U275"/>
  <c r="Y275"/>
  <c r="A276"/>
  <c r="R275"/>
  <c r="V275"/>
  <c r="S275"/>
  <c r="W275"/>
  <c r="AA276" l="1"/>
  <c r="AH276" s="1"/>
  <c r="AO276"/>
  <c r="AP276"/>
  <c r="AQ276"/>
  <c r="AR276"/>
  <c r="AI276"/>
  <c r="AC272"/>
  <c r="AD271"/>
  <c r="AE274"/>
  <c r="AF273"/>
  <c r="AJ273" s="1"/>
  <c r="E273" s="1"/>
  <c r="A277"/>
  <c r="S276"/>
  <c r="W276"/>
  <c r="P276"/>
  <c r="T276"/>
  <c r="X276"/>
  <c r="Y276"/>
  <c r="V276"/>
  <c r="Q276"/>
  <c r="U276"/>
  <c r="R276"/>
  <c r="B275"/>
  <c r="C275" s="1"/>
  <c r="AA277" l="1"/>
  <c r="AO277"/>
  <c r="AP277"/>
  <c r="AH277"/>
  <c r="AI277"/>
  <c r="AE275"/>
  <c r="AF274"/>
  <c r="AJ274" s="1"/>
  <c r="E274" s="1"/>
  <c r="AC273"/>
  <c r="AD272"/>
  <c r="B276"/>
  <c r="C276" s="1"/>
  <c r="P277"/>
  <c r="T277"/>
  <c r="X277"/>
  <c r="Q277"/>
  <c r="U277"/>
  <c r="Y277"/>
  <c r="A278"/>
  <c r="V277"/>
  <c r="S277"/>
  <c r="W277"/>
  <c r="R277"/>
  <c r="AA278" l="1"/>
  <c r="AO278"/>
  <c r="AP278"/>
  <c r="AQ278"/>
  <c r="AR278"/>
  <c r="AH278"/>
  <c r="AI278"/>
  <c r="AC274"/>
  <c r="AD273"/>
  <c r="AE276"/>
  <c r="AF275"/>
  <c r="AJ275" s="1"/>
  <c r="E275" s="1"/>
  <c r="B277"/>
  <c r="C277" s="1"/>
  <c r="A279"/>
  <c r="S278"/>
  <c r="W278"/>
  <c r="P278"/>
  <c r="T278"/>
  <c r="X278"/>
  <c r="R278"/>
  <c r="Q278"/>
  <c r="U278"/>
  <c r="Y278"/>
  <c r="V278"/>
  <c r="AA279" l="1"/>
  <c r="AO279"/>
  <c r="AP279"/>
  <c r="AQ279"/>
  <c r="AR279"/>
  <c r="AH279"/>
  <c r="AI279"/>
  <c r="AE277"/>
  <c r="AF276"/>
  <c r="AJ276" s="1"/>
  <c r="E276" s="1"/>
  <c r="AC275"/>
  <c r="AD274"/>
  <c r="P279"/>
  <c r="T279"/>
  <c r="X279"/>
  <c r="Q279"/>
  <c r="U279"/>
  <c r="Y279"/>
  <c r="A280"/>
  <c r="R279"/>
  <c r="V279"/>
  <c r="S279"/>
  <c r="W279"/>
  <c r="B278"/>
  <c r="C278" s="1"/>
  <c r="AA280" l="1"/>
  <c r="AO280"/>
  <c r="AP280"/>
  <c r="AQ280"/>
  <c r="AR280"/>
  <c r="AH280"/>
  <c r="AI280"/>
  <c r="AC276"/>
  <c r="AD275"/>
  <c r="AE278"/>
  <c r="AF277"/>
  <c r="AJ277" s="1"/>
  <c r="E277" s="1"/>
  <c r="A281"/>
  <c r="S280"/>
  <c r="W280"/>
  <c r="P280"/>
  <c r="T280"/>
  <c r="X280"/>
  <c r="U280"/>
  <c r="R280"/>
  <c r="Q280"/>
  <c r="Y280"/>
  <c r="V280"/>
  <c r="B279"/>
  <c r="C279" s="1"/>
  <c r="AA281" l="1"/>
  <c r="AO281"/>
  <c r="AP281"/>
  <c r="AQ281"/>
  <c r="AR281"/>
  <c r="AH281"/>
  <c r="AI281"/>
  <c r="AE279"/>
  <c r="AF278"/>
  <c r="AJ278" s="1"/>
  <c r="E278" s="1"/>
  <c r="AC277"/>
  <c r="AD276"/>
  <c r="B280"/>
  <c r="C280" s="1"/>
  <c r="A282"/>
  <c r="R281"/>
  <c r="V281"/>
  <c r="S281"/>
  <c r="W281"/>
  <c r="X281"/>
  <c r="U281"/>
  <c r="P281"/>
  <c r="T281"/>
  <c r="Q281"/>
  <c r="Y281"/>
  <c r="AA282" l="1"/>
  <c r="AO282"/>
  <c r="AP282"/>
  <c r="AQ282"/>
  <c r="AR282"/>
  <c r="AH282"/>
  <c r="AI282"/>
  <c r="AC278"/>
  <c r="AD277"/>
  <c r="AE280"/>
  <c r="AF279"/>
  <c r="AJ279" s="1"/>
  <c r="E279" s="1"/>
  <c r="A283"/>
  <c r="S282"/>
  <c r="W282"/>
  <c r="P282"/>
  <c r="T282"/>
  <c r="X282"/>
  <c r="Q282"/>
  <c r="U282"/>
  <c r="Y282"/>
  <c r="R282"/>
  <c r="V282"/>
  <c r="B281"/>
  <c r="C281" s="1"/>
  <c r="AA283" l="1"/>
  <c r="AH283" s="1"/>
  <c r="AO283"/>
  <c r="AP283"/>
  <c r="AQ283"/>
  <c r="AR283"/>
  <c r="AI283"/>
  <c r="AE281"/>
  <c r="AF280"/>
  <c r="AJ280" s="1"/>
  <c r="E280" s="1"/>
  <c r="AC279"/>
  <c r="AD278"/>
  <c r="B282"/>
  <c r="C282" s="1"/>
  <c r="A284"/>
  <c r="R283"/>
  <c r="V283"/>
  <c r="S283"/>
  <c r="W283"/>
  <c r="U283"/>
  <c r="P283"/>
  <c r="T283"/>
  <c r="X283"/>
  <c r="Q283"/>
  <c r="Y283"/>
  <c r="AA284" l="1"/>
  <c r="AO284"/>
  <c r="AP284"/>
  <c r="AQ284"/>
  <c r="AR284"/>
  <c r="AH284"/>
  <c r="AI284"/>
  <c r="AC280"/>
  <c r="AD279"/>
  <c r="AE282"/>
  <c r="AF281"/>
  <c r="AJ281" s="1"/>
  <c r="E281" s="1"/>
  <c r="Q284"/>
  <c r="U284"/>
  <c r="Y284"/>
  <c r="R284"/>
  <c r="V284"/>
  <c r="A285"/>
  <c r="S284"/>
  <c r="W284"/>
  <c r="P284"/>
  <c r="X284"/>
  <c r="T284"/>
  <c r="B283"/>
  <c r="C283" s="1"/>
  <c r="AA285" l="1"/>
  <c r="AO285"/>
  <c r="AP285"/>
  <c r="AQ285"/>
  <c r="AR285"/>
  <c r="AH285"/>
  <c r="AI285"/>
  <c r="AE283"/>
  <c r="AF282"/>
  <c r="AJ282" s="1"/>
  <c r="E282" s="1"/>
  <c r="AC281"/>
  <c r="AD280"/>
  <c r="A286"/>
  <c r="R285"/>
  <c r="V285"/>
  <c r="S285"/>
  <c r="W285"/>
  <c r="T285"/>
  <c r="X285"/>
  <c r="U285"/>
  <c r="P285"/>
  <c r="Q285"/>
  <c r="Y285"/>
  <c r="B284"/>
  <c r="C284" s="1"/>
  <c r="AA286" l="1"/>
  <c r="AO286"/>
  <c r="AP286"/>
  <c r="AQ286"/>
  <c r="AR286"/>
  <c r="AH286"/>
  <c r="AI286"/>
  <c r="AC282"/>
  <c r="AD281"/>
  <c r="AE284"/>
  <c r="AF283"/>
  <c r="AJ283" s="1"/>
  <c r="E283" s="1"/>
  <c r="Q286"/>
  <c r="U286"/>
  <c r="Y286"/>
  <c r="R286"/>
  <c r="V286"/>
  <c r="A287"/>
  <c r="S286"/>
  <c r="W286"/>
  <c r="P286"/>
  <c r="T286"/>
  <c r="X286"/>
  <c r="B285"/>
  <c r="C285" s="1"/>
  <c r="AA287" l="1"/>
  <c r="AH287" s="1"/>
  <c r="AO287"/>
  <c r="AP287"/>
  <c r="AQ287"/>
  <c r="AR287"/>
  <c r="AI287"/>
  <c r="AE285"/>
  <c r="AF284"/>
  <c r="AJ284" s="1"/>
  <c r="E284" s="1"/>
  <c r="AC283"/>
  <c r="AD282"/>
  <c r="A288"/>
  <c r="R287"/>
  <c r="V287"/>
  <c r="S287"/>
  <c r="W287"/>
  <c r="P287"/>
  <c r="T287"/>
  <c r="X287"/>
  <c r="Q287"/>
  <c r="U287"/>
  <c r="Y287"/>
  <c r="B286"/>
  <c r="C286" s="1"/>
  <c r="AA288" l="1"/>
  <c r="AO288"/>
  <c r="AP288"/>
  <c r="AQ288"/>
  <c r="AR288"/>
  <c r="AH288"/>
  <c r="AI288"/>
  <c r="AC284"/>
  <c r="AD283"/>
  <c r="AE286"/>
  <c r="AF285"/>
  <c r="AJ285" s="1"/>
  <c r="E285" s="1"/>
  <c r="B287"/>
  <c r="C287" s="1"/>
  <c r="Q288"/>
  <c r="U288"/>
  <c r="Y288"/>
  <c r="R288"/>
  <c r="V288"/>
  <c r="W288"/>
  <c r="T288"/>
  <c r="A289"/>
  <c r="S288"/>
  <c r="P288"/>
  <c r="X288"/>
  <c r="AA289" l="1"/>
  <c r="AO289"/>
  <c r="AP289"/>
  <c r="AQ289"/>
  <c r="AR289"/>
  <c r="AH289"/>
  <c r="AI289"/>
  <c r="AE287"/>
  <c r="AF286"/>
  <c r="AJ286" s="1"/>
  <c r="E286" s="1"/>
  <c r="AC285"/>
  <c r="AD284"/>
  <c r="A290"/>
  <c r="R289"/>
  <c r="V289"/>
  <c r="S289"/>
  <c r="W289"/>
  <c r="P289"/>
  <c r="T289"/>
  <c r="X289"/>
  <c r="Q289"/>
  <c r="U289"/>
  <c r="Y289"/>
  <c r="B288"/>
  <c r="C288" s="1"/>
  <c r="AA290" l="1"/>
  <c r="AO290"/>
  <c r="AP290"/>
  <c r="AQ290"/>
  <c r="AR290"/>
  <c r="AH290"/>
  <c r="AI290"/>
  <c r="AC286"/>
  <c r="AD285"/>
  <c r="AE288"/>
  <c r="AF287"/>
  <c r="AJ287" s="1"/>
  <c r="E287" s="1"/>
  <c r="B289"/>
  <c r="C289" s="1"/>
  <c r="A291"/>
  <c r="S290"/>
  <c r="W290"/>
  <c r="P290"/>
  <c r="T290"/>
  <c r="Q290"/>
  <c r="U290"/>
  <c r="Y290"/>
  <c r="R290"/>
  <c r="V290"/>
  <c r="X290"/>
  <c r="AA291" l="1"/>
  <c r="AH291" s="1"/>
  <c r="AO291"/>
  <c r="AP291"/>
  <c r="AQ291"/>
  <c r="AR291"/>
  <c r="AI291"/>
  <c r="AE289"/>
  <c r="AF288"/>
  <c r="AJ288" s="1"/>
  <c r="E288" s="1"/>
  <c r="AC287"/>
  <c r="AD286"/>
  <c r="A292"/>
  <c r="R291"/>
  <c r="V291"/>
  <c r="S291"/>
  <c r="W291"/>
  <c r="P291"/>
  <c r="T291"/>
  <c r="X291"/>
  <c r="Q291"/>
  <c r="U291"/>
  <c r="Y291"/>
  <c r="B290"/>
  <c r="C290" s="1"/>
  <c r="AA292" l="1"/>
  <c r="AH292" s="1"/>
  <c r="AO292"/>
  <c r="AP292"/>
  <c r="AQ292"/>
  <c r="AR292"/>
  <c r="AI292"/>
  <c r="AC288"/>
  <c r="AD287"/>
  <c r="AE290"/>
  <c r="AF289"/>
  <c r="AJ289" s="1"/>
  <c r="E289" s="1"/>
  <c r="B291"/>
  <c r="C291" s="1"/>
  <c r="A293"/>
  <c r="S292"/>
  <c r="W292"/>
  <c r="P292"/>
  <c r="T292"/>
  <c r="X292"/>
  <c r="Q292"/>
  <c r="U292"/>
  <c r="Y292"/>
  <c r="R292"/>
  <c r="V292"/>
  <c r="AA293" l="1"/>
  <c r="AO293"/>
  <c r="AP293"/>
  <c r="AQ293"/>
  <c r="AR293"/>
  <c r="AH293"/>
  <c r="AI293"/>
  <c r="AE291"/>
  <c r="AF290"/>
  <c r="AJ290" s="1"/>
  <c r="E290" s="1"/>
  <c r="AC289"/>
  <c r="AD288"/>
  <c r="A294"/>
  <c r="R293"/>
  <c r="V293"/>
  <c r="S293"/>
  <c r="W293"/>
  <c r="Y293"/>
  <c r="P293"/>
  <c r="T293"/>
  <c r="X293"/>
  <c r="Q293"/>
  <c r="U293"/>
  <c r="B292"/>
  <c r="C292" s="1"/>
  <c r="AA294" l="1"/>
  <c r="AO294"/>
  <c r="AP294"/>
  <c r="AQ294"/>
  <c r="AR294"/>
  <c r="AH294"/>
  <c r="AI294"/>
  <c r="AC290"/>
  <c r="AD289"/>
  <c r="AE292"/>
  <c r="AF291"/>
  <c r="AJ291" s="1"/>
  <c r="E291" s="1"/>
  <c r="A295"/>
  <c r="S294"/>
  <c r="W294"/>
  <c r="P294"/>
  <c r="T294"/>
  <c r="X294"/>
  <c r="V294"/>
  <c r="Q294"/>
  <c r="U294"/>
  <c r="Y294"/>
  <c r="R294"/>
  <c r="B293"/>
  <c r="C293" s="1"/>
  <c r="AA295" l="1"/>
  <c r="AO295"/>
  <c r="AP295"/>
  <c r="AQ295"/>
  <c r="AR295"/>
  <c r="AH295"/>
  <c r="AI295"/>
  <c r="AE293"/>
  <c r="AF292"/>
  <c r="AJ292" s="1"/>
  <c r="E292" s="1"/>
  <c r="AC291"/>
  <c r="AD290"/>
  <c r="B294"/>
  <c r="C294" s="1"/>
  <c r="A296"/>
  <c r="R295"/>
  <c r="V295"/>
  <c r="S295"/>
  <c r="W295"/>
  <c r="Q295"/>
  <c r="Y295"/>
  <c r="P295"/>
  <c r="T295"/>
  <c r="X295"/>
  <c r="U295"/>
  <c r="AA296" l="1"/>
  <c r="AO296"/>
  <c r="AP296"/>
  <c r="AQ296"/>
  <c r="AR296"/>
  <c r="AH296"/>
  <c r="AI296"/>
  <c r="AC292"/>
  <c r="AD291"/>
  <c r="AE294"/>
  <c r="AF293"/>
  <c r="AJ293" s="1"/>
  <c r="E293" s="1"/>
  <c r="Q296"/>
  <c r="U296"/>
  <c r="Y296"/>
  <c r="R296"/>
  <c r="V296"/>
  <c r="P296"/>
  <c r="A297"/>
  <c r="S296"/>
  <c r="W296"/>
  <c r="T296"/>
  <c r="X296"/>
  <c r="B295"/>
  <c r="C295" s="1"/>
  <c r="AA297" l="1"/>
  <c r="AO297"/>
  <c r="AP297"/>
  <c r="AH297"/>
  <c r="AI297"/>
  <c r="AE295"/>
  <c r="AF294"/>
  <c r="AJ294" s="1"/>
  <c r="E294" s="1"/>
  <c r="AC293"/>
  <c r="AD292"/>
  <c r="B296"/>
  <c r="C296" s="1"/>
  <c r="A298"/>
  <c r="R297"/>
  <c r="V297"/>
  <c r="S297"/>
  <c r="W297"/>
  <c r="P297"/>
  <c r="T297"/>
  <c r="X297"/>
  <c r="Q297"/>
  <c r="U297"/>
  <c r="Y297"/>
  <c r="AA298" l="1"/>
  <c r="AO298"/>
  <c r="AP298"/>
  <c r="AQ298"/>
  <c r="AR298"/>
  <c r="AH298"/>
  <c r="AI298"/>
  <c r="AC294"/>
  <c r="AD293"/>
  <c r="AE296"/>
  <c r="AF295"/>
  <c r="AJ295" s="1"/>
  <c r="E295" s="1"/>
  <c r="R298"/>
  <c r="A299"/>
  <c r="S298"/>
  <c r="W298"/>
  <c r="P298"/>
  <c r="T298"/>
  <c r="X298"/>
  <c r="Q298"/>
  <c r="U298"/>
  <c r="Y298"/>
  <c r="V298"/>
  <c r="B297"/>
  <c r="C297" s="1"/>
  <c r="AA299" l="1"/>
  <c r="AO299"/>
  <c r="AP299"/>
  <c r="AQ299"/>
  <c r="AR299"/>
  <c r="AH299"/>
  <c r="AI299"/>
  <c r="AE297"/>
  <c r="AF296"/>
  <c r="AJ296" s="1"/>
  <c r="E296" s="1"/>
  <c r="AC295"/>
  <c r="AD294"/>
  <c r="A300"/>
  <c r="R299"/>
  <c r="V299"/>
  <c r="S299"/>
  <c r="W299"/>
  <c r="P299"/>
  <c r="T299"/>
  <c r="Q299"/>
  <c r="U299"/>
  <c r="X299"/>
  <c r="Y299"/>
  <c r="B298"/>
  <c r="C298" s="1"/>
  <c r="AA300" l="1"/>
  <c r="AH300" s="1"/>
  <c r="AO300"/>
  <c r="AP300"/>
  <c r="AQ300"/>
  <c r="AR300"/>
  <c r="AI300"/>
  <c r="AC296"/>
  <c r="AD295"/>
  <c r="AE298"/>
  <c r="AF297"/>
  <c r="AJ297" s="1"/>
  <c r="E297" s="1"/>
  <c r="B299"/>
  <c r="C299" s="1"/>
  <c r="Q300"/>
  <c r="U300"/>
  <c r="Y300"/>
  <c r="R300"/>
  <c r="V300"/>
  <c r="T300"/>
  <c r="A301"/>
  <c r="S300"/>
  <c r="W300"/>
  <c r="P300"/>
  <c r="X300"/>
  <c r="AA301" l="1"/>
  <c r="AH301" s="1"/>
  <c r="AO301"/>
  <c r="AP301"/>
  <c r="AQ301"/>
  <c r="AR301"/>
  <c r="AI301"/>
  <c r="AE299"/>
  <c r="AF298"/>
  <c r="AJ298" s="1"/>
  <c r="E298" s="1"/>
  <c r="AC297"/>
  <c r="AD296"/>
  <c r="A302"/>
  <c r="R301"/>
  <c r="V301"/>
  <c r="S301"/>
  <c r="W301"/>
  <c r="P301"/>
  <c r="T301"/>
  <c r="X301"/>
  <c r="Q301"/>
  <c r="U301"/>
  <c r="Y301"/>
  <c r="B300"/>
  <c r="C300" s="1"/>
  <c r="AA302" l="1"/>
  <c r="AO302"/>
  <c r="AP302"/>
  <c r="AQ302"/>
  <c r="AR302"/>
  <c r="AH302"/>
  <c r="AI302"/>
  <c r="AC298"/>
  <c r="AD297"/>
  <c r="AE300"/>
  <c r="AF299"/>
  <c r="AJ299" s="1"/>
  <c r="E299" s="1"/>
  <c r="B301"/>
  <c r="C301" s="1"/>
  <c r="A303"/>
  <c r="S302"/>
  <c r="W302"/>
  <c r="P302"/>
  <c r="T302"/>
  <c r="X302"/>
  <c r="Q302"/>
  <c r="U302"/>
  <c r="R302"/>
  <c r="V302"/>
  <c r="Y302"/>
  <c r="AA303" l="1"/>
  <c r="AO303"/>
  <c r="AP303"/>
  <c r="AH303"/>
  <c r="AI303"/>
  <c r="AE301"/>
  <c r="AF300"/>
  <c r="AJ300" s="1"/>
  <c r="E300" s="1"/>
  <c r="AC299"/>
  <c r="AD298"/>
  <c r="A304"/>
  <c r="R303"/>
  <c r="V303"/>
  <c r="S303"/>
  <c r="W303"/>
  <c r="U303"/>
  <c r="P303"/>
  <c r="T303"/>
  <c r="X303"/>
  <c r="Q303"/>
  <c r="Y303"/>
  <c r="B302"/>
  <c r="C302" s="1"/>
  <c r="AA304" l="1"/>
  <c r="AO304"/>
  <c r="AP304"/>
  <c r="AQ304"/>
  <c r="AR304"/>
  <c r="AH304"/>
  <c r="AI304"/>
  <c r="AC300"/>
  <c r="AD299"/>
  <c r="AE302"/>
  <c r="AF301"/>
  <c r="AJ301" s="1"/>
  <c r="E301" s="1"/>
  <c r="A305"/>
  <c r="S304"/>
  <c r="W304"/>
  <c r="P304"/>
  <c r="T304"/>
  <c r="X304"/>
  <c r="Q304"/>
  <c r="U304"/>
  <c r="Y304"/>
  <c r="R304"/>
  <c r="V304"/>
  <c r="B303"/>
  <c r="C303" s="1"/>
  <c r="AA305" l="1"/>
  <c r="AO305"/>
  <c r="AP305"/>
  <c r="AQ305"/>
  <c r="AR305"/>
  <c r="AH305"/>
  <c r="AI305"/>
  <c r="AE303"/>
  <c r="AF302"/>
  <c r="AJ302" s="1"/>
  <c r="E302" s="1"/>
  <c r="AC301"/>
  <c r="AD300"/>
  <c r="B304"/>
  <c r="C304" s="1"/>
  <c r="P305"/>
  <c r="T305"/>
  <c r="X305"/>
  <c r="Q305"/>
  <c r="U305"/>
  <c r="Y305"/>
  <c r="A306"/>
  <c r="R305"/>
  <c r="V305"/>
  <c r="W305"/>
  <c r="S305"/>
  <c r="AA306" l="1"/>
  <c r="AO306"/>
  <c r="AP306"/>
  <c r="AQ306"/>
  <c r="AR306"/>
  <c r="AH306"/>
  <c r="AI306"/>
  <c r="AC302"/>
  <c r="AD301"/>
  <c r="AE304"/>
  <c r="AF303"/>
  <c r="AJ303" s="1"/>
  <c r="E303" s="1"/>
  <c r="A307"/>
  <c r="S306"/>
  <c r="W306"/>
  <c r="P306"/>
  <c r="T306"/>
  <c r="X306"/>
  <c r="Y306"/>
  <c r="V306"/>
  <c r="Q306"/>
  <c r="U306"/>
  <c r="R306"/>
  <c r="B305"/>
  <c r="C305" s="1"/>
  <c r="AA307" l="1"/>
  <c r="AO307"/>
  <c r="AP307"/>
  <c r="AQ307"/>
  <c r="AR307"/>
  <c r="AH307"/>
  <c r="AI307"/>
  <c r="AE305"/>
  <c r="AF304"/>
  <c r="AJ304" s="1"/>
  <c r="E304" s="1"/>
  <c r="AC303"/>
  <c r="AD302"/>
  <c r="B306"/>
  <c r="C306" s="1"/>
  <c r="P307"/>
  <c r="T307"/>
  <c r="X307"/>
  <c r="Q307"/>
  <c r="U307"/>
  <c r="Y307"/>
  <c r="S307"/>
  <c r="A308"/>
  <c r="R307"/>
  <c r="V307"/>
  <c r="W307"/>
  <c r="AA308" l="1"/>
  <c r="AO308"/>
  <c r="AP308"/>
  <c r="AQ308"/>
  <c r="AR308"/>
  <c r="AH308"/>
  <c r="AI308"/>
  <c r="AC304"/>
  <c r="AD303"/>
  <c r="AE306"/>
  <c r="AF305"/>
  <c r="AJ305" s="1"/>
  <c r="E305" s="1"/>
  <c r="B307"/>
  <c r="C307" s="1"/>
  <c r="A309"/>
  <c r="S308"/>
  <c r="W308"/>
  <c r="P308"/>
  <c r="T308"/>
  <c r="X308"/>
  <c r="Y308"/>
  <c r="V308"/>
  <c r="Q308"/>
  <c r="U308"/>
  <c r="R308"/>
  <c r="AA309" l="1"/>
  <c r="AO309"/>
  <c r="AP309"/>
  <c r="AQ309"/>
  <c r="AR309"/>
  <c r="AH309"/>
  <c r="AI309"/>
  <c r="AE307"/>
  <c r="AF306"/>
  <c r="AJ306" s="1"/>
  <c r="E306" s="1"/>
  <c r="AC305"/>
  <c r="AD304"/>
  <c r="P309"/>
  <c r="T309"/>
  <c r="X309"/>
  <c r="Q309"/>
  <c r="U309"/>
  <c r="A310"/>
  <c r="R309"/>
  <c r="V309"/>
  <c r="S309"/>
  <c r="W309"/>
  <c r="Y309"/>
  <c r="B308"/>
  <c r="C308" s="1"/>
  <c r="AA310" l="1"/>
  <c r="AO310"/>
  <c r="AP310"/>
  <c r="AQ310"/>
  <c r="AR310"/>
  <c r="AH310"/>
  <c r="AI310"/>
  <c r="AC306"/>
  <c r="AD305"/>
  <c r="AE308"/>
  <c r="AF307"/>
  <c r="AJ307" s="1"/>
  <c r="E307" s="1"/>
  <c r="A311"/>
  <c r="S310"/>
  <c r="W310"/>
  <c r="P310"/>
  <c r="T310"/>
  <c r="X310"/>
  <c r="Q310"/>
  <c r="Y310"/>
  <c r="V310"/>
  <c r="U310"/>
  <c r="R310"/>
  <c r="B309"/>
  <c r="C309" s="1"/>
  <c r="AA311" l="1"/>
  <c r="AO311"/>
  <c r="AP311"/>
  <c r="AQ311"/>
  <c r="AR311"/>
  <c r="AH311"/>
  <c r="AI311"/>
  <c r="AE309"/>
  <c r="AF308"/>
  <c r="AJ308" s="1"/>
  <c r="E308" s="1"/>
  <c r="AC307"/>
  <c r="AD306"/>
  <c r="B310"/>
  <c r="C310" s="1"/>
  <c r="A312"/>
  <c r="R311"/>
  <c r="V311"/>
  <c r="S311"/>
  <c r="W311"/>
  <c r="X311"/>
  <c r="U311"/>
  <c r="Y311"/>
  <c r="P311"/>
  <c r="T311"/>
  <c r="Q311"/>
  <c r="AA312" l="1"/>
  <c r="AO312"/>
  <c r="AP312"/>
  <c r="AQ312"/>
  <c r="AR312"/>
  <c r="AH312"/>
  <c r="AI312"/>
  <c r="AC308"/>
  <c r="AD307"/>
  <c r="AE310"/>
  <c r="AF309"/>
  <c r="AJ309" s="1"/>
  <c r="E309" s="1"/>
  <c r="Q312"/>
  <c r="U312"/>
  <c r="Y312"/>
  <c r="R312"/>
  <c r="V312"/>
  <c r="A313"/>
  <c r="S312"/>
  <c r="W312"/>
  <c r="T312"/>
  <c r="X312"/>
  <c r="P312"/>
  <c r="B311"/>
  <c r="C311" s="1"/>
  <c r="AA313" l="1"/>
  <c r="AO313"/>
  <c r="AP313"/>
  <c r="AQ313"/>
  <c r="AR313"/>
  <c r="AH313"/>
  <c r="AI313"/>
  <c r="AE311"/>
  <c r="AF310"/>
  <c r="AJ310" s="1"/>
  <c r="E310" s="1"/>
  <c r="AC309"/>
  <c r="AD308"/>
  <c r="A314"/>
  <c r="R313"/>
  <c r="V313"/>
  <c r="S313"/>
  <c r="W313"/>
  <c r="U313"/>
  <c r="P313"/>
  <c r="T313"/>
  <c r="X313"/>
  <c r="Q313"/>
  <c r="Y313"/>
  <c r="B312"/>
  <c r="C312" s="1"/>
  <c r="AA314" l="1"/>
  <c r="AO314"/>
  <c r="AP314"/>
  <c r="AQ314"/>
  <c r="AR314"/>
  <c r="AH314"/>
  <c r="AI314"/>
  <c r="AC310"/>
  <c r="AD309"/>
  <c r="AE312"/>
  <c r="AF311"/>
  <c r="AJ311" s="1"/>
  <c r="E311" s="1"/>
  <c r="Q314"/>
  <c r="U314"/>
  <c r="Y314"/>
  <c r="R314"/>
  <c r="V314"/>
  <c r="A315"/>
  <c r="S314"/>
  <c r="W314"/>
  <c r="P314"/>
  <c r="T314"/>
  <c r="X314"/>
  <c r="B313"/>
  <c r="C313" s="1"/>
  <c r="AA315" l="1"/>
  <c r="AH315" s="1"/>
  <c r="AO315"/>
  <c r="AP315"/>
  <c r="AQ315"/>
  <c r="AR315"/>
  <c r="AI315"/>
  <c r="AE313"/>
  <c r="AF312"/>
  <c r="AJ312" s="1"/>
  <c r="E312" s="1"/>
  <c r="AC311"/>
  <c r="AD310"/>
  <c r="A316"/>
  <c r="R315"/>
  <c r="V315"/>
  <c r="S315"/>
  <c r="W315"/>
  <c r="P315"/>
  <c r="T315"/>
  <c r="X315"/>
  <c r="Q315"/>
  <c r="U315"/>
  <c r="Y315"/>
  <c r="B314"/>
  <c r="C314" s="1"/>
  <c r="AA316" l="1"/>
  <c r="AH316" s="1"/>
  <c r="AO316"/>
  <c r="AP316"/>
  <c r="AQ316"/>
  <c r="AR316"/>
  <c r="AI316"/>
  <c r="AC312"/>
  <c r="AD311"/>
  <c r="AE314"/>
  <c r="AF313"/>
  <c r="AJ313" s="1"/>
  <c r="E313" s="1"/>
  <c r="B315"/>
  <c r="C315" s="1"/>
  <c r="Q316"/>
  <c r="U316"/>
  <c r="Y316"/>
  <c r="V316"/>
  <c r="A317"/>
  <c r="S316"/>
  <c r="W316"/>
  <c r="P316"/>
  <c r="T316"/>
  <c r="X316"/>
  <c r="R316"/>
  <c r="AA317" l="1"/>
  <c r="AH317" s="1"/>
  <c r="AO317"/>
  <c r="AP317"/>
  <c r="AQ317"/>
  <c r="AR317"/>
  <c r="AI317"/>
  <c r="AE315"/>
  <c r="AF314"/>
  <c r="AJ314" s="1"/>
  <c r="E314" s="1"/>
  <c r="AC313"/>
  <c r="AD312"/>
  <c r="A318"/>
  <c r="R317"/>
  <c r="V317"/>
  <c r="S317"/>
  <c r="W317"/>
  <c r="U317"/>
  <c r="P317"/>
  <c r="T317"/>
  <c r="X317"/>
  <c r="Q317"/>
  <c r="Y317"/>
  <c r="B316"/>
  <c r="C316" s="1"/>
  <c r="AA318" l="1"/>
  <c r="AO318"/>
  <c r="AP318"/>
  <c r="AQ318"/>
  <c r="AR318"/>
  <c r="AH318"/>
  <c r="AI318"/>
  <c r="AC314"/>
  <c r="AD313"/>
  <c r="AE316"/>
  <c r="AF315"/>
  <c r="AJ315" s="1"/>
  <c r="E315" s="1"/>
  <c r="Q318"/>
  <c r="U318"/>
  <c r="Y318"/>
  <c r="R318"/>
  <c r="V318"/>
  <c r="P318"/>
  <c r="X318"/>
  <c r="A319"/>
  <c r="S318"/>
  <c r="W318"/>
  <c r="T318"/>
  <c r="B317"/>
  <c r="C317" s="1"/>
  <c r="AA319" l="1"/>
  <c r="AH319" s="1"/>
  <c r="AO319"/>
  <c r="AP319"/>
  <c r="AQ319"/>
  <c r="AR319"/>
  <c r="AI319"/>
  <c r="AE317"/>
  <c r="AF316"/>
  <c r="AJ316" s="1"/>
  <c r="E316" s="1"/>
  <c r="AC315"/>
  <c r="AD314"/>
  <c r="A320"/>
  <c r="R319"/>
  <c r="V319"/>
  <c r="S319"/>
  <c r="W319"/>
  <c r="Q319"/>
  <c r="Y319"/>
  <c r="P319"/>
  <c r="T319"/>
  <c r="X319"/>
  <c r="U319"/>
  <c r="B318"/>
  <c r="C318" s="1"/>
  <c r="AA320" l="1"/>
  <c r="AH320" s="1"/>
  <c r="AO320"/>
  <c r="AP320"/>
  <c r="AQ320"/>
  <c r="AR320"/>
  <c r="AI320"/>
  <c r="AC316"/>
  <c r="AD315"/>
  <c r="AF317"/>
  <c r="AJ317" s="1"/>
  <c r="E317" s="1"/>
  <c r="AE318"/>
  <c r="B319"/>
  <c r="C319" s="1"/>
  <c r="Q320"/>
  <c r="U320"/>
  <c r="Y320"/>
  <c r="R320"/>
  <c r="V320"/>
  <c r="W320"/>
  <c r="T320"/>
  <c r="A321"/>
  <c r="S320"/>
  <c r="P320"/>
  <c r="X320"/>
  <c r="AA321" l="1"/>
  <c r="AH321" s="1"/>
  <c r="AO321"/>
  <c r="AP321"/>
  <c r="AQ321"/>
  <c r="AR321"/>
  <c r="AI321"/>
  <c r="AC317"/>
  <c r="AD316"/>
  <c r="AE319"/>
  <c r="AF318"/>
  <c r="AJ318" s="1"/>
  <c r="E318" s="1"/>
  <c r="A322"/>
  <c r="R321"/>
  <c r="V321"/>
  <c r="S321"/>
  <c r="W321"/>
  <c r="P321"/>
  <c r="T321"/>
  <c r="X321"/>
  <c r="Q321"/>
  <c r="U321"/>
  <c r="Y321"/>
  <c r="B320"/>
  <c r="C320" s="1"/>
  <c r="AA322" l="1"/>
  <c r="AO322"/>
  <c r="AP322"/>
  <c r="AQ322"/>
  <c r="AR322"/>
  <c r="AH322"/>
  <c r="AI322"/>
  <c r="AE320"/>
  <c r="AF319"/>
  <c r="AJ319" s="1"/>
  <c r="E319" s="1"/>
  <c r="AC318"/>
  <c r="AD317"/>
  <c r="B321"/>
  <c r="C321" s="1"/>
  <c r="A323"/>
  <c r="S322"/>
  <c r="W322"/>
  <c r="P322"/>
  <c r="T322"/>
  <c r="X322"/>
  <c r="Q322"/>
  <c r="U322"/>
  <c r="Y322"/>
  <c r="R322"/>
  <c r="V322"/>
  <c r="AA323" l="1"/>
  <c r="AO323"/>
  <c r="AP323"/>
  <c r="AQ323"/>
  <c r="AR323"/>
  <c r="AH323"/>
  <c r="AI323"/>
  <c r="AC319"/>
  <c r="AD318"/>
  <c r="AE321"/>
  <c r="AF320"/>
  <c r="AJ320" s="1"/>
  <c r="E320" s="1"/>
  <c r="P323"/>
  <c r="T323"/>
  <c r="X323"/>
  <c r="Q323"/>
  <c r="U323"/>
  <c r="Y323"/>
  <c r="A324"/>
  <c r="R323"/>
  <c r="V323"/>
  <c r="S323"/>
  <c r="W323"/>
  <c r="B322"/>
  <c r="C322" s="1"/>
  <c r="AA324" l="1"/>
  <c r="AH324" s="1"/>
  <c r="AO324"/>
  <c r="AP324"/>
  <c r="AQ324"/>
  <c r="AR324"/>
  <c r="AI324"/>
  <c r="AE322"/>
  <c r="AF321"/>
  <c r="AJ321" s="1"/>
  <c r="E321" s="1"/>
  <c r="AC320"/>
  <c r="AD319"/>
  <c r="A325"/>
  <c r="S324"/>
  <c r="W324"/>
  <c r="P324"/>
  <c r="T324"/>
  <c r="X324"/>
  <c r="V324"/>
  <c r="Q324"/>
  <c r="U324"/>
  <c r="Y324"/>
  <c r="R324"/>
  <c r="B323"/>
  <c r="C323" s="1"/>
  <c r="AA325" l="1"/>
  <c r="AO325"/>
  <c r="AP325"/>
  <c r="AQ325"/>
  <c r="AR325"/>
  <c r="AH325"/>
  <c r="AI325"/>
  <c r="AC321"/>
  <c r="AD320"/>
  <c r="AE323"/>
  <c r="AF322"/>
  <c r="AJ322" s="1"/>
  <c r="E322" s="1"/>
  <c r="B324"/>
  <c r="C324" s="1"/>
  <c r="P325"/>
  <c r="T325"/>
  <c r="X325"/>
  <c r="Q325"/>
  <c r="U325"/>
  <c r="Y325"/>
  <c r="A326"/>
  <c r="R325"/>
  <c r="V325"/>
  <c r="S325"/>
  <c r="W325"/>
  <c r="AA326" l="1"/>
  <c r="AO326"/>
  <c r="AP326"/>
  <c r="AQ326"/>
  <c r="AR326"/>
  <c r="AH326"/>
  <c r="AI326"/>
  <c r="AE324"/>
  <c r="AF323"/>
  <c r="AJ323" s="1"/>
  <c r="E323" s="1"/>
  <c r="AC322"/>
  <c r="AD321"/>
  <c r="A327"/>
  <c r="S326"/>
  <c r="W326"/>
  <c r="P326"/>
  <c r="T326"/>
  <c r="X326"/>
  <c r="Q326"/>
  <c r="U326"/>
  <c r="Y326"/>
  <c r="V326"/>
  <c r="R326"/>
  <c r="B325"/>
  <c r="C325" s="1"/>
  <c r="AA327" l="1"/>
  <c r="AO327"/>
  <c r="AP327"/>
  <c r="AQ327"/>
  <c r="AR327"/>
  <c r="AH327"/>
  <c r="AI327"/>
  <c r="AC323"/>
  <c r="AD322"/>
  <c r="AE325"/>
  <c r="AF324"/>
  <c r="AJ324" s="1"/>
  <c r="E324" s="1"/>
  <c r="B326"/>
  <c r="C326" s="1"/>
  <c r="P327"/>
  <c r="T327"/>
  <c r="X327"/>
  <c r="Q327"/>
  <c r="U327"/>
  <c r="Y327"/>
  <c r="R327"/>
  <c r="A328"/>
  <c r="V327"/>
  <c r="S327"/>
  <c r="W327"/>
  <c r="AA328" l="1"/>
  <c r="AH328" s="1"/>
  <c r="AO328"/>
  <c r="AP328"/>
  <c r="AQ328"/>
  <c r="AR328"/>
  <c r="AI328"/>
  <c r="AE326"/>
  <c r="AF325"/>
  <c r="AJ325" s="1"/>
  <c r="E325" s="1"/>
  <c r="AC324"/>
  <c r="AD323"/>
  <c r="B327"/>
  <c r="C327" s="1"/>
  <c r="A329"/>
  <c r="S328"/>
  <c r="P328"/>
  <c r="X328"/>
  <c r="Q328"/>
  <c r="U328"/>
  <c r="Y328"/>
  <c r="R328"/>
  <c r="V328"/>
  <c r="W328"/>
  <c r="T328"/>
  <c r="AA329" l="1"/>
  <c r="AH329" s="1"/>
  <c r="AO329"/>
  <c r="AP329"/>
  <c r="AQ329"/>
  <c r="AR329"/>
  <c r="AI329"/>
  <c r="AC325"/>
  <c r="AD324"/>
  <c r="AE327"/>
  <c r="AF326"/>
  <c r="AJ326" s="1"/>
  <c r="E326" s="1"/>
  <c r="A330"/>
  <c r="R329"/>
  <c r="V329"/>
  <c r="S329"/>
  <c r="W329"/>
  <c r="P329"/>
  <c r="T329"/>
  <c r="X329"/>
  <c r="Q329"/>
  <c r="U329"/>
  <c r="Y329"/>
  <c r="B328"/>
  <c r="C328" s="1"/>
  <c r="AA330" l="1"/>
  <c r="AO330"/>
  <c r="AP330"/>
  <c r="AQ330"/>
  <c r="AR330"/>
  <c r="AH330"/>
  <c r="AI330"/>
  <c r="AE328"/>
  <c r="AF327"/>
  <c r="AJ327" s="1"/>
  <c r="E327" s="1"/>
  <c r="AC326"/>
  <c r="AD325"/>
  <c r="B329"/>
  <c r="C329" s="1"/>
  <c r="A331"/>
  <c r="S330"/>
  <c r="W330"/>
  <c r="P330"/>
  <c r="T330"/>
  <c r="X330"/>
  <c r="Q330"/>
  <c r="U330"/>
  <c r="Y330"/>
  <c r="R330"/>
  <c r="V330"/>
  <c r="AA331" l="1"/>
  <c r="AO331"/>
  <c r="AP331"/>
  <c r="AQ331"/>
  <c r="AR331"/>
  <c r="AH331"/>
  <c r="AI331"/>
  <c r="AC327"/>
  <c r="AD326"/>
  <c r="AE329"/>
  <c r="AF328"/>
  <c r="AJ328" s="1"/>
  <c r="E328" s="1"/>
  <c r="A332"/>
  <c r="R331"/>
  <c r="V331"/>
  <c r="S331"/>
  <c r="W331"/>
  <c r="X331"/>
  <c r="U331"/>
  <c r="P331"/>
  <c r="T331"/>
  <c r="Q331"/>
  <c r="Y331"/>
  <c r="B330"/>
  <c r="C330" s="1"/>
  <c r="AA332" l="1"/>
  <c r="AO332"/>
  <c r="AP332"/>
  <c r="AQ332"/>
  <c r="AR332"/>
  <c r="AH332"/>
  <c r="AI332"/>
  <c r="AF329"/>
  <c r="AJ329" s="1"/>
  <c r="E329" s="1"/>
  <c r="AE330"/>
  <c r="AC328"/>
  <c r="AD327"/>
  <c r="B331"/>
  <c r="C331" s="1"/>
  <c r="A333"/>
  <c r="W332"/>
  <c r="T332"/>
  <c r="Q332"/>
  <c r="U332"/>
  <c r="Y332"/>
  <c r="R332"/>
  <c r="V332"/>
  <c r="S332"/>
  <c r="P332"/>
  <c r="X332"/>
  <c r="AA333" l="1"/>
  <c r="AO333"/>
  <c r="AP333"/>
  <c r="AQ333"/>
  <c r="AR333"/>
  <c r="AH333"/>
  <c r="AI333"/>
  <c r="AC329"/>
  <c r="AD328"/>
  <c r="AE331"/>
  <c r="AF330"/>
  <c r="AJ330" s="1"/>
  <c r="E330" s="1"/>
  <c r="A334"/>
  <c r="R333"/>
  <c r="V333"/>
  <c r="S333"/>
  <c r="W333"/>
  <c r="T333"/>
  <c r="Q333"/>
  <c r="Y333"/>
  <c r="P333"/>
  <c r="X333"/>
  <c r="U333"/>
  <c r="B332"/>
  <c r="C332" s="1"/>
  <c r="AA334" l="1"/>
  <c r="AH334" s="1"/>
  <c r="AO334"/>
  <c r="AP334"/>
  <c r="AQ334"/>
  <c r="AR334"/>
  <c r="AI334"/>
  <c r="AE332"/>
  <c r="AF331"/>
  <c r="AJ331" s="1"/>
  <c r="E331" s="1"/>
  <c r="AC330"/>
  <c r="AD329"/>
  <c r="A335"/>
  <c r="S334"/>
  <c r="W334"/>
  <c r="P334"/>
  <c r="T334"/>
  <c r="X334"/>
  <c r="Q334"/>
  <c r="U334"/>
  <c r="Y334"/>
  <c r="R334"/>
  <c r="V334"/>
  <c r="B333"/>
  <c r="C333" s="1"/>
  <c r="AA335" l="1"/>
  <c r="AO335"/>
  <c r="AP335"/>
  <c r="AQ335"/>
  <c r="AR335"/>
  <c r="AH335"/>
  <c r="AI335"/>
  <c r="AC331"/>
  <c r="AD330"/>
  <c r="AE333"/>
  <c r="AF332"/>
  <c r="AJ332" s="1"/>
  <c r="E332" s="1"/>
  <c r="B334"/>
  <c r="C334" s="1"/>
  <c r="A336"/>
  <c r="R335"/>
  <c r="V335"/>
  <c r="S335"/>
  <c r="W335"/>
  <c r="P335"/>
  <c r="T335"/>
  <c r="Q335"/>
  <c r="U335"/>
  <c r="X335"/>
  <c r="Y335"/>
  <c r="AA336" l="1"/>
  <c r="AO336"/>
  <c r="AP336"/>
  <c r="AQ336"/>
  <c r="AR336"/>
  <c r="AH336"/>
  <c r="AI336"/>
  <c r="AE334"/>
  <c r="AF333"/>
  <c r="AJ333" s="1"/>
  <c r="E333" s="1"/>
  <c r="AC332"/>
  <c r="AD331"/>
  <c r="A337"/>
  <c r="S336"/>
  <c r="W336"/>
  <c r="P336"/>
  <c r="T336"/>
  <c r="X336"/>
  <c r="Q336"/>
  <c r="U336"/>
  <c r="Y336"/>
  <c r="R336"/>
  <c r="V336"/>
  <c r="B335"/>
  <c r="C335" s="1"/>
  <c r="AA337" l="1"/>
  <c r="AO337"/>
  <c r="AP337"/>
  <c r="AH337"/>
  <c r="AI337"/>
  <c r="AC333"/>
  <c r="AD332"/>
  <c r="AE335"/>
  <c r="AF334"/>
  <c r="AJ334" s="1"/>
  <c r="E334" s="1"/>
  <c r="B336"/>
  <c r="C336" s="1"/>
  <c r="P337"/>
  <c r="T337"/>
  <c r="X337"/>
  <c r="Q337"/>
  <c r="U337"/>
  <c r="Y337"/>
  <c r="R337"/>
  <c r="A338"/>
  <c r="V337"/>
  <c r="S337"/>
  <c r="W337"/>
  <c r="AA338" l="1"/>
  <c r="AO338"/>
  <c r="AP338"/>
  <c r="AH338"/>
  <c r="AI338"/>
  <c r="AE336"/>
  <c r="AF335"/>
  <c r="AJ335" s="1"/>
  <c r="E335" s="1"/>
  <c r="AC334"/>
  <c r="AD333"/>
  <c r="B337"/>
  <c r="C337" s="1"/>
  <c r="A339"/>
  <c r="S338"/>
  <c r="W338"/>
  <c r="P338"/>
  <c r="T338"/>
  <c r="X338"/>
  <c r="Q338"/>
  <c r="U338"/>
  <c r="Y338"/>
  <c r="R338"/>
  <c r="V338"/>
  <c r="AA339" l="1"/>
  <c r="AH339" s="1"/>
  <c r="AO339"/>
  <c r="AP339"/>
  <c r="AI339"/>
  <c r="AC335"/>
  <c r="AD334"/>
  <c r="AE337"/>
  <c r="AF336"/>
  <c r="AJ336" s="1"/>
  <c r="E336" s="1"/>
  <c r="A340"/>
  <c r="R339"/>
  <c r="V339"/>
  <c r="S339"/>
  <c r="W339"/>
  <c r="P339"/>
  <c r="T339"/>
  <c r="X339"/>
  <c r="Q339"/>
  <c r="U339"/>
  <c r="Y339"/>
  <c r="B338"/>
  <c r="C338" s="1"/>
  <c r="AA340" l="1"/>
  <c r="AO340"/>
  <c r="AP340"/>
  <c r="AQ340"/>
  <c r="AR340"/>
  <c r="AH340"/>
  <c r="AI340"/>
  <c r="AE338"/>
  <c r="AF337"/>
  <c r="AJ337" s="1"/>
  <c r="E337" s="1"/>
  <c r="AC336"/>
  <c r="AD335"/>
  <c r="B339"/>
  <c r="C339" s="1"/>
  <c r="A341"/>
  <c r="S340"/>
  <c r="W340"/>
  <c r="P340"/>
  <c r="T340"/>
  <c r="X340"/>
  <c r="Y340"/>
  <c r="V340"/>
  <c r="Q340"/>
  <c r="U340"/>
  <c r="R340"/>
  <c r="AA341" l="1"/>
  <c r="AO341"/>
  <c r="AP341"/>
  <c r="AQ341"/>
  <c r="AR341"/>
  <c r="AH341"/>
  <c r="AI341"/>
  <c r="AC337"/>
  <c r="AD336"/>
  <c r="AE339"/>
  <c r="AF338"/>
  <c r="AJ338" s="1"/>
  <c r="E338" s="1"/>
  <c r="A342"/>
  <c r="R341"/>
  <c r="V341"/>
  <c r="S341"/>
  <c r="W341"/>
  <c r="Q341"/>
  <c r="Y341"/>
  <c r="P341"/>
  <c r="T341"/>
  <c r="X341"/>
  <c r="U341"/>
  <c r="B340"/>
  <c r="C340" s="1"/>
  <c r="AA342" l="1"/>
  <c r="AO342"/>
  <c r="AP342"/>
  <c r="AQ342"/>
  <c r="AR342"/>
  <c r="AH342"/>
  <c r="AI342"/>
  <c r="AE340"/>
  <c r="AF339"/>
  <c r="AJ339" s="1"/>
  <c r="E339" s="1"/>
  <c r="AC338"/>
  <c r="AD337"/>
  <c r="B341"/>
  <c r="C341" s="1"/>
  <c r="A343"/>
  <c r="S342"/>
  <c r="W342"/>
  <c r="P342"/>
  <c r="T342"/>
  <c r="X342"/>
  <c r="Q342"/>
  <c r="U342"/>
  <c r="Y342"/>
  <c r="V342"/>
  <c r="R342"/>
  <c r="AA343" l="1"/>
  <c r="AO343"/>
  <c r="AP343"/>
  <c r="AQ343"/>
  <c r="AR343"/>
  <c r="AH343"/>
  <c r="AI343"/>
  <c r="AC339"/>
  <c r="AD338"/>
  <c r="AE341"/>
  <c r="AF340"/>
  <c r="AJ340" s="1"/>
  <c r="E340" s="1"/>
  <c r="A344"/>
  <c r="R343"/>
  <c r="V343"/>
  <c r="S343"/>
  <c r="W343"/>
  <c r="U343"/>
  <c r="P343"/>
  <c r="T343"/>
  <c r="X343"/>
  <c r="Q343"/>
  <c r="Y343"/>
  <c r="B342"/>
  <c r="C342" s="1"/>
  <c r="AA344" l="1"/>
  <c r="AO344"/>
  <c r="AP344"/>
  <c r="AQ344"/>
  <c r="AR344"/>
  <c r="AH344"/>
  <c r="AI344"/>
  <c r="AE342"/>
  <c r="AF341"/>
  <c r="AJ341" s="1"/>
  <c r="E341" s="1"/>
  <c r="AC340"/>
  <c r="AD339"/>
  <c r="A345"/>
  <c r="S344"/>
  <c r="W344"/>
  <c r="P344"/>
  <c r="T344"/>
  <c r="X344"/>
  <c r="U344"/>
  <c r="Y344"/>
  <c r="V344"/>
  <c r="Q344"/>
  <c r="R344"/>
  <c r="B343"/>
  <c r="C343" s="1"/>
  <c r="AA345" l="1"/>
  <c r="AH345" s="1"/>
  <c r="AO345"/>
  <c r="AP345"/>
  <c r="AQ345"/>
  <c r="AR345"/>
  <c r="AI345"/>
  <c r="AC341"/>
  <c r="AD340"/>
  <c r="AE343"/>
  <c r="AF342"/>
  <c r="AJ342" s="1"/>
  <c r="E342" s="1"/>
  <c r="B344"/>
  <c r="C344" s="1"/>
  <c r="A346"/>
  <c r="R345"/>
  <c r="V345"/>
  <c r="S345"/>
  <c r="W345"/>
  <c r="X345"/>
  <c r="U345"/>
  <c r="P345"/>
  <c r="T345"/>
  <c r="Q345"/>
  <c r="Y345"/>
  <c r="AA346" l="1"/>
  <c r="AO346"/>
  <c r="AP346"/>
  <c r="AQ346"/>
  <c r="AR346"/>
  <c r="AH346"/>
  <c r="AI346"/>
  <c r="AE344"/>
  <c r="AF343"/>
  <c r="AJ343" s="1"/>
  <c r="E343" s="1"/>
  <c r="AC342"/>
  <c r="AD341"/>
  <c r="A347"/>
  <c r="S346"/>
  <c r="W346"/>
  <c r="P346"/>
  <c r="T346"/>
  <c r="X346"/>
  <c r="Q346"/>
  <c r="U346"/>
  <c r="Y346"/>
  <c r="R346"/>
  <c r="V346"/>
  <c r="B345"/>
  <c r="C345" s="1"/>
  <c r="AA347" l="1"/>
  <c r="AO347"/>
  <c r="AP347"/>
  <c r="AQ347"/>
  <c r="AR347"/>
  <c r="AH347"/>
  <c r="AI347"/>
  <c r="AC343"/>
  <c r="AD342"/>
  <c r="AE345"/>
  <c r="AF344"/>
  <c r="AJ344" s="1"/>
  <c r="E344" s="1"/>
  <c r="B346"/>
  <c r="C346" s="1"/>
  <c r="A348"/>
  <c r="R347"/>
  <c r="V347"/>
  <c r="S347"/>
  <c r="W347"/>
  <c r="T347"/>
  <c r="Q347"/>
  <c r="U347"/>
  <c r="P347"/>
  <c r="X347"/>
  <c r="Y347"/>
  <c r="AA348" l="1"/>
  <c r="AO348"/>
  <c r="AP348"/>
  <c r="AQ348"/>
  <c r="AR348"/>
  <c r="AH348"/>
  <c r="AI348"/>
  <c r="AE346"/>
  <c r="AF345"/>
  <c r="AJ345" s="1"/>
  <c r="E345" s="1"/>
  <c r="AC344"/>
  <c r="AD343"/>
  <c r="Q348"/>
  <c r="U348"/>
  <c r="Y348"/>
  <c r="R348"/>
  <c r="V348"/>
  <c r="A349"/>
  <c r="S348"/>
  <c r="W348"/>
  <c r="P348"/>
  <c r="T348"/>
  <c r="X348"/>
  <c r="B347"/>
  <c r="C347" s="1"/>
  <c r="AA349" l="1"/>
  <c r="AH349" s="1"/>
  <c r="AO349"/>
  <c r="AP349"/>
  <c r="AQ349"/>
  <c r="AR349"/>
  <c r="AI349"/>
  <c r="AD344"/>
  <c r="AC345"/>
  <c r="AE347"/>
  <c r="AF346"/>
  <c r="AJ346" s="1"/>
  <c r="E346" s="1"/>
  <c r="A350"/>
  <c r="R349"/>
  <c r="V349"/>
  <c r="S349"/>
  <c r="W349"/>
  <c r="Y349"/>
  <c r="P349"/>
  <c r="T349"/>
  <c r="X349"/>
  <c r="Q349"/>
  <c r="U349"/>
  <c r="B348"/>
  <c r="C348" s="1"/>
  <c r="AA350" l="1"/>
  <c r="AH350" s="1"/>
  <c r="AO350"/>
  <c r="AP350"/>
  <c r="AQ350"/>
  <c r="AR350"/>
  <c r="AI350"/>
  <c r="AE348"/>
  <c r="AF347"/>
  <c r="AJ347" s="1"/>
  <c r="E347" s="1"/>
  <c r="AD345"/>
  <c r="AC346"/>
  <c r="A351"/>
  <c r="S350"/>
  <c r="W350"/>
  <c r="P350"/>
  <c r="T350"/>
  <c r="X350"/>
  <c r="V350"/>
  <c r="Q350"/>
  <c r="U350"/>
  <c r="Y350"/>
  <c r="R350"/>
  <c r="B349"/>
  <c r="C349" s="1"/>
  <c r="AA351" l="1"/>
  <c r="AO351"/>
  <c r="AP351"/>
  <c r="AQ351"/>
  <c r="AR351"/>
  <c r="AH351"/>
  <c r="AI351"/>
  <c r="AE349"/>
  <c r="AF348"/>
  <c r="AJ348" s="1"/>
  <c r="E348" s="1"/>
  <c r="AD346"/>
  <c r="AC347"/>
  <c r="B350"/>
  <c r="C350" s="1"/>
  <c r="A352"/>
  <c r="R351"/>
  <c r="V351"/>
  <c r="S351"/>
  <c r="P351"/>
  <c r="T351"/>
  <c r="X351"/>
  <c r="Q351"/>
  <c r="U351"/>
  <c r="Y351"/>
  <c r="W351"/>
  <c r="AA352" l="1"/>
  <c r="AO352"/>
  <c r="AP352"/>
  <c r="AQ352"/>
  <c r="AR352"/>
  <c r="AH352"/>
  <c r="AI352"/>
  <c r="AE350"/>
  <c r="AF349"/>
  <c r="AJ349" s="1"/>
  <c r="E349" s="1"/>
  <c r="AD347"/>
  <c r="AC348"/>
  <c r="A353"/>
  <c r="S352"/>
  <c r="W352"/>
  <c r="P352"/>
  <c r="X352"/>
  <c r="Q352"/>
  <c r="U352"/>
  <c r="Y352"/>
  <c r="R352"/>
  <c r="V352"/>
  <c r="T352"/>
  <c r="B351"/>
  <c r="C351" s="1"/>
  <c r="AA353" l="1"/>
  <c r="AH353" s="1"/>
  <c r="AO353"/>
  <c r="AP353"/>
  <c r="AQ353"/>
  <c r="AR353"/>
  <c r="AI353"/>
  <c r="AE351"/>
  <c r="AF350"/>
  <c r="AJ350" s="1"/>
  <c r="E350" s="1"/>
  <c r="AD348"/>
  <c r="AC349"/>
  <c r="B352"/>
  <c r="C352" s="1"/>
  <c r="A354"/>
  <c r="R353"/>
  <c r="V353"/>
  <c r="S353"/>
  <c r="P353"/>
  <c r="T353"/>
  <c r="X353"/>
  <c r="Q353"/>
  <c r="U353"/>
  <c r="Y353"/>
  <c r="W353"/>
  <c r="AA354" l="1"/>
  <c r="AO354"/>
  <c r="AP354"/>
  <c r="AQ354"/>
  <c r="AR354"/>
  <c r="AH354"/>
  <c r="AI354"/>
  <c r="AE352"/>
  <c r="AF351"/>
  <c r="AJ351" s="1"/>
  <c r="E351" s="1"/>
  <c r="AD349"/>
  <c r="AC350"/>
  <c r="A355"/>
  <c r="S354"/>
  <c r="W354"/>
  <c r="P354"/>
  <c r="T354"/>
  <c r="X354"/>
  <c r="Q354"/>
  <c r="U354"/>
  <c r="Y354"/>
  <c r="R354"/>
  <c r="V354"/>
  <c r="B353"/>
  <c r="C353" s="1"/>
  <c r="AA355" l="1"/>
  <c r="AO355"/>
  <c r="AP355"/>
  <c r="AQ355"/>
  <c r="AR355"/>
  <c r="AH355"/>
  <c r="AI355"/>
  <c r="AE353"/>
  <c r="AF352"/>
  <c r="AJ352" s="1"/>
  <c r="E352" s="1"/>
  <c r="AD350"/>
  <c r="AC351"/>
  <c r="B354"/>
  <c r="C354" s="1"/>
  <c r="A356"/>
  <c r="R355"/>
  <c r="V355"/>
  <c r="S355"/>
  <c r="W355"/>
  <c r="P355"/>
  <c r="T355"/>
  <c r="X355"/>
  <c r="Q355"/>
  <c r="U355"/>
  <c r="Y355"/>
  <c r="AA356" l="1"/>
  <c r="AO356"/>
  <c r="AP356"/>
  <c r="AQ356"/>
  <c r="AR356"/>
  <c r="AH356"/>
  <c r="AI356"/>
  <c r="AE354"/>
  <c r="AF353"/>
  <c r="AJ353" s="1"/>
  <c r="E353" s="1"/>
  <c r="AD351"/>
  <c r="AC352"/>
  <c r="Q356"/>
  <c r="U356"/>
  <c r="Y356"/>
  <c r="R356"/>
  <c r="V356"/>
  <c r="A357"/>
  <c r="S356"/>
  <c r="W356"/>
  <c r="P356"/>
  <c r="T356"/>
  <c r="X356"/>
  <c r="B355"/>
  <c r="C355" s="1"/>
  <c r="AA357" l="1"/>
  <c r="AH357" s="1"/>
  <c r="AO357"/>
  <c r="AP357"/>
  <c r="AQ357"/>
  <c r="AR357"/>
  <c r="AI357"/>
  <c r="AE355"/>
  <c r="AF354"/>
  <c r="AJ354" s="1"/>
  <c r="E354" s="1"/>
  <c r="AD352"/>
  <c r="AC353"/>
  <c r="A358"/>
  <c r="R357"/>
  <c r="V357"/>
  <c r="S357"/>
  <c r="W357"/>
  <c r="P357"/>
  <c r="T357"/>
  <c r="X357"/>
  <c r="Q357"/>
  <c r="U357"/>
  <c r="Y357"/>
  <c r="B356"/>
  <c r="C356" s="1"/>
  <c r="AA358" l="1"/>
  <c r="AO358"/>
  <c r="AP358"/>
  <c r="AQ358"/>
  <c r="AR358"/>
  <c r="AH358"/>
  <c r="AI358"/>
  <c r="AE356"/>
  <c r="AF355"/>
  <c r="AJ355" s="1"/>
  <c r="E355" s="1"/>
  <c r="AD353"/>
  <c r="AC354"/>
  <c r="B357"/>
  <c r="C357" s="1"/>
  <c r="R358"/>
  <c r="A359"/>
  <c r="S358"/>
  <c r="W358"/>
  <c r="P358"/>
  <c r="T358"/>
  <c r="X358"/>
  <c r="Q358"/>
  <c r="U358"/>
  <c r="Y358"/>
  <c r="V358"/>
  <c r="AA359" l="1"/>
  <c r="AH359" s="1"/>
  <c r="AO359"/>
  <c r="AP359"/>
  <c r="AQ359"/>
  <c r="AR359"/>
  <c r="AI359"/>
  <c r="AE357"/>
  <c r="AF356"/>
  <c r="AJ356" s="1"/>
  <c r="E356" s="1"/>
  <c r="AD354"/>
  <c r="AC355"/>
  <c r="B358"/>
  <c r="C358" s="1"/>
  <c r="A360"/>
  <c r="R359"/>
  <c r="V359"/>
  <c r="S359"/>
  <c r="W359"/>
  <c r="U359"/>
  <c r="P359"/>
  <c r="T359"/>
  <c r="X359"/>
  <c r="Q359"/>
  <c r="Y359"/>
  <c r="AA360" l="1"/>
  <c r="AO360"/>
  <c r="AP360"/>
  <c r="AQ360"/>
  <c r="AR360"/>
  <c r="AH360"/>
  <c r="AI360"/>
  <c r="AE358"/>
  <c r="AF357"/>
  <c r="AJ357" s="1"/>
  <c r="E357" s="1"/>
  <c r="AD355"/>
  <c r="AC356"/>
  <c r="A361"/>
  <c r="S360"/>
  <c r="W360"/>
  <c r="P360"/>
  <c r="T360"/>
  <c r="X360"/>
  <c r="Q360"/>
  <c r="U360"/>
  <c r="Y360"/>
  <c r="R360"/>
  <c r="V360"/>
  <c r="B359"/>
  <c r="C359" s="1"/>
  <c r="AA361" l="1"/>
  <c r="AH361" s="1"/>
  <c r="AO361"/>
  <c r="AP361"/>
  <c r="AQ361"/>
  <c r="AR361"/>
  <c r="AI361"/>
  <c r="AE359"/>
  <c r="AF358"/>
  <c r="AJ358" s="1"/>
  <c r="E358" s="1"/>
  <c r="AD356"/>
  <c r="AC357"/>
  <c r="B360"/>
  <c r="C360" s="1"/>
  <c r="A362"/>
  <c r="R361"/>
  <c r="V361"/>
  <c r="S361"/>
  <c r="W361"/>
  <c r="P361"/>
  <c r="T361"/>
  <c r="X361"/>
  <c r="Q361"/>
  <c r="U361"/>
  <c r="Y361"/>
  <c r="AA362" l="1"/>
  <c r="AO362"/>
  <c r="AP362"/>
  <c r="AQ362"/>
  <c r="AR362"/>
  <c r="AH362"/>
  <c r="AI362"/>
  <c r="AE360"/>
  <c r="AF359"/>
  <c r="AJ359" s="1"/>
  <c r="E359" s="1"/>
  <c r="AD357"/>
  <c r="AC358"/>
  <c r="A363"/>
  <c r="S362"/>
  <c r="W362"/>
  <c r="P362"/>
  <c r="T362"/>
  <c r="X362"/>
  <c r="Q362"/>
  <c r="U362"/>
  <c r="Y362"/>
  <c r="R362"/>
  <c r="V362"/>
  <c r="B361"/>
  <c r="C361" s="1"/>
  <c r="AA363" l="1"/>
  <c r="AO363"/>
  <c r="AP363"/>
  <c r="AQ363"/>
  <c r="AR363"/>
  <c r="AH363"/>
  <c r="AI363"/>
  <c r="AE361"/>
  <c r="AF360"/>
  <c r="AJ360" s="1"/>
  <c r="E360" s="1"/>
  <c r="AD358"/>
  <c r="AC359"/>
  <c r="B362"/>
  <c r="C362" s="1"/>
  <c r="A364"/>
  <c r="R363"/>
  <c r="V363"/>
  <c r="S363"/>
  <c r="P363"/>
  <c r="T363"/>
  <c r="X363"/>
  <c r="Q363"/>
  <c r="U363"/>
  <c r="Y363"/>
  <c r="W363"/>
  <c r="AA364" l="1"/>
  <c r="AH364" s="1"/>
  <c r="AO364"/>
  <c r="AP364"/>
  <c r="AQ364"/>
  <c r="AR364"/>
  <c r="AE362"/>
  <c r="AF361"/>
  <c r="AJ361" s="1"/>
  <c r="E361" s="1"/>
  <c r="AD359"/>
  <c r="AC360"/>
  <c r="A365"/>
  <c r="S364"/>
  <c r="W364"/>
  <c r="P364"/>
  <c r="T364"/>
  <c r="X364"/>
  <c r="Q364"/>
  <c r="U364"/>
  <c r="Y364"/>
  <c r="R364"/>
  <c r="V364"/>
  <c r="B363"/>
  <c r="C363" s="1"/>
  <c r="AI364" l="1"/>
  <c r="AA365"/>
  <c r="AH365" s="1"/>
  <c r="AO365"/>
  <c r="AP365"/>
  <c r="AQ365"/>
  <c r="AR365"/>
  <c r="AE363"/>
  <c r="AF362"/>
  <c r="AJ362" s="1"/>
  <c r="E362" s="1"/>
  <c r="AD360"/>
  <c r="AC361"/>
  <c r="B364"/>
  <c r="C364" s="1"/>
  <c r="A366"/>
  <c r="R365"/>
  <c r="V365"/>
  <c r="S365"/>
  <c r="W365"/>
  <c r="X365"/>
  <c r="U365"/>
  <c r="P365"/>
  <c r="T365"/>
  <c r="Q365"/>
  <c r="Y365"/>
  <c r="AI365" l="1"/>
  <c r="AA366"/>
  <c r="AH366" s="1"/>
  <c r="AO366"/>
  <c r="AP366"/>
  <c r="AQ366"/>
  <c r="AR366"/>
  <c r="AE364"/>
  <c r="AF363"/>
  <c r="AJ363" s="1"/>
  <c r="E363" s="1"/>
  <c r="AD361"/>
  <c r="AC362"/>
  <c r="Q366"/>
  <c r="U366"/>
  <c r="Y366"/>
  <c r="R366"/>
  <c r="V366"/>
  <c r="W366"/>
  <c r="T366"/>
  <c r="X366"/>
  <c r="A367"/>
  <c r="S366"/>
  <c r="P366"/>
  <c r="B365"/>
  <c r="C365" s="1"/>
  <c r="AI366" l="1"/>
  <c r="AA367"/>
  <c r="AH367" s="1"/>
  <c r="AO367"/>
  <c r="AP367"/>
  <c r="AQ367"/>
  <c r="AR367"/>
  <c r="AE365"/>
  <c r="AF364"/>
  <c r="AJ364" s="1"/>
  <c r="E364" s="1"/>
  <c r="AD362"/>
  <c r="AC363"/>
  <c r="A368"/>
  <c r="R367"/>
  <c r="V367"/>
  <c r="S367"/>
  <c r="W367"/>
  <c r="P367"/>
  <c r="X367"/>
  <c r="U367"/>
  <c r="Y367"/>
  <c r="T367"/>
  <c r="Q367"/>
  <c r="B366"/>
  <c r="C366" s="1"/>
  <c r="AI367" l="1"/>
  <c r="AA368"/>
  <c r="AH368" s="1"/>
  <c r="AO368"/>
  <c r="AP368"/>
  <c r="AQ368"/>
  <c r="AR368"/>
  <c r="AE366"/>
  <c r="AF365"/>
  <c r="AJ365" s="1"/>
  <c r="E365" s="1"/>
  <c r="AD363"/>
  <c r="AC364"/>
  <c r="B367"/>
  <c r="C367" s="1"/>
  <c r="A369"/>
  <c r="S368"/>
  <c r="W368"/>
  <c r="P368"/>
  <c r="X368"/>
  <c r="Q368"/>
  <c r="U368"/>
  <c r="Y368"/>
  <c r="R368"/>
  <c r="V368"/>
  <c r="T368"/>
  <c r="AI368" l="1"/>
  <c r="AA369"/>
  <c r="AH369" s="1"/>
  <c r="AO369"/>
  <c r="AP369"/>
  <c r="AQ369"/>
  <c r="AR369"/>
  <c r="AE367"/>
  <c r="AF366"/>
  <c r="AJ366" s="1"/>
  <c r="E366" s="1"/>
  <c r="AD364"/>
  <c r="AC365"/>
  <c r="P369"/>
  <c r="T369"/>
  <c r="X369"/>
  <c r="Q369"/>
  <c r="U369"/>
  <c r="Y369"/>
  <c r="A370"/>
  <c r="R369"/>
  <c r="V369"/>
  <c r="W369"/>
  <c r="S369"/>
  <c r="B368"/>
  <c r="C368" s="1"/>
  <c r="AI369" l="1"/>
  <c r="AA370"/>
  <c r="AH370" s="1"/>
  <c r="AO370"/>
  <c r="AP370"/>
  <c r="AQ370"/>
  <c r="AR370"/>
  <c r="AE368"/>
  <c r="AF367"/>
  <c r="AJ367" s="1"/>
  <c r="E367" s="1"/>
  <c r="AD365"/>
  <c r="AC366"/>
  <c r="A371"/>
  <c r="S370"/>
  <c r="W370"/>
  <c r="T370"/>
  <c r="Q370"/>
  <c r="U370"/>
  <c r="Y370"/>
  <c r="R370"/>
  <c r="V370"/>
  <c r="P370"/>
  <c r="X370"/>
  <c r="B369"/>
  <c r="C369" s="1"/>
  <c r="AI370" l="1"/>
  <c r="AA371"/>
  <c r="AO371"/>
  <c r="AP371"/>
  <c r="AQ371"/>
  <c r="AR371"/>
  <c r="AH371"/>
  <c r="AI371"/>
  <c r="AE369"/>
  <c r="AF368"/>
  <c r="AJ368" s="1"/>
  <c r="E368" s="1"/>
  <c r="AD366"/>
  <c r="AC367"/>
  <c r="B370"/>
  <c r="C370" s="1"/>
  <c r="P371"/>
  <c r="T371"/>
  <c r="X371"/>
  <c r="Q371"/>
  <c r="Y371"/>
  <c r="A372"/>
  <c r="R371"/>
  <c r="V371"/>
  <c r="S371"/>
  <c r="W371"/>
  <c r="U371"/>
  <c r="AA372" l="1"/>
  <c r="AO372"/>
  <c r="AP372"/>
  <c r="AQ372"/>
  <c r="AR372"/>
  <c r="AH372"/>
  <c r="AI372"/>
  <c r="AE370"/>
  <c r="AF369"/>
  <c r="AJ369" s="1"/>
  <c r="E369" s="1"/>
  <c r="AD367"/>
  <c r="AC368"/>
  <c r="B371"/>
  <c r="C371" s="1"/>
  <c r="A373"/>
  <c r="S372"/>
  <c r="W372"/>
  <c r="P372"/>
  <c r="T372"/>
  <c r="Q372"/>
  <c r="U372"/>
  <c r="Y372"/>
  <c r="R372"/>
  <c r="V372"/>
  <c r="X372"/>
  <c r="AA373" l="1"/>
  <c r="AO373"/>
  <c r="AP373"/>
  <c r="AQ373"/>
  <c r="AR373"/>
  <c r="AH373"/>
  <c r="AI373"/>
  <c r="AE371"/>
  <c r="AF370"/>
  <c r="AJ370" s="1"/>
  <c r="E370" s="1"/>
  <c r="AD368"/>
  <c r="AC369"/>
  <c r="P373"/>
  <c r="T373"/>
  <c r="X373"/>
  <c r="Q373"/>
  <c r="U373"/>
  <c r="Y373"/>
  <c r="R373"/>
  <c r="A374"/>
  <c r="V373"/>
  <c r="S373"/>
  <c r="W373"/>
  <c r="B372"/>
  <c r="C372" s="1"/>
  <c r="AA374" l="1"/>
  <c r="AH374" s="1"/>
  <c r="AO374"/>
  <c r="AP374"/>
  <c r="AQ374"/>
  <c r="AR374"/>
  <c r="AE372"/>
  <c r="AF371"/>
  <c r="AJ371" s="1"/>
  <c r="E371" s="1"/>
  <c r="AD369"/>
  <c r="AC370"/>
  <c r="A375"/>
  <c r="S374"/>
  <c r="W374"/>
  <c r="P374"/>
  <c r="T374"/>
  <c r="X374"/>
  <c r="Q374"/>
  <c r="U374"/>
  <c r="Y374"/>
  <c r="R374"/>
  <c r="V374"/>
  <c r="B373"/>
  <c r="C373" s="1"/>
  <c r="AI374" l="1"/>
  <c r="AA375"/>
  <c r="AH375" s="1"/>
  <c r="AO375"/>
  <c r="AP375"/>
  <c r="AQ375"/>
  <c r="AR375"/>
  <c r="AI375"/>
  <c r="AE373"/>
  <c r="AF372"/>
  <c r="AJ372" s="1"/>
  <c r="E372" s="1"/>
  <c r="AD370"/>
  <c r="AC371"/>
  <c r="B374"/>
  <c r="C374" s="1"/>
  <c r="P375"/>
  <c r="T375"/>
  <c r="X375"/>
  <c r="Q375"/>
  <c r="U375"/>
  <c r="Y375"/>
  <c r="R375"/>
  <c r="V375"/>
  <c r="S375"/>
  <c r="W375"/>
  <c r="A376"/>
  <c r="AA376" l="1"/>
  <c r="AO376"/>
  <c r="AP376"/>
  <c r="AQ376"/>
  <c r="AR376"/>
  <c r="AH376"/>
  <c r="AI376"/>
  <c r="AE374"/>
  <c r="AF373"/>
  <c r="AJ373" s="1"/>
  <c r="E373" s="1"/>
  <c r="AD371"/>
  <c r="AC372"/>
  <c r="A377"/>
  <c r="S376"/>
  <c r="W376"/>
  <c r="P376"/>
  <c r="T376"/>
  <c r="X376"/>
  <c r="Q376"/>
  <c r="U376"/>
  <c r="Y376"/>
  <c r="V376"/>
  <c r="R376"/>
  <c r="B375"/>
  <c r="C375" s="1"/>
  <c r="AA377" l="1"/>
  <c r="AO377"/>
  <c r="AP377"/>
  <c r="AQ377"/>
  <c r="AR377"/>
  <c r="AH377"/>
  <c r="AI377"/>
  <c r="AE375"/>
  <c r="AF374"/>
  <c r="AJ374" s="1"/>
  <c r="E374" s="1"/>
  <c r="AD372"/>
  <c r="AC373"/>
  <c r="B376"/>
  <c r="C376" s="1"/>
  <c r="P377"/>
  <c r="T377"/>
  <c r="X377"/>
  <c r="Q377"/>
  <c r="U377"/>
  <c r="Y377"/>
  <c r="W377"/>
  <c r="A378"/>
  <c r="R377"/>
  <c r="V377"/>
  <c r="S377"/>
  <c r="AA378" l="1"/>
  <c r="AI378" s="1"/>
  <c r="AO378"/>
  <c r="AP378"/>
  <c r="AQ378"/>
  <c r="AR378"/>
  <c r="AH378"/>
  <c r="AE376"/>
  <c r="AF375"/>
  <c r="AJ375" s="1"/>
  <c r="E375" s="1"/>
  <c r="AD373"/>
  <c r="AC374"/>
  <c r="B377"/>
  <c r="C377" s="1"/>
  <c r="A379"/>
  <c r="S378"/>
  <c r="W378"/>
  <c r="P378"/>
  <c r="T378"/>
  <c r="X378"/>
  <c r="Y378"/>
  <c r="V378"/>
  <c r="Q378"/>
  <c r="U378"/>
  <c r="R378"/>
  <c r="AA379" l="1"/>
  <c r="AO379"/>
  <c r="AP379"/>
  <c r="AQ379"/>
  <c r="AR379"/>
  <c r="AI379"/>
  <c r="AH379"/>
  <c r="AE377"/>
  <c r="AF376"/>
  <c r="AJ376" s="1"/>
  <c r="E376" s="1"/>
  <c r="AD374"/>
  <c r="AC375"/>
  <c r="P379"/>
  <c r="T379"/>
  <c r="Q379"/>
  <c r="Y379"/>
  <c r="A380"/>
  <c r="R379"/>
  <c r="V379"/>
  <c r="S379"/>
  <c r="W379"/>
  <c r="X379"/>
  <c r="U379"/>
  <c r="B378"/>
  <c r="C378" s="1"/>
  <c r="AA380" l="1"/>
  <c r="AO380"/>
  <c r="AP380"/>
  <c r="AQ380"/>
  <c r="AR380"/>
  <c r="AI380"/>
  <c r="AH380"/>
  <c r="AE378"/>
  <c r="AF377"/>
  <c r="AJ377" s="1"/>
  <c r="E377" s="1"/>
  <c r="AD375"/>
  <c r="AC376"/>
  <c r="A381"/>
  <c r="S380"/>
  <c r="W380"/>
  <c r="P380"/>
  <c r="T380"/>
  <c r="X380"/>
  <c r="Q380"/>
  <c r="U380"/>
  <c r="Y380"/>
  <c r="R380"/>
  <c r="V380"/>
  <c r="B379"/>
  <c r="C379" s="1"/>
  <c r="AA381" l="1"/>
  <c r="AO381"/>
  <c r="AP381"/>
  <c r="AQ381"/>
  <c r="AR381"/>
  <c r="AI381"/>
  <c r="AH381"/>
  <c r="AE379"/>
  <c r="AF378"/>
  <c r="AJ378" s="1"/>
  <c r="E378" s="1"/>
  <c r="AD376"/>
  <c r="AC377"/>
  <c r="B380"/>
  <c r="C380" s="1"/>
  <c r="P381"/>
  <c r="T381"/>
  <c r="X381"/>
  <c r="Q381"/>
  <c r="U381"/>
  <c r="Y381"/>
  <c r="A382"/>
  <c r="R381"/>
  <c r="V381"/>
  <c r="S381"/>
  <c r="W381"/>
  <c r="AA382" l="1"/>
  <c r="AO382"/>
  <c r="AP382"/>
  <c r="AQ382"/>
  <c r="AR382"/>
  <c r="AI382"/>
  <c r="AH382"/>
  <c r="AE380"/>
  <c r="AF379"/>
  <c r="AJ379" s="1"/>
  <c r="E379" s="1"/>
  <c r="AD377"/>
  <c r="AC378"/>
  <c r="A383"/>
  <c r="S382"/>
  <c r="W382"/>
  <c r="P382"/>
  <c r="T382"/>
  <c r="X382"/>
  <c r="Q382"/>
  <c r="U382"/>
  <c r="Y382"/>
  <c r="R382"/>
  <c r="V382"/>
  <c r="B381"/>
  <c r="C381" s="1"/>
  <c r="AA383" l="1"/>
  <c r="AI383" s="1"/>
  <c r="AO383"/>
  <c r="AP383"/>
  <c r="AQ383"/>
  <c r="AR383"/>
  <c r="AH383"/>
  <c r="AE381"/>
  <c r="AF380"/>
  <c r="AJ380" s="1"/>
  <c r="E380" s="1"/>
  <c r="AD378"/>
  <c r="AC379"/>
  <c r="B382"/>
  <c r="C382" s="1"/>
  <c r="P383"/>
  <c r="T383"/>
  <c r="X383"/>
  <c r="Q383"/>
  <c r="U383"/>
  <c r="Y383"/>
  <c r="A384"/>
  <c r="R383"/>
  <c r="V383"/>
  <c r="W383"/>
  <c r="S383"/>
  <c r="AA384" l="1"/>
  <c r="AO384"/>
  <c r="AP384"/>
  <c r="AQ384"/>
  <c r="AR384"/>
  <c r="AI384"/>
  <c r="AH384"/>
  <c r="AE382"/>
  <c r="AF381"/>
  <c r="AJ381" s="1"/>
  <c r="E381" s="1"/>
  <c r="AD379"/>
  <c r="AC380"/>
  <c r="A385"/>
  <c r="S384"/>
  <c r="W384"/>
  <c r="P384"/>
  <c r="T384"/>
  <c r="X384"/>
  <c r="U384"/>
  <c r="R384"/>
  <c r="Q384"/>
  <c r="Y384"/>
  <c r="V384"/>
  <c r="B383"/>
  <c r="C383" s="1"/>
  <c r="AA385" l="1"/>
  <c r="AO385"/>
  <c r="AP385"/>
  <c r="AQ385"/>
  <c r="AR385"/>
  <c r="AI385"/>
  <c r="AH385"/>
  <c r="AE383"/>
  <c r="AF382"/>
  <c r="AJ382" s="1"/>
  <c r="E382" s="1"/>
  <c r="AD380"/>
  <c r="AC381"/>
  <c r="B384"/>
  <c r="C384" s="1"/>
  <c r="P385"/>
  <c r="T385"/>
  <c r="X385"/>
  <c r="Q385"/>
  <c r="W385"/>
  <c r="Y385"/>
  <c r="S385"/>
  <c r="A386"/>
  <c r="R385"/>
  <c r="V385"/>
  <c r="U385"/>
  <c r="AA386" l="1"/>
  <c r="AO386"/>
  <c r="AP386"/>
  <c r="AQ386"/>
  <c r="AR386"/>
  <c r="AI386"/>
  <c r="AH386"/>
  <c r="AE384"/>
  <c r="AF383"/>
  <c r="AJ383" s="1"/>
  <c r="E383" s="1"/>
  <c r="AD381"/>
  <c r="AC382"/>
  <c r="B385"/>
  <c r="C385" s="1"/>
  <c r="A387"/>
  <c r="S386"/>
  <c r="W386"/>
  <c r="R386"/>
  <c r="P386"/>
  <c r="X386"/>
  <c r="Q386"/>
  <c r="U386"/>
  <c r="Y386"/>
  <c r="V386"/>
  <c r="T386"/>
  <c r="AA387" l="1"/>
  <c r="AO387"/>
  <c r="AP387"/>
  <c r="AQ387"/>
  <c r="AR387"/>
  <c r="AI387"/>
  <c r="AH387"/>
  <c r="AE385"/>
  <c r="AF384"/>
  <c r="AJ384" s="1"/>
  <c r="E384" s="1"/>
  <c r="AD382"/>
  <c r="AC383"/>
  <c r="A388"/>
  <c r="R387"/>
  <c r="V387"/>
  <c r="U387"/>
  <c r="W387"/>
  <c r="P387"/>
  <c r="T387"/>
  <c r="Q387"/>
  <c r="X387"/>
  <c r="S387"/>
  <c r="Y387"/>
  <c r="B386"/>
  <c r="C386" s="1"/>
  <c r="AA388" l="1"/>
  <c r="AO388"/>
  <c r="AP388"/>
  <c r="AQ388"/>
  <c r="AR388"/>
  <c r="AI388"/>
  <c r="AH388"/>
  <c r="AE386"/>
  <c r="AF385"/>
  <c r="AJ385" s="1"/>
  <c r="E385" s="1"/>
  <c r="AD383"/>
  <c r="AC384"/>
  <c r="B387"/>
  <c r="C387" s="1"/>
  <c r="Q388"/>
  <c r="U388"/>
  <c r="Y388"/>
  <c r="R388"/>
  <c r="V388"/>
  <c r="A389"/>
  <c r="S388"/>
  <c r="P388"/>
  <c r="T388"/>
  <c r="W388"/>
  <c r="X388"/>
  <c r="AA389" l="1"/>
  <c r="AO389"/>
  <c r="AP389"/>
  <c r="AQ389"/>
  <c r="AR389"/>
  <c r="AI389"/>
  <c r="AH389"/>
  <c r="AE387"/>
  <c r="AF386"/>
  <c r="AJ386" s="1"/>
  <c r="E386" s="1"/>
  <c r="AD384"/>
  <c r="AC385"/>
  <c r="A390"/>
  <c r="R389"/>
  <c r="V389"/>
  <c r="S389"/>
  <c r="W389"/>
  <c r="U389"/>
  <c r="P389"/>
  <c r="T389"/>
  <c r="X389"/>
  <c r="Q389"/>
  <c r="Y389"/>
  <c r="B388"/>
  <c r="C388" s="1"/>
  <c r="AA390" l="1"/>
  <c r="AO390"/>
  <c r="AP390"/>
  <c r="AQ390"/>
  <c r="AR390"/>
  <c r="AI390"/>
  <c r="AH390"/>
  <c r="AE388"/>
  <c r="AF387"/>
  <c r="AJ387" s="1"/>
  <c r="E387" s="1"/>
  <c r="AD385"/>
  <c r="AC386"/>
  <c r="A391"/>
  <c r="S390"/>
  <c r="W390"/>
  <c r="P390"/>
  <c r="T390"/>
  <c r="X390"/>
  <c r="Y390"/>
  <c r="V390"/>
  <c r="Q390"/>
  <c r="U390"/>
  <c r="R390"/>
  <c r="B389"/>
  <c r="C389" s="1"/>
  <c r="AA391" l="1"/>
  <c r="AI391" s="1"/>
  <c r="AO391"/>
  <c r="AP391"/>
  <c r="AQ391"/>
  <c r="AR391"/>
  <c r="AH391"/>
  <c r="AE389"/>
  <c r="AF388"/>
  <c r="AJ388" s="1"/>
  <c r="E388" s="1"/>
  <c r="AD386"/>
  <c r="AC387"/>
  <c r="B390"/>
  <c r="C390" s="1"/>
  <c r="P391"/>
  <c r="T391"/>
  <c r="X391"/>
  <c r="Q391"/>
  <c r="U391"/>
  <c r="Y391"/>
  <c r="A392"/>
  <c r="R391"/>
  <c r="V391"/>
  <c r="S391"/>
  <c r="W391"/>
  <c r="AA392" l="1"/>
  <c r="AO392"/>
  <c r="AP392"/>
  <c r="AQ392"/>
  <c r="AR392"/>
  <c r="AI392"/>
  <c r="AH392"/>
  <c r="AE390"/>
  <c r="AF389"/>
  <c r="AJ389" s="1"/>
  <c r="E389" s="1"/>
  <c r="AD387"/>
  <c r="AC388"/>
  <c r="A393"/>
  <c r="S392"/>
  <c r="W392"/>
  <c r="P392"/>
  <c r="T392"/>
  <c r="X392"/>
  <c r="Q392"/>
  <c r="U392"/>
  <c r="Y392"/>
  <c r="V392"/>
  <c r="R392"/>
  <c r="B391"/>
  <c r="C391" s="1"/>
  <c r="AA393" l="1"/>
  <c r="AO393"/>
  <c r="AP393"/>
  <c r="AQ393"/>
  <c r="AR393"/>
  <c r="AI393"/>
  <c r="AH393"/>
  <c r="AE391"/>
  <c r="AF390"/>
  <c r="AJ390" s="1"/>
  <c r="E390" s="1"/>
  <c r="AD388"/>
  <c r="AC389"/>
  <c r="B392"/>
  <c r="C392" s="1"/>
  <c r="P393"/>
  <c r="T393"/>
  <c r="X393"/>
  <c r="U393"/>
  <c r="A394"/>
  <c r="R393"/>
  <c r="V393"/>
  <c r="S393"/>
  <c r="W393"/>
  <c r="Q393"/>
  <c r="Y393"/>
  <c r="AA394" l="1"/>
  <c r="AI394" s="1"/>
  <c r="AO394"/>
  <c r="AP394"/>
  <c r="AQ394"/>
  <c r="AR394"/>
  <c r="AH394"/>
  <c r="AE392"/>
  <c r="AF391"/>
  <c r="AJ391" s="1"/>
  <c r="E391" s="1"/>
  <c r="AD389"/>
  <c r="AC390"/>
  <c r="A395"/>
  <c r="S394"/>
  <c r="W394"/>
  <c r="P394"/>
  <c r="T394"/>
  <c r="X394"/>
  <c r="Q394"/>
  <c r="U394"/>
  <c r="R394"/>
  <c r="V394"/>
  <c r="Y394"/>
  <c r="B393"/>
  <c r="C393" s="1"/>
  <c r="AA395" l="1"/>
  <c r="AO395"/>
  <c r="AP395"/>
  <c r="AQ395"/>
  <c r="AR395"/>
  <c r="AI395"/>
  <c r="AH395"/>
  <c r="AE393"/>
  <c r="AF392"/>
  <c r="AJ392" s="1"/>
  <c r="E392" s="1"/>
  <c r="AD390"/>
  <c r="AC391"/>
  <c r="B394"/>
  <c r="C394" s="1"/>
  <c r="P395"/>
  <c r="T395"/>
  <c r="X395"/>
  <c r="Q395"/>
  <c r="U395"/>
  <c r="Y395"/>
  <c r="R395"/>
  <c r="W395"/>
  <c r="A396"/>
  <c r="V395"/>
  <c r="S395"/>
  <c r="AA396" l="1"/>
  <c r="AO396"/>
  <c r="AP396"/>
  <c r="AQ396"/>
  <c r="AR396"/>
  <c r="AI396"/>
  <c r="AH396"/>
  <c r="AE394"/>
  <c r="AF393"/>
  <c r="AJ393" s="1"/>
  <c r="E393" s="1"/>
  <c r="AD391"/>
  <c r="AC392"/>
  <c r="A397"/>
  <c r="S396"/>
  <c r="W396"/>
  <c r="P396"/>
  <c r="T396"/>
  <c r="X396"/>
  <c r="Q396"/>
  <c r="U396"/>
  <c r="Y396"/>
  <c r="R396"/>
  <c r="V396"/>
  <c r="B395"/>
  <c r="C395" s="1"/>
  <c r="AA397" l="1"/>
  <c r="AI397" s="1"/>
  <c r="AO397"/>
  <c r="AP397"/>
  <c r="AH397"/>
  <c r="AE395"/>
  <c r="AF394"/>
  <c r="AJ394" s="1"/>
  <c r="E394" s="1"/>
  <c r="AD392"/>
  <c r="AC393"/>
  <c r="B396"/>
  <c r="C396" s="1"/>
  <c r="P397"/>
  <c r="T397"/>
  <c r="X397"/>
  <c r="Q397"/>
  <c r="U397"/>
  <c r="Y397"/>
  <c r="A398"/>
  <c r="R397"/>
  <c r="V397"/>
  <c r="S397"/>
  <c r="W397"/>
  <c r="AA398" l="1"/>
  <c r="AI398" s="1"/>
  <c r="AO398"/>
  <c r="AP398"/>
  <c r="AQ398"/>
  <c r="AR398"/>
  <c r="AH398"/>
  <c r="AE396"/>
  <c r="AF395"/>
  <c r="AJ395" s="1"/>
  <c r="E395" s="1"/>
  <c r="AD393"/>
  <c r="AC394"/>
  <c r="A399"/>
  <c r="S398"/>
  <c r="W398"/>
  <c r="P398"/>
  <c r="T398"/>
  <c r="X398"/>
  <c r="U398"/>
  <c r="R398"/>
  <c r="Q398"/>
  <c r="Y398"/>
  <c r="V398"/>
  <c r="B397"/>
  <c r="C397" s="1"/>
  <c r="AA399" l="1"/>
  <c r="AO399"/>
  <c r="AP399"/>
  <c r="AQ399"/>
  <c r="AR399"/>
  <c r="AI399"/>
  <c r="AH399"/>
  <c r="AE397"/>
  <c r="AF396"/>
  <c r="AJ396" s="1"/>
  <c r="E396" s="1"/>
  <c r="AD394"/>
  <c r="AC395"/>
  <c r="B398"/>
  <c r="C398" s="1"/>
  <c r="P399"/>
  <c r="X399"/>
  <c r="U399"/>
  <c r="A400"/>
  <c r="R399"/>
  <c r="V399"/>
  <c r="S399"/>
  <c r="W399"/>
  <c r="T399"/>
  <c r="Q399"/>
  <c r="Y399"/>
  <c r="AA400" l="1"/>
  <c r="AO400"/>
  <c r="AP400"/>
  <c r="AQ400"/>
  <c r="AR400"/>
  <c r="AI400"/>
  <c r="AH400"/>
  <c r="AE398"/>
  <c r="AF397"/>
  <c r="AJ397" s="1"/>
  <c r="E397" s="1"/>
  <c r="AD395"/>
  <c r="AC396"/>
  <c r="B399"/>
  <c r="C399" s="1"/>
  <c r="A401"/>
  <c r="S400"/>
  <c r="W400"/>
  <c r="P400"/>
  <c r="T400"/>
  <c r="X400"/>
  <c r="Q400"/>
  <c r="U400"/>
  <c r="Y400"/>
  <c r="V400"/>
  <c r="R400"/>
  <c r="AA401" l="1"/>
  <c r="AO401"/>
  <c r="AP401"/>
  <c r="AQ401"/>
  <c r="AR401"/>
  <c r="AI401"/>
  <c r="AH401"/>
  <c r="AE399"/>
  <c r="AF398"/>
  <c r="AJ398" s="1"/>
  <c r="E398" s="1"/>
  <c r="AD396"/>
  <c r="AC397"/>
  <c r="P401"/>
  <c r="T401"/>
  <c r="X401"/>
  <c r="Q401"/>
  <c r="U401"/>
  <c r="Y401"/>
  <c r="R401"/>
  <c r="A402"/>
  <c r="V401"/>
  <c r="S401"/>
  <c r="W401"/>
  <c r="B400"/>
  <c r="C400" s="1"/>
  <c r="AA402" l="1"/>
  <c r="AO402"/>
  <c r="AP402"/>
  <c r="AQ402"/>
  <c r="AR402"/>
  <c r="AI402"/>
  <c r="AH402"/>
  <c r="AE400"/>
  <c r="AF399"/>
  <c r="AJ399" s="1"/>
  <c r="E399" s="1"/>
  <c r="AD397"/>
  <c r="AC398"/>
  <c r="Q402"/>
  <c r="U402"/>
  <c r="Y402"/>
  <c r="R402"/>
  <c r="V402"/>
  <c r="S402"/>
  <c r="P402"/>
  <c r="T402"/>
  <c r="X402"/>
  <c r="W402"/>
  <c r="A403"/>
  <c r="B401"/>
  <c r="C401" s="1"/>
  <c r="AA403" l="1"/>
  <c r="AO403"/>
  <c r="AP403"/>
  <c r="AQ403"/>
  <c r="AR403"/>
  <c r="AI403"/>
  <c r="AH403"/>
  <c r="AE401"/>
  <c r="AF400"/>
  <c r="AJ400" s="1"/>
  <c r="E400" s="1"/>
  <c r="AD398"/>
  <c r="AC399"/>
  <c r="A404"/>
  <c r="V403"/>
  <c r="S403"/>
  <c r="P403"/>
  <c r="T403"/>
  <c r="X403"/>
  <c r="Q403"/>
  <c r="U403"/>
  <c r="Y403"/>
  <c r="R403"/>
  <c r="W403"/>
  <c r="B402"/>
  <c r="C402" s="1"/>
  <c r="AA404" l="1"/>
  <c r="AO404"/>
  <c r="AP404"/>
  <c r="AQ404"/>
  <c r="AR404"/>
  <c r="AI404"/>
  <c r="AH404"/>
  <c r="AE402"/>
  <c r="AF401"/>
  <c r="AJ401" s="1"/>
  <c r="E401" s="1"/>
  <c r="AD399"/>
  <c r="AC400"/>
  <c r="B403"/>
  <c r="C403" s="1"/>
  <c r="Q404"/>
  <c r="U404"/>
  <c r="Y404"/>
  <c r="R404"/>
  <c r="V404"/>
  <c r="A405"/>
  <c r="W404"/>
  <c r="P404"/>
  <c r="X404"/>
  <c r="S404"/>
  <c r="T404"/>
  <c r="AA405" l="1"/>
  <c r="AO405"/>
  <c r="AP405"/>
  <c r="AQ405"/>
  <c r="AR405"/>
  <c r="AI405"/>
  <c r="AH405"/>
  <c r="AE403"/>
  <c r="AF402"/>
  <c r="AJ402" s="1"/>
  <c r="E402" s="1"/>
  <c r="AD400"/>
  <c r="AC401"/>
  <c r="A406"/>
  <c r="R405"/>
  <c r="V405"/>
  <c r="S405"/>
  <c r="W405"/>
  <c r="X405"/>
  <c r="U405"/>
  <c r="P405"/>
  <c r="T405"/>
  <c r="Q405"/>
  <c r="Y405"/>
  <c r="B404"/>
  <c r="C404" s="1"/>
  <c r="AA406" l="1"/>
  <c r="AO406"/>
  <c r="AP406"/>
  <c r="AQ406"/>
  <c r="AR406"/>
  <c r="AI406"/>
  <c r="AH406"/>
  <c r="AE404"/>
  <c r="AF403"/>
  <c r="AJ403" s="1"/>
  <c r="E403" s="1"/>
  <c r="AD401"/>
  <c r="AC402"/>
  <c r="B405"/>
  <c r="C405" s="1"/>
  <c r="Q406"/>
  <c r="U406"/>
  <c r="Y406"/>
  <c r="R406"/>
  <c r="V406"/>
  <c r="A407"/>
  <c r="S406"/>
  <c r="W406"/>
  <c r="P406"/>
  <c r="T406"/>
  <c r="X406"/>
  <c r="AA407" l="1"/>
  <c r="AO407"/>
  <c r="AP407"/>
  <c r="AQ407"/>
  <c r="AR407"/>
  <c r="AI407"/>
  <c r="AH407"/>
  <c r="AE405"/>
  <c r="AF404"/>
  <c r="AJ404" s="1"/>
  <c r="E404" s="1"/>
  <c r="AD402"/>
  <c r="AC403"/>
  <c r="B406"/>
  <c r="C406" s="1"/>
  <c r="A408"/>
  <c r="R407"/>
  <c r="V407"/>
  <c r="S407"/>
  <c r="W407"/>
  <c r="Y407"/>
  <c r="P407"/>
  <c r="T407"/>
  <c r="X407"/>
  <c r="Q407"/>
  <c r="U407"/>
  <c r="AA408" l="1"/>
  <c r="AO408"/>
  <c r="AP408"/>
  <c r="AQ408"/>
  <c r="AR408"/>
  <c r="AI408"/>
  <c r="AH408"/>
  <c r="AE406"/>
  <c r="AF405"/>
  <c r="AJ405" s="1"/>
  <c r="E405" s="1"/>
  <c r="AD403"/>
  <c r="AC404"/>
  <c r="Q408"/>
  <c r="U408"/>
  <c r="R408"/>
  <c r="A409"/>
  <c r="S408"/>
  <c r="W408"/>
  <c r="P408"/>
  <c r="T408"/>
  <c r="X408"/>
  <c r="Y408"/>
  <c r="V408"/>
  <c r="B407"/>
  <c r="C407" s="1"/>
  <c r="AA409" l="1"/>
  <c r="AI409" s="1"/>
  <c r="AP409"/>
  <c r="AO409"/>
  <c r="AQ409"/>
  <c r="AR409"/>
  <c r="AH409"/>
  <c r="AE407"/>
  <c r="AF406"/>
  <c r="AJ406" s="1"/>
  <c r="E406" s="1"/>
  <c r="AD404"/>
  <c r="AC405"/>
  <c r="A410"/>
  <c r="R409"/>
  <c r="V409"/>
  <c r="S409"/>
  <c r="W409"/>
  <c r="P409"/>
  <c r="T409"/>
  <c r="X409"/>
  <c r="Q409"/>
  <c r="U409"/>
  <c r="Y409"/>
  <c r="B408"/>
  <c r="C408" s="1"/>
  <c r="AA410" l="1"/>
  <c r="AI410" s="1"/>
  <c r="AO410"/>
  <c r="AP410"/>
  <c r="AQ410"/>
  <c r="AR410"/>
  <c r="AH410"/>
  <c r="AE408"/>
  <c r="AF407"/>
  <c r="AJ407" s="1"/>
  <c r="E407" s="1"/>
  <c r="AD405"/>
  <c r="AC406"/>
  <c r="B409"/>
  <c r="C409" s="1"/>
  <c r="A411"/>
  <c r="S410"/>
  <c r="W410"/>
  <c r="P410"/>
  <c r="T410"/>
  <c r="X410"/>
  <c r="Q410"/>
  <c r="U410"/>
  <c r="Y410"/>
  <c r="R410"/>
  <c r="V410"/>
  <c r="AA411" l="1"/>
  <c r="AI411" s="1"/>
  <c r="AO411"/>
  <c r="AP411"/>
  <c r="AQ411"/>
  <c r="AR411"/>
  <c r="AE409"/>
  <c r="AF408"/>
  <c r="AJ408" s="1"/>
  <c r="E408" s="1"/>
  <c r="AD406"/>
  <c r="AC407"/>
  <c r="P411"/>
  <c r="T411"/>
  <c r="X411"/>
  <c r="Q411"/>
  <c r="U411"/>
  <c r="Y411"/>
  <c r="A412"/>
  <c r="R411"/>
  <c r="V411"/>
  <c r="S411"/>
  <c r="W411"/>
  <c r="B410"/>
  <c r="C410" s="1"/>
  <c r="AH411" l="1"/>
  <c r="AA412"/>
  <c r="AO412"/>
  <c r="AP412"/>
  <c r="AQ412"/>
  <c r="AR412"/>
  <c r="AI412"/>
  <c r="AH412"/>
  <c r="AE410"/>
  <c r="AF409"/>
  <c r="AJ409" s="1"/>
  <c r="E409" s="1"/>
  <c r="AD407"/>
  <c r="AC408"/>
  <c r="A413"/>
  <c r="S412"/>
  <c r="W412"/>
  <c r="P412"/>
  <c r="T412"/>
  <c r="X412"/>
  <c r="Q412"/>
  <c r="U412"/>
  <c r="R412"/>
  <c r="Y412"/>
  <c r="V412"/>
  <c r="B411"/>
  <c r="C411" s="1"/>
  <c r="AA413" l="1"/>
  <c r="AI413" s="1"/>
  <c r="AP413"/>
  <c r="AO413"/>
  <c r="AQ413"/>
  <c r="AR413"/>
  <c r="AH413"/>
  <c r="AE411"/>
  <c r="AF410"/>
  <c r="AJ410" s="1"/>
  <c r="E410" s="1"/>
  <c r="AD408"/>
  <c r="AC409"/>
  <c r="A414"/>
  <c r="R413"/>
  <c r="V413"/>
  <c r="S413"/>
  <c r="W413"/>
  <c r="P413"/>
  <c r="T413"/>
  <c r="X413"/>
  <c r="Q413"/>
  <c r="U413"/>
  <c r="Y413"/>
  <c r="B412"/>
  <c r="C412" s="1"/>
  <c r="AA414" l="1"/>
  <c r="AO414"/>
  <c r="AP414"/>
  <c r="AQ414"/>
  <c r="AR414"/>
  <c r="AI414"/>
  <c r="AH414"/>
  <c r="AE412"/>
  <c r="AF411"/>
  <c r="AJ411" s="1"/>
  <c r="E411" s="1"/>
  <c r="AD409"/>
  <c r="AC410"/>
  <c r="B413"/>
  <c r="C413" s="1"/>
  <c r="A415"/>
  <c r="S414"/>
  <c r="W414"/>
  <c r="P414"/>
  <c r="T414"/>
  <c r="X414"/>
  <c r="Y414"/>
  <c r="V414"/>
  <c r="Q414"/>
  <c r="U414"/>
  <c r="R414"/>
  <c r="AA415" l="1"/>
  <c r="AO415"/>
  <c r="AP415"/>
  <c r="AQ415"/>
  <c r="AR415"/>
  <c r="AI415"/>
  <c r="AH415"/>
  <c r="AE413"/>
  <c r="AF412"/>
  <c r="AJ412" s="1"/>
  <c r="E412" s="1"/>
  <c r="AD410"/>
  <c r="AC411"/>
  <c r="P415"/>
  <c r="T415"/>
  <c r="X415"/>
  <c r="Q415"/>
  <c r="U415"/>
  <c r="Y415"/>
  <c r="A416"/>
  <c r="R415"/>
  <c r="W415"/>
  <c r="V415"/>
  <c r="S415"/>
  <c r="B414"/>
  <c r="C414" s="1"/>
  <c r="AA416" l="1"/>
  <c r="AO416"/>
  <c r="AP416"/>
  <c r="AQ416"/>
  <c r="AR416"/>
  <c r="AI416"/>
  <c r="AH416"/>
  <c r="AE414"/>
  <c r="AF413"/>
  <c r="AJ413" s="1"/>
  <c r="E413" s="1"/>
  <c r="AD411"/>
  <c r="AC412"/>
  <c r="A417"/>
  <c r="S416"/>
  <c r="P416"/>
  <c r="Q416"/>
  <c r="U416"/>
  <c r="Y416"/>
  <c r="R416"/>
  <c r="V416"/>
  <c r="W416"/>
  <c r="T416"/>
  <c r="X416"/>
  <c r="B415"/>
  <c r="C415" s="1"/>
  <c r="AA417" l="1"/>
  <c r="AP417"/>
  <c r="AO417"/>
  <c r="AI417"/>
  <c r="AH417"/>
  <c r="AE415"/>
  <c r="AF414"/>
  <c r="AJ414" s="1"/>
  <c r="E414" s="1"/>
  <c r="AD412"/>
  <c r="AC413"/>
  <c r="P417"/>
  <c r="T417"/>
  <c r="X417"/>
  <c r="Q417"/>
  <c r="U417"/>
  <c r="Y417"/>
  <c r="A418"/>
  <c r="R417"/>
  <c r="V417"/>
  <c r="S417"/>
  <c r="W417"/>
  <c r="B416"/>
  <c r="C416" s="1"/>
  <c r="AA418" l="1"/>
  <c r="AO418"/>
  <c r="AP418"/>
  <c r="AQ418"/>
  <c r="AR418"/>
  <c r="AI418"/>
  <c r="AH418"/>
  <c r="AE416"/>
  <c r="AF415"/>
  <c r="AJ415" s="1"/>
  <c r="E415" s="1"/>
  <c r="AD413"/>
  <c r="AC414"/>
  <c r="A419"/>
  <c r="S418"/>
  <c r="W418"/>
  <c r="P418"/>
  <c r="T418"/>
  <c r="X418"/>
  <c r="V418"/>
  <c r="Q418"/>
  <c r="U418"/>
  <c r="Y418"/>
  <c r="R418"/>
  <c r="B417"/>
  <c r="C417" s="1"/>
  <c r="AA419" l="1"/>
  <c r="AO419"/>
  <c r="AP419"/>
  <c r="AQ419"/>
  <c r="AR419"/>
  <c r="AI419"/>
  <c r="AH419"/>
  <c r="AE417"/>
  <c r="AF416"/>
  <c r="AJ416" s="1"/>
  <c r="E416" s="1"/>
  <c r="AD414"/>
  <c r="AC415"/>
  <c r="B418"/>
  <c r="C418" s="1"/>
  <c r="P419"/>
  <c r="T419"/>
  <c r="X419"/>
  <c r="Q419"/>
  <c r="U419"/>
  <c r="Y419"/>
  <c r="R419"/>
  <c r="W419"/>
  <c r="A420"/>
  <c r="V419"/>
  <c r="S419"/>
  <c r="AA420" l="1"/>
  <c r="AO420"/>
  <c r="AP420"/>
  <c r="AQ420"/>
  <c r="AR420"/>
  <c r="AI420"/>
  <c r="AH420"/>
  <c r="AE418"/>
  <c r="AF417"/>
  <c r="AJ417" s="1"/>
  <c r="E417" s="1"/>
  <c r="AD415"/>
  <c r="AC416"/>
  <c r="A421"/>
  <c r="S420"/>
  <c r="W420"/>
  <c r="P420"/>
  <c r="T420"/>
  <c r="X420"/>
  <c r="Q420"/>
  <c r="U420"/>
  <c r="Y420"/>
  <c r="R420"/>
  <c r="V420"/>
  <c r="B419"/>
  <c r="C419" s="1"/>
  <c r="AA421" l="1"/>
  <c r="AI421" s="1"/>
  <c r="AP421"/>
  <c r="AO421"/>
  <c r="AQ421"/>
  <c r="AR421"/>
  <c r="AH421"/>
  <c r="AE419"/>
  <c r="AF418"/>
  <c r="AJ418" s="1"/>
  <c r="E418" s="1"/>
  <c r="AD416"/>
  <c r="AC417"/>
  <c r="B420"/>
  <c r="C420" s="1"/>
  <c r="A422"/>
  <c r="R421"/>
  <c r="V421"/>
  <c r="S421"/>
  <c r="W421"/>
  <c r="P421"/>
  <c r="T421"/>
  <c r="X421"/>
  <c r="Q421"/>
  <c r="U421"/>
  <c r="Y421"/>
  <c r="AA422" l="1"/>
  <c r="AP422"/>
  <c r="AO422"/>
  <c r="AQ422"/>
  <c r="AR422"/>
  <c r="AI422"/>
  <c r="AH422"/>
  <c r="AE420"/>
  <c r="AF419"/>
  <c r="AJ419" s="1"/>
  <c r="E419" s="1"/>
  <c r="AD417"/>
  <c r="AC418"/>
  <c r="B421"/>
  <c r="C421" s="1"/>
  <c r="A423"/>
  <c r="S422"/>
  <c r="W422"/>
  <c r="P422"/>
  <c r="T422"/>
  <c r="X422"/>
  <c r="Q422"/>
  <c r="U422"/>
  <c r="Y422"/>
  <c r="R422"/>
  <c r="V422"/>
  <c r="AA423" l="1"/>
  <c r="AO423"/>
  <c r="AP423"/>
  <c r="AQ423"/>
  <c r="AR423"/>
  <c r="AI423"/>
  <c r="AH423"/>
  <c r="AE421"/>
  <c r="AF420"/>
  <c r="AJ420" s="1"/>
  <c r="E420" s="1"/>
  <c r="AD418"/>
  <c r="AC419"/>
  <c r="A424"/>
  <c r="R423"/>
  <c r="V423"/>
  <c r="S423"/>
  <c r="W423"/>
  <c r="T423"/>
  <c r="Q423"/>
  <c r="Y423"/>
  <c r="P423"/>
  <c r="X423"/>
  <c r="U423"/>
  <c r="B422"/>
  <c r="C422" s="1"/>
  <c r="AA424" l="1"/>
  <c r="AI424" s="1"/>
  <c r="AP424"/>
  <c r="AO424"/>
  <c r="AQ424"/>
  <c r="AR424"/>
  <c r="AH424"/>
  <c r="AE422"/>
  <c r="AF421"/>
  <c r="AJ421" s="1"/>
  <c r="E421" s="1"/>
  <c r="AD419"/>
  <c r="AC420"/>
  <c r="Q424"/>
  <c r="U424"/>
  <c r="Y424"/>
  <c r="R424"/>
  <c r="V424"/>
  <c r="A425"/>
  <c r="S424"/>
  <c r="W424"/>
  <c r="T424"/>
  <c r="X424"/>
  <c r="P424"/>
  <c r="B423"/>
  <c r="C423" s="1"/>
  <c r="AA425" l="1"/>
  <c r="AO425"/>
  <c r="AP425"/>
  <c r="AQ425"/>
  <c r="AR425"/>
  <c r="AI425"/>
  <c r="AH425"/>
  <c r="AE423"/>
  <c r="AF422"/>
  <c r="AJ422" s="1"/>
  <c r="E422" s="1"/>
  <c r="AD420"/>
  <c r="AC421"/>
  <c r="A426"/>
  <c r="R425"/>
  <c r="V425"/>
  <c r="S425"/>
  <c r="W425"/>
  <c r="T425"/>
  <c r="X425"/>
  <c r="U425"/>
  <c r="P425"/>
  <c r="Q425"/>
  <c r="Y425"/>
  <c r="B424"/>
  <c r="C424" s="1"/>
  <c r="AA426" l="1"/>
  <c r="AI426" s="1"/>
  <c r="AP426"/>
  <c r="AO426"/>
  <c r="AQ426"/>
  <c r="AR426"/>
  <c r="AH426"/>
  <c r="AE424"/>
  <c r="AF423"/>
  <c r="AJ423" s="1"/>
  <c r="E423" s="1"/>
  <c r="AD421"/>
  <c r="AC422"/>
  <c r="Q426"/>
  <c r="U426"/>
  <c r="Y426"/>
  <c r="R426"/>
  <c r="V426"/>
  <c r="P426"/>
  <c r="X426"/>
  <c r="A427"/>
  <c r="S426"/>
  <c r="W426"/>
  <c r="T426"/>
  <c r="B425"/>
  <c r="C425" s="1"/>
  <c r="AA427" l="1"/>
  <c r="AI427" s="1"/>
  <c r="AO427"/>
  <c r="AP427"/>
  <c r="AQ427"/>
  <c r="AR427"/>
  <c r="AH427"/>
  <c r="AE425"/>
  <c r="AF424"/>
  <c r="AJ424" s="1"/>
  <c r="E424" s="1"/>
  <c r="AD422"/>
  <c r="AC423"/>
  <c r="A428"/>
  <c r="R427"/>
  <c r="V427"/>
  <c r="S427"/>
  <c r="W427"/>
  <c r="Y427"/>
  <c r="P427"/>
  <c r="T427"/>
  <c r="X427"/>
  <c r="Q427"/>
  <c r="U427"/>
  <c r="B426"/>
  <c r="C426" s="1"/>
  <c r="AA428" l="1"/>
  <c r="AI428" s="1"/>
  <c r="AP428"/>
  <c r="AO428"/>
  <c r="AQ428"/>
  <c r="AR428"/>
  <c r="AH428"/>
  <c r="AE426"/>
  <c r="AF425"/>
  <c r="AJ425" s="1"/>
  <c r="E425" s="1"/>
  <c r="AD423"/>
  <c r="AC424"/>
  <c r="Q428"/>
  <c r="Y428"/>
  <c r="V428"/>
  <c r="A429"/>
  <c r="S428"/>
  <c r="W428"/>
  <c r="P428"/>
  <c r="T428"/>
  <c r="X428"/>
  <c r="U428"/>
  <c r="R428"/>
  <c r="B427"/>
  <c r="C427" s="1"/>
  <c r="AA429" l="1"/>
  <c r="AO429"/>
  <c r="AP429"/>
  <c r="AQ429"/>
  <c r="AR429"/>
  <c r="AI429"/>
  <c r="AH429"/>
  <c r="AE427"/>
  <c r="AF426"/>
  <c r="AJ426" s="1"/>
  <c r="E426" s="1"/>
  <c r="AD424"/>
  <c r="AC425"/>
  <c r="A430"/>
  <c r="R429"/>
  <c r="V429"/>
  <c r="S429"/>
  <c r="W429"/>
  <c r="P429"/>
  <c r="T429"/>
  <c r="Q429"/>
  <c r="U429"/>
  <c r="X429"/>
  <c r="Y429"/>
  <c r="B428"/>
  <c r="C428" s="1"/>
  <c r="AA430" l="1"/>
  <c r="AP430"/>
  <c r="AO430"/>
  <c r="AQ430"/>
  <c r="AR430"/>
  <c r="AI430"/>
  <c r="AH430"/>
  <c r="AE428"/>
  <c r="AF427"/>
  <c r="AJ427" s="1"/>
  <c r="E427" s="1"/>
  <c r="AD425"/>
  <c r="AC426"/>
  <c r="B429"/>
  <c r="C429" s="1"/>
  <c r="Q430"/>
  <c r="U430"/>
  <c r="Y430"/>
  <c r="V430"/>
  <c r="A431"/>
  <c r="S430"/>
  <c r="W430"/>
  <c r="P430"/>
  <c r="T430"/>
  <c r="X430"/>
  <c r="R430"/>
  <c r="AA431" l="1"/>
  <c r="AO431"/>
  <c r="AP431"/>
  <c r="AQ431"/>
  <c r="AR431"/>
  <c r="AI431"/>
  <c r="AH431"/>
  <c r="AE429"/>
  <c r="AF428"/>
  <c r="AJ428" s="1"/>
  <c r="E428" s="1"/>
  <c r="AD426"/>
  <c r="AC427"/>
  <c r="A432"/>
  <c r="V431"/>
  <c r="S431"/>
  <c r="P431"/>
  <c r="T431"/>
  <c r="X431"/>
  <c r="Q431"/>
  <c r="U431"/>
  <c r="Y431"/>
  <c r="R431"/>
  <c r="W431"/>
  <c r="B430"/>
  <c r="C430" s="1"/>
  <c r="AA432" l="1"/>
  <c r="AP432"/>
  <c r="AO432"/>
  <c r="AQ432"/>
  <c r="AR432"/>
  <c r="AI432"/>
  <c r="AH432"/>
  <c r="AE430"/>
  <c r="AF429"/>
  <c r="AJ429" s="1"/>
  <c r="E429" s="1"/>
  <c r="AD427"/>
  <c r="AC428"/>
  <c r="B431"/>
  <c r="C431" s="1"/>
  <c r="Q432"/>
  <c r="U432"/>
  <c r="Y432"/>
  <c r="R432"/>
  <c r="V432"/>
  <c r="A433"/>
  <c r="S432"/>
  <c r="W432"/>
  <c r="P432"/>
  <c r="X432"/>
  <c r="T432"/>
  <c r="AA433" l="1"/>
  <c r="AO433"/>
  <c r="AP433"/>
  <c r="AQ433"/>
  <c r="AR433"/>
  <c r="AI433"/>
  <c r="AH433"/>
  <c r="AE431"/>
  <c r="AF430"/>
  <c r="AJ430" s="1"/>
  <c r="E430" s="1"/>
  <c r="AD428"/>
  <c r="AC429"/>
  <c r="B432"/>
  <c r="C432" s="1"/>
  <c r="A434"/>
  <c r="R433"/>
  <c r="V433"/>
  <c r="S433"/>
  <c r="W433"/>
  <c r="P433"/>
  <c r="T433"/>
  <c r="X433"/>
  <c r="Q433"/>
  <c r="U433"/>
  <c r="Y433"/>
  <c r="AA434" l="1"/>
  <c r="AP434"/>
  <c r="AO434"/>
  <c r="AQ434"/>
  <c r="AR434"/>
  <c r="AI434"/>
  <c r="AH434"/>
  <c r="AE432"/>
  <c r="AF431"/>
  <c r="AJ431" s="1"/>
  <c r="E431" s="1"/>
  <c r="AD429"/>
  <c r="AC430"/>
  <c r="Q434"/>
  <c r="U434"/>
  <c r="Y434"/>
  <c r="R434"/>
  <c r="V434"/>
  <c r="W434"/>
  <c r="T434"/>
  <c r="X434"/>
  <c r="A435"/>
  <c r="S434"/>
  <c r="P434"/>
  <c r="B433"/>
  <c r="C433" s="1"/>
  <c r="AA435" l="1"/>
  <c r="AO435"/>
  <c r="AP435"/>
  <c r="AQ435"/>
  <c r="AR435"/>
  <c r="AI435"/>
  <c r="AH435"/>
  <c r="AE433"/>
  <c r="AF432"/>
  <c r="AJ432" s="1"/>
  <c r="E432" s="1"/>
  <c r="AD430"/>
  <c r="AC431"/>
  <c r="A436"/>
  <c r="R435"/>
  <c r="V435"/>
  <c r="W435"/>
  <c r="P435"/>
  <c r="T435"/>
  <c r="X435"/>
  <c r="Q435"/>
  <c r="U435"/>
  <c r="Y435"/>
  <c r="S435"/>
  <c r="B434"/>
  <c r="C434" s="1"/>
  <c r="AA436" l="1"/>
  <c r="AP436"/>
  <c r="AO436"/>
  <c r="AQ436"/>
  <c r="AR436"/>
  <c r="AI436"/>
  <c r="AH436"/>
  <c r="AE434"/>
  <c r="AF433"/>
  <c r="AJ433" s="1"/>
  <c r="E433" s="1"/>
  <c r="AD431"/>
  <c r="AC432"/>
  <c r="Q436"/>
  <c r="U436"/>
  <c r="Y436"/>
  <c r="R436"/>
  <c r="V436"/>
  <c r="P436"/>
  <c r="X436"/>
  <c r="A437"/>
  <c r="S436"/>
  <c r="W436"/>
  <c r="T436"/>
  <c r="B435"/>
  <c r="C435" s="1"/>
  <c r="AA437" l="1"/>
  <c r="AO437"/>
  <c r="AP437"/>
  <c r="AQ437"/>
  <c r="AR437"/>
  <c r="AI437"/>
  <c r="AH437"/>
  <c r="AE435"/>
  <c r="AF434"/>
  <c r="AJ434" s="1"/>
  <c r="E434" s="1"/>
  <c r="AD432"/>
  <c r="AC433"/>
  <c r="A438"/>
  <c r="R437"/>
  <c r="V437"/>
  <c r="S437"/>
  <c r="W437"/>
  <c r="T437"/>
  <c r="Q437"/>
  <c r="Y437"/>
  <c r="P437"/>
  <c r="X437"/>
  <c r="U437"/>
  <c r="B436"/>
  <c r="C436" s="1"/>
  <c r="AA438" l="1"/>
  <c r="AI438" s="1"/>
  <c r="AP438"/>
  <c r="AO438"/>
  <c r="AQ438"/>
  <c r="AR438"/>
  <c r="AH438"/>
  <c r="AE436"/>
  <c r="AF435"/>
  <c r="AJ435" s="1"/>
  <c r="E435" s="1"/>
  <c r="AD433"/>
  <c r="AC434"/>
  <c r="Q438"/>
  <c r="U438"/>
  <c r="Y438"/>
  <c r="R438"/>
  <c r="V438"/>
  <c r="A439"/>
  <c r="S438"/>
  <c r="W438"/>
  <c r="P438"/>
  <c r="T438"/>
  <c r="X438"/>
  <c r="B437"/>
  <c r="C437" s="1"/>
  <c r="AA439" l="1"/>
  <c r="AO439"/>
  <c r="AP439"/>
  <c r="AQ439"/>
  <c r="AR439"/>
  <c r="AI439"/>
  <c r="AH439"/>
  <c r="AE437"/>
  <c r="AF436"/>
  <c r="AJ436" s="1"/>
  <c r="E436" s="1"/>
  <c r="AD434"/>
  <c r="AC435"/>
  <c r="A440"/>
  <c r="R439"/>
  <c r="V439"/>
  <c r="S439"/>
  <c r="W439"/>
  <c r="X439"/>
  <c r="U439"/>
  <c r="P439"/>
  <c r="T439"/>
  <c r="Q439"/>
  <c r="Y439"/>
  <c r="B438"/>
  <c r="C438" s="1"/>
  <c r="AA440" l="1"/>
  <c r="AP440"/>
  <c r="AO440"/>
  <c r="AQ440"/>
  <c r="AR440"/>
  <c r="AI440"/>
  <c r="AH440"/>
  <c r="AE438"/>
  <c r="AF437"/>
  <c r="AJ437" s="1"/>
  <c r="E437" s="1"/>
  <c r="AD435"/>
  <c r="AC436"/>
  <c r="B439"/>
  <c r="C439" s="1"/>
  <c r="A441"/>
  <c r="S440"/>
  <c r="W440"/>
  <c r="T440"/>
  <c r="Q440"/>
  <c r="U440"/>
  <c r="Y440"/>
  <c r="R440"/>
  <c r="V440"/>
  <c r="P440"/>
  <c r="X440"/>
  <c r="AA441" l="1"/>
  <c r="AI441" s="1"/>
  <c r="AO441"/>
  <c r="AP441"/>
  <c r="AQ441"/>
  <c r="AR441"/>
  <c r="AH441"/>
  <c r="AE439"/>
  <c r="AF438"/>
  <c r="AJ438" s="1"/>
  <c r="E438" s="1"/>
  <c r="AD436"/>
  <c r="AC437"/>
  <c r="T441"/>
  <c r="U441"/>
  <c r="A442"/>
  <c r="R441"/>
  <c r="V441"/>
  <c r="S441"/>
  <c r="W441"/>
  <c r="P441"/>
  <c r="X441"/>
  <c r="Q441"/>
  <c r="Y441"/>
  <c r="B440"/>
  <c r="C440" s="1"/>
  <c r="AA442" l="1"/>
  <c r="AP442"/>
  <c r="AO442"/>
  <c r="AQ442"/>
  <c r="AR442"/>
  <c r="AI442"/>
  <c r="AH442"/>
  <c r="AE440"/>
  <c r="AF439"/>
  <c r="AJ439" s="1"/>
  <c r="E439" s="1"/>
  <c r="AD437"/>
  <c r="AC438"/>
  <c r="B441"/>
  <c r="C441" s="1"/>
  <c r="Q442"/>
  <c r="U442"/>
  <c r="Y442"/>
  <c r="R442"/>
  <c r="V442"/>
  <c r="A443"/>
  <c r="S442"/>
  <c r="W442"/>
  <c r="P442"/>
  <c r="T442"/>
  <c r="X442"/>
  <c r="AA443" l="1"/>
  <c r="AO443"/>
  <c r="AP443"/>
  <c r="AQ443"/>
  <c r="AR443"/>
  <c r="AI443"/>
  <c r="AH443"/>
  <c r="AE441"/>
  <c r="AF440"/>
  <c r="AJ440" s="1"/>
  <c r="E440" s="1"/>
  <c r="AD438"/>
  <c r="AC439"/>
  <c r="B442"/>
  <c r="C442" s="1"/>
  <c r="P443"/>
  <c r="T443"/>
  <c r="X443"/>
  <c r="U443"/>
  <c r="A444"/>
  <c r="R443"/>
  <c r="V443"/>
  <c r="S443"/>
  <c r="W443"/>
  <c r="Q443"/>
  <c r="Y443"/>
  <c r="AA444" l="1"/>
  <c r="AP444"/>
  <c r="AO444"/>
  <c r="AQ444"/>
  <c r="AR444"/>
  <c r="AI444"/>
  <c r="AH444"/>
  <c r="AE442"/>
  <c r="AF441"/>
  <c r="AJ441" s="1"/>
  <c r="E441" s="1"/>
  <c r="AD439"/>
  <c r="AC440"/>
  <c r="A445"/>
  <c r="S444"/>
  <c r="W444"/>
  <c r="P444"/>
  <c r="T444"/>
  <c r="Q444"/>
  <c r="U444"/>
  <c r="Y444"/>
  <c r="R444"/>
  <c r="V444"/>
  <c r="X444"/>
  <c r="B443"/>
  <c r="C443" s="1"/>
  <c r="AA445" l="1"/>
  <c r="AO445"/>
  <c r="AP445"/>
  <c r="AQ445"/>
  <c r="AR445"/>
  <c r="AI445"/>
  <c r="AH445"/>
  <c r="AE443"/>
  <c r="AF442"/>
  <c r="AJ442" s="1"/>
  <c r="E442" s="1"/>
  <c r="AD440"/>
  <c r="AC441"/>
  <c r="B444"/>
  <c r="C444" s="1"/>
  <c r="P445"/>
  <c r="T445"/>
  <c r="Q445"/>
  <c r="Y445"/>
  <c r="A446"/>
  <c r="R445"/>
  <c r="V445"/>
  <c r="S445"/>
  <c r="W445"/>
  <c r="X445"/>
  <c r="U445"/>
  <c r="AA446" l="1"/>
  <c r="AP446"/>
  <c r="AO446"/>
  <c r="AQ446"/>
  <c r="AR446"/>
  <c r="AI446"/>
  <c r="AH446"/>
  <c r="AE444"/>
  <c r="AF443"/>
  <c r="AJ443" s="1"/>
  <c r="E443" s="1"/>
  <c r="AD441"/>
  <c r="AC442"/>
  <c r="A447"/>
  <c r="S446"/>
  <c r="W446"/>
  <c r="P446"/>
  <c r="T446"/>
  <c r="X446"/>
  <c r="Q446"/>
  <c r="U446"/>
  <c r="Y446"/>
  <c r="R446"/>
  <c r="V446"/>
  <c r="B445"/>
  <c r="C445" s="1"/>
  <c r="AA447" l="1"/>
  <c r="AO447"/>
  <c r="AP447"/>
  <c r="AQ447"/>
  <c r="AR447"/>
  <c r="AI447"/>
  <c r="AH447"/>
  <c r="AE445"/>
  <c r="AF444"/>
  <c r="AJ444" s="1"/>
  <c r="E444" s="1"/>
  <c r="AD442"/>
  <c r="AC443"/>
  <c r="B446"/>
  <c r="C446" s="1"/>
  <c r="P447"/>
  <c r="X447"/>
  <c r="U447"/>
  <c r="A448"/>
  <c r="R447"/>
  <c r="V447"/>
  <c r="S447"/>
  <c r="W447"/>
  <c r="T447"/>
  <c r="Q447"/>
  <c r="Y447"/>
  <c r="AA448" l="1"/>
  <c r="AP448"/>
  <c r="AO448"/>
  <c r="AQ448"/>
  <c r="AR448"/>
  <c r="AI448"/>
  <c r="AH448"/>
  <c r="AE446"/>
  <c r="AF445"/>
  <c r="AJ445" s="1"/>
  <c r="E445" s="1"/>
  <c r="AD443"/>
  <c r="AC444"/>
  <c r="B447"/>
  <c r="C447" s="1"/>
  <c r="A449"/>
  <c r="S448"/>
  <c r="W448"/>
  <c r="P448"/>
  <c r="T448"/>
  <c r="X448"/>
  <c r="V448"/>
  <c r="Q448"/>
  <c r="U448"/>
  <c r="Y448"/>
  <c r="R448"/>
  <c r="AA449" l="1"/>
  <c r="AO449"/>
  <c r="AP449"/>
  <c r="AQ449"/>
  <c r="AR449"/>
  <c r="AI449"/>
  <c r="AH449"/>
  <c r="AE447"/>
  <c r="AF446"/>
  <c r="AJ446" s="1"/>
  <c r="E446" s="1"/>
  <c r="AD444"/>
  <c r="AC445"/>
  <c r="P449"/>
  <c r="T449"/>
  <c r="X449"/>
  <c r="Q449"/>
  <c r="U449"/>
  <c r="Y449"/>
  <c r="A450"/>
  <c r="R449"/>
  <c r="W449"/>
  <c r="V449"/>
  <c r="S449"/>
  <c r="B448"/>
  <c r="C448" s="1"/>
  <c r="AA450" l="1"/>
  <c r="AI450" s="1"/>
  <c r="AP450"/>
  <c r="AO450"/>
  <c r="AQ450"/>
  <c r="AR450"/>
  <c r="AH450"/>
  <c r="AE448"/>
  <c r="AF447"/>
  <c r="AJ447" s="1"/>
  <c r="E447" s="1"/>
  <c r="AD445"/>
  <c r="AC446"/>
  <c r="A451"/>
  <c r="S450"/>
  <c r="W450"/>
  <c r="P450"/>
  <c r="T450"/>
  <c r="X450"/>
  <c r="Q450"/>
  <c r="Y450"/>
  <c r="R450"/>
  <c r="U450"/>
  <c r="V450"/>
  <c r="B449"/>
  <c r="C449" s="1"/>
  <c r="AA451" l="1"/>
  <c r="AO451"/>
  <c r="AP451"/>
  <c r="AQ451"/>
  <c r="AR451"/>
  <c r="AI451"/>
  <c r="AH451"/>
  <c r="AE449"/>
  <c r="AF448"/>
  <c r="AJ448" s="1"/>
  <c r="E448" s="1"/>
  <c r="AD446"/>
  <c r="AC447"/>
  <c r="B450"/>
  <c r="C450" s="1"/>
  <c r="P451"/>
  <c r="T451"/>
  <c r="X451"/>
  <c r="Q451"/>
  <c r="U451"/>
  <c r="Y451"/>
  <c r="S451"/>
  <c r="A452"/>
  <c r="R451"/>
  <c r="V451"/>
  <c r="W451"/>
  <c r="AA452" l="1"/>
  <c r="AP452"/>
  <c r="AO452"/>
  <c r="AQ452"/>
  <c r="AR452"/>
  <c r="AI452"/>
  <c r="AH452"/>
  <c r="AE450"/>
  <c r="AF449"/>
  <c r="AJ449" s="1"/>
  <c r="E449" s="1"/>
  <c r="AD447"/>
  <c r="AC448"/>
  <c r="B451"/>
  <c r="C451" s="1"/>
  <c r="Q452"/>
  <c r="U452"/>
  <c r="Y452"/>
  <c r="R452"/>
  <c r="V452"/>
  <c r="A453"/>
  <c r="S452"/>
  <c r="W452"/>
  <c r="P452"/>
  <c r="T452"/>
  <c r="X452"/>
  <c r="AA453" l="1"/>
  <c r="AO453"/>
  <c r="AP453"/>
  <c r="AQ453"/>
  <c r="AR453"/>
  <c r="AI453"/>
  <c r="AH453"/>
  <c r="AE451"/>
  <c r="AF450"/>
  <c r="AJ450" s="1"/>
  <c r="E450" s="1"/>
  <c r="AD448"/>
  <c r="AC449"/>
  <c r="B452"/>
  <c r="C452" s="1"/>
  <c r="A454"/>
  <c r="R453"/>
  <c r="V453"/>
  <c r="W453"/>
  <c r="P453"/>
  <c r="T453"/>
  <c r="X453"/>
  <c r="Q453"/>
  <c r="U453"/>
  <c r="Y453"/>
  <c r="S453"/>
  <c r="AA454" l="1"/>
  <c r="AP454"/>
  <c r="AO454"/>
  <c r="AQ454"/>
  <c r="AR454"/>
  <c r="AI454"/>
  <c r="AH454"/>
  <c r="AE452"/>
  <c r="AF451"/>
  <c r="AJ451" s="1"/>
  <c r="E451" s="1"/>
  <c r="AD449"/>
  <c r="AC450"/>
  <c r="Q454"/>
  <c r="U454"/>
  <c r="Y454"/>
  <c r="R454"/>
  <c r="V454"/>
  <c r="A455"/>
  <c r="S454"/>
  <c r="W454"/>
  <c r="P454"/>
  <c r="X454"/>
  <c r="T454"/>
  <c r="B453"/>
  <c r="C453" s="1"/>
  <c r="AA455" l="1"/>
  <c r="AI455" s="1"/>
  <c r="AO455"/>
  <c r="AP455"/>
  <c r="AQ455"/>
  <c r="AR455"/>
  <c r="AE453"/>
  <c r="AF452"/>
  <c r="AJ452" s="1"/>
  <c r="E452" s="1"/>
  <c r="AD450"/>
  <c r="AC451"/>
  <c r="A456"/>
  <c r="R455"/>
  <c r="V455"/>
  <c r="S455"/>
  <c r="P455"/>
  <c r="T455"/>
  <c r="X455"/>
  <c r="Q455"/>
  <c r="U455"/>
  <c r="Y455"/>
  <c r="W455"/>
  <c r="B454"/>
  <c r="C454" s="1"/>
  <c r="AH455" l="1"/>
  <c r="AA456"/>
  <c r="AI456" s="1"/>
  <c r="AP456"/>
  <c r="AO456"/>
  <c r="AQ456"/>
  <c r="AR456"/>
  <c r="AH456"/>
  <c r="AE454"/>
  <c r="AF453"/>
  <c r="AJ453" s="1"/>
  <c r="E453" s="1"/>
  <c r="AD451"/>
  <c r="AC452"/>
  <c r="Q456"/>
  <c r="U456"/>
  <c r="Y456"/>
  <c r="R456"/>
  <c r="V456"/>
  <c r="W456"/>
  <c r="T456"/>
  <c r="A457"/>
  <c r="S456"/>
  <c r="P456"/>
  <c r="X456"/>
  <c r="B455"/>
  <c r="C455" s="1"/>
  <c r="AA457" l="1"/>
  <c r="AO457"/>
  <c r="AP457"/>
  <c r="AQ457"/>
  <c r="AR457"/>
  <c r="AI457"/>
  <c r="AH457"/>
  <c r="AE455"/>
  <c r="AF454"/>
  <c r="AJ454" s="1"/>
  <c r="E454" s="1"/>
  <c r="AD452"/>
  <c r="AC453"/>
  <c r="B456"/>
  <c r="C456" s="1"/>
  <c r="A458"/>
  <c r="R457"/>
  <c r="P457"/>
  <c r="T457"/>
  <c r="X457"/>
  <c r="Q457"/>
  <c r="U457"/>
  <c r="Y457"/>
  <c r="V457"/>
  <c r="S457"/>
  <c r="W457"/>
  <c r="AA458" l="1"/>
  <c r="AP458"/>
  <c r="AO458"/>
  <c r="AQ458"/>
  <c r="AR458"/>
  <c r="AI458"/>
  <c r="AH458"/>
  <c r="AE456"/>
  <c r="AF455"/>
  <c r="AJ455" s="1"/>
  <c r="E455" s="1"/>
  <c r="AD453"/>
  <c r="AC454"/>
  <c r="Q458"/>
  <c r="U458"/>
  <c r="Y458"/>
  <c r="R458"/>
  <c r="V458"/>
  <c r="A459"/>
  <c r="S458"/>
  <c r="W458"/>
  <c r="P458"/>
  <c r="T458"/>
  <c r="X458"/>
  <c r="B457"/>
  <c r="C457" s="1"/>
  <c r="AA459" l="1"/>
  <c r="AO459"/>
  <c r="AP459"/>
  <c r="AQ459"/>
  <c r="AR459"/>
  <c r="AI459"/>
  <c r="AH459"/>
  <c r="AE457"/>
  <c r="AF456"/>
  <c r="AJ456" s="1"/>
  <c r="E456" s="1"/>
  <c r="AD454"/>
  <c r="AC455"/>
  <c r="A460"/>
  <c r="R459"/>
  <c r="V459"/>
  <c r="S459"/>
  <c r="W459"/>
  <c r="P459"/>
  <c r="T459"/>
  <c r="X459"/>
  <c r="Q459"/>
  <c r="U459"/>
  <c r="Y459"/>
  <c r="B458"/>
  <c r="C458" s="1"/>
  <c r="AA460" l="1"/>
  <c r="AI460" s="1"/>
  <c r="AP460"/>
  <c r="AO460"/>
  <c r="AQ460"/>
  <c r="AR460"/>
  <c r="AH460"/>
  <c r="AE458"/>
  <c r="AF457"/>
  <c r="AJ457" s="1"/>
  <c r="E457" s="1"/>
  <c r="AD455"/>
  <c r="AC456"/>
  <c r="B459"/>
  <c r="C459" s="1"/>
  <c r="Q460"/>
  <c r="Y460"/>
  <c r="V460"/>
  <c r="A461"/>
  <c r="S460"/>
  <c r="W460"/>
  <c r="P460"/>
  <c r="T460"/>
  <c r="X460"/>
  <c r="U460"/>
  <c r="R460"/>
  <c r="AA461" l="1"/>
  <c r="AO461"/>
  <c r="AP461"/>
  <c r="AQ461"/>
  <c r="AR461"/>
  <c r="AI461"/>
  <c r="AH461"/>
  <c r="AE459"/>
  <c r="AF458"/>
  <c r="AJ458" s="1"/>
  <c r="E458" s="1"/>
  <c r="AD456"/>
  <c r="AC457"/>
  <c r="B460"/>
  <c r="C460" s="1"/>
  <c r="P461"/>
  <c r="T461"/>
  <c r="X461"/>
  <c r="Q461"/>
  <c r="U461"/>
  <c r="Y461"/>
  <c r="A462"/>
  <c r="R461"/>
  <c r="V461"/>
  <c r="S461"/>
  <c r="W461"/>
  <c r="AA462" l="1"/>
  <c r="AP462"/>
  <c r="AO462"/>
  <c r="AQ462"/>
  <c r="AR462"/>
  <c r="AI462"/>
  <c r="AH462"/>
  <c r="AE460"/>
  <c r="AF459"/>
  <c r="AJ459" s="1"/>
  <c r="E459" s="1"/>
  <c r="AD457"/>
  <c r="AC458"/>
  <c r="A463"/>
  <c r="S462"/>
  <c r="W462"/>
  <c r="P462"/>
  <c r="T462"/>
  <c r="X462"/>
  <c r="Q462"/>
  <c r="U462"/>
  <c r="Y462"/>
  <c r="R462"/>
  <c r="V462"/>
  <c r="B461"/>
  <c r="C461" s="1"/>
  <c r="AA463" l="1"/>
  <c r="AO463"/>
  <c r="AP463"/>
  <c r="AQ463"/>
  <c r="AR463"/>
  <c r="AI463"/>
  <c r="AH463"/>
  <c r="AE461"/>
  <c r="AF460"/>
  <c r="AJ460" s="1"/>
  <c r="E460" s="1"/>
  <c r="AD458"/>
  <c r="AC459"/>
  <c r="B462"/>
  <c r="C462" s="1"/>
  <c r="P463"/>
  <c r="T463"/>
  <c r="X463"/>
  <c r="Q463"/>
  <c r="U463"/>
  <c r="Y463"/>
  <c r="S463"/>
  <c r="W463"/>
  <c r="A464"/>
  <c r="R463"/>
  <c r="V463"/>
  <c r="AA464" l="1"/>
  <c r="AP464"/>
  <c r="AO464"/>
  <c r="AQ464"/>
  <c r="AR464"/>
  <c r="AI464"/>
  <c r="AH464"/>
  <c r="AE462"/>
  <c r="AF461"/>
  <c r="AJ461" s="1"/>
  <c r="E461" s="1"/>
  <c r="AD459"/>
  <c r="AC460"/>
  <c r="A465"/>
  <c r="S464"/>
  <c r="W464"/>
  <c r="P464"/>
  <c r="T464"/>
  <c r="X464"/>
  <c r="Q464"/>
  <c r="U464"/>
  <c r="Y464"/>
  <c r="R464"/>
  <c r="V464"/>
  <c r="B463"/>
  <c r="C463" s="1"/>
  <c r="AA465" l="1"/>
  <c r="AO465"/>
  <c r="AP465"/>
  <c r="AQ465"/>
  <c r="AR465"/>
  <c r="AI465"/>
  <c r="AH465"/>
  <c r="AE463"/>
  <c r="AF462"/>
  <c r="AJ462" s="1"/>
  <c r="E462" s="1"/>
  <c r="AD460"/>
  <c r="AC461"/>
  <c r="B464"/>
  <c r="C464" s="1"/>
  <c r="P465"/>
  <c r="T465"/>
  <c r="X465"/>
  <c r="U465"/>
  <c r="A466"/>
  <c r="R465"/>
  <c r="V465"/>
  <c r="S465"/>
  <c r="W465"/>
  <c r="Q465"/>
  <c r="Y465"/>
  <c r="AA466" l="1"/>
  <c r="AI466" s="1"/>
  <c r="AP466"/>
  <c r="AO466"/>
  <c r="AQ466"/>
  <c r="AR466"/>
  <c r="AH466"/>
  <c r="AE464"/>
  <c r="AF463"/>
  <c r="AJ463" s="1"/>
  <c r="E463" s="1"/>
  <c r="AD461"/>
  <c r="AC462"/>
  <c r="A467"/>
  <c r="S466"/>
  <c r="W466"/>
  <c r="P466"/>
  <c r="T466"/>
  <c r="X466"/>
  <c r="Y466"/>
  <c r="V466"/>
  <c r="Q466"/>
  <c r="U466"/>
  <c r="R466"/>
  <c r="B465"/>
  <c r="C465" s="1"/>
  <c r="AA467" l="1"/>
  <c r="AO467"/>
  <c r="AP467"/>
  <c r="AQ467"/>
  <c r="AR467"/>
  <c r="AI467"/>
  <c r="AH467"/>
  <c r="AE465"/>
  <c r="AF464"/>
  <c r="AJ464" s="1"/>
  <c r="E464" s="1"/>
  <c r="AD462"/>
  <c r="AC463"/>
  <c r="B466"/>
  <c r="C466" s="1"/>
  <c r="P467"/>
  <c r="T467"/>
  <c r="Q467"/>
  <c r="A468"/>
  <c r="R467"/>
  <c r="V467"/>
  <c r="S467"/>
  <c r="W467"/>
  <c r="X467"/>
  <c r="U467"/>
  <c r="Y467"/>
  <c r="AA468" l="1"/>
  <c r="AP468"/>
  <c r="AO468"/>
  <c r="AQ468"/>
  <c r="AR468"/>
  <c r="AI468"/>
  <c r="AH468"/>
  <c r="AE466"/>
  <c r="AF465"/>
  <c r="AJ465" s="1"/>
  <c r="E465" s="1"/>
  <c r="AD463"/>
  <c r="AC464"/>
  <c r="B467"/>
  <c r="C467" s="1"/>
  <c r="A469"/>
  <c r="S468"/>
  <c r="W468"/>
  <c r="P468"/>
  <c r="T468"/>
  <c r="X468"/>
  <c r="Q468"/>
  <c r="Y468"/>
  <c r="R468"/>
  <c r="U468"/>
  <c r="V468"/>
  <c r="AA469" l="1"/>
  <c r="AO469"/>
  <c r="AP469"/>
  <c r="AQ469"/>
  <c r="AR469"/>
  <c r="AI469"/>
  <c r="AH469"/>
  <c r="AE467"/>
  <c r="AF466"/>
  <c r="AJ466" s="1"/>
  <c r="E466" s="1"/>
  <c r="AD464"/>
  <c r="AC465"/>
  <c r="P469"/>
  <c r="T469"/>
  <c r="X469"/>
  <c r="Q469"/>
  <c r="Y469"/>
  <c r="A470"/>
  <c r="R469"/>
  <c r="V469"/>
  <c r="S469"/>
  <c r="W469"/>
  <c r="U469"/>
  <c r="B468"/>
  <c r="C468" s="1"/>
  <c r="AA470" l="1"/>
  <c r="AI470" s="1"/>
  <c r="AP470"/>
  <c r="AO470"/>
  <c r="AQ470"/>
  <c r="AR470"/>
  <c r="AH470"/>
  <c r="AE468"/>
  <c r="AF467"/>
  <c r="AJ467" s="1"/>
  <c r="E467" s="1"/>
  <c r="AD465"/>
  <c r="AC466"/>
  <c r="A471"/>
  <c r="S470"/>
  <c r="W470"/>
  <c r="P470"/>
  <c r="T470"/>
  <c r="X470"/>
  <c r="Q470"/>
  <c r="U470"/>
  <c r="Y470"/>
  <c r="R470"/>
  <c r="V470"/>
  <c r="B469"/>
  <c r="C469" s="1"/>
  <c r="AA471" l="1"/>
  <c r="AI471" s="1"/>
  <c r="AO471"/>
  <c r="AP471"/>
  <c r="AQ471"/>
  <c r="AR471"/>
  <c r="AH471"/>
  <c r="AE469"/>
  <c r="AF468"/>
  <c r="AJ468" s="1"/>
  <c r="E468" s="1"/>
  <c r="AD466"/>
  <c r="AC467"/>
  <c r="B470"/>
  <c r="C470" s="1"/>
  <c r="P471"/>
  <c r="T471"/>
  <c r="X471"/>
  <c r="Q471"/>
  <c r="U471"/>
  <c r="Y471"/>
  <c r="A472"/>
  <c r="R471"/>
  <c r="V471"/>
  <c r="S471"/>
  <c r="W471"/>
  <c r="AA472" l="1"/>
  <c r="AP472"/>
  <c r="AO472"/>
  <c r="AQ472"/>
  <c r="AR472"/>
  <c r="AI472"/>
  <c r="AH472"/>
  <c r="AE470"/>
  <c r="AF469"/>
  <c r="AJ469" s="1"/>
  <c r="E469" s="1"/>
  <c r="AD467"/>
  <c r="AC468"/>
  <c r="A473"/>
  <c r="S472"/>
  <c r="W472"/>
  <c r="P472"/>
  <c r="T472"/>
  <c r="X472"/>
  <c r="Y472"/>
  <c r="Q472"/>
  <c r="U472"/>
  <c r="R472"/>
  <c r="V472"/>
  <c r="B471"/>
  <c r="C471" s="1"/>
  <c r="AA473" l="1"/>
  <c r="AO473"/>
  <c r="AP473"/>
  <c r="AQ473"/>
  <c r="AR473"/>
  <c r="AI473"/>
  <c r="AH473"/>
  <c r="AD468"/>
  <c r="AC469"/>
  <c r="AE471"/>
  <c r="AF470"/>
  <c r="AJ470" s="1"/>
  <c r="E470" s="1"/>
  <c r="B472"/>
  <c r="C472" s="1"/>
  <c r="P473"/>
  <c r="T473"/>
  <c r="X473"/>
  <c r="Q473"/>
  <c r="U473"/>
  <c r="Y473"/>
  <c r="A474"/>
  <c r="V473"/>
  <c r="R473"/>
  <c r="S473"/>
  <c r="W473"/>
  <c r="AA474" l="1"/>
  <c r="AP474"/>
  <c r="AO474"/>
  <c r="AQ474"/>
  <c r="AR474"/>
  <c r="AI474"/>
  <c r="AH474"/>
  <c r="AE472"/>
  <c r="AF471"/>
  <c r="AJ471" s="1"/>
  <c r="E471" s="1"/>
  <c r="AD469"/>
  <c r="AC470"/>
  <c r="A475"/>
  <c r="S474"/>
  <c r="W474"/>
  <c r="P474"/>
  <c r="T474"/>
  <c r="X474"/>
  <c r="Q474"/>
  <c r="U474"/>
  <c r="Y474"/>
  <c r="R474"/>
  <c r="V474"/>
  <c r="B473"/>
  <c r="C473" s="1"/>
  <c r="AA475" l="1"/>
  <c r="AI475" s="1"/>
  <c r="AO475"/>
  <c r="AP475"/>
  <c r="AQ475"/>
  <c r="AR475"/>
  <c r="AH475"/>
  <c r="AE473"/>
  <c r="AF472"/>
  <c r="AJ472" s="1"/>
  <c r="E472" s="1"/>
  <c r="AD470"/>
  <c r="AC471"/>
  <c r="B474"/>
  <c r="C474" s="1"/>
  <c r="P475"/>
  <c r="T475"/>
  <c r="X475"/>
  <c r="Q475"/>
  <c r="U475"/>
  <c r="Y475"/>
  <c r="W475"/>
  <c r="A476"/>
  <c r="R475"/>
  <c r="V475"/>
  <c r="S475"/>
  <c r="AA476" l="1"/>
  <c r="AP476"/>
  <c r="AO476"/>
  <c r="AQ476"/>
  <c r="AR476"/>
  <c r="AI476"/>
  <c r="AH476"/>
  <c r="AE474"/>
  <c r="AF473"/>
  <c r="AJ473" s="1"/>
  <c r="E473" s="1"/>
  <c r="AD471"/>
  <c r="AC472"/>
  <c r="B475"/>
  <c r="C475" s="1"/>
  <c r="A477"/>
  <c r="S476"/>
  <c r="W476"/>
  <c r="P476"/>
  <c r="T476"/>
  <c r="X476"/>
  <c r="Q476"/>
  <c r="Y476"/>
  <c r="R476"/>
  <c r="U476"/>
  <c r="V476"/>
  <c r="AA477" l="1"/>
  <c r="AO477"/>
  <c r="AP477"/>
  <c r="AQ477"/>
  <c r="AR477"/>
  <c r="AI477"/>
  <c r="AH477"/>
  <c r="AE475"/>
  <c r="AF474"/>
  <c r="AJ474" s="1"/>
  <c r="E474" s="1"/>
  <c r="AD472"/>
  <c r="AC473"/>
  <c r="P477"/>
  <c r="T477"/>
  <c r="X477"/>
  <c r="Q477"/>
  <c r="U477"/>
  <c r="Y477"/>
  <c r="V477"/>
  <c r="S477"/>
  <c r="A478"/>
  <c r="R477"/>
  <c r="W477"/>
  <c r="B476"/>
  <c r="C476" s="1"/>
  <c r="AA478" l="1"/>
  <c r="AI478" s="1"/>
  <c r="AP478"/>
  <c r="AO478"/>
  <c r="AQ478"/>
  <c r="AR478"/>
  <c r="AH478"/>
  <c r="AE476"/>
  <c r="AF475"/>
  <c r="AJ475" s="1"/>
  <c r="E475" s="1"/>
  <c r="AD473"/>
  <c r="AC474"/>
  <c r="A479"/>
  <c r="S478"/>
  <c r="W478"/>
  <c r="P478"/>
  <c r="X478"/>
  <c r="Q478"/>
  <c r="U478"/>
  <c r="Y478"/>
  <c r="R478"/>
  <c r="V478"/>
  <c r="T478"/>
  <c r="B477"/>
  <c r="C477" s="1"/>
  <c r="AA479" l="1"/>
  <c r="AO479"/>
  <c r="AP479"/>
  <c r="AQ479"/>
  <c r="AR479"/>
  <c r="AI479"/>
  <c r="AH479"/>
  <c r="AE477"/>
  <c r="AF476"/>
  <c r="AJ476" s="1"/>
  <c r="E476" s="1"/>
  <c r="AD474"/>
  <c r="AC475"/>
  <c r="B478"/>
  <c r="C478" s="1"/>
  <c r="P479"/>
  <c r="T479"/>
  <c r="Q479"/>
  <c r="Y479"/>
  <c r="A480"/>
  <c r="R479"/>
  <c r="V479"/>
  <c r="S479"/>
  <c r="W479"/>
  <c r="X479"/>
  <c r="U479"/>
  <c r="AA480" l="1"/>
  <c r="AP480"/>
  <c r="AO480"/>
  <c r="AQ480"/>
  <c r="AR480"/>
  <c r="AI480"/>
  <c r="AH480"/>
  <c r="AE478"/>
  <c r="AF477"/>
  <c r="AJ477" s="1"/>
  <c r="E477" s="1"/>
  <c r="AD475"/>
  <c r="AC476"/>
  <c r="A481"/>
  <c r="S480"/>
  <c r="W480"/>
  <c r="P480"/>
  <c r="T480"/>
  <c r="X480"/>
  <c r="Y480"/>
  <c r="V480"/>
  <c r="Q480"/>
  <c r="U480"/>
  <c r="R480"/>
  <c r="B479"/>
  <c r="C479" s="1"/>
  <c r="AA481" l="1"/>
  <c r="AO481"/>
  <c r="AP481"/>
  <c r="AR481"/>
  <c r="AQ481"/>
  <c r="AI481"/>
  <c r="AH481"/>
  <c r="AE479"/>
  <c r="AF478"/>
  <c r="AJ478" s="1"/>
  <c r="E478" s="1"/>
  <c r="AD476"/>
  <c r="AC477"/>
  <c r="B480"/>
  <c r="C480" s="1"/>
  <c r="P481"/>
  <c r="T481"/>
  <c r="X481"/>
  <c r="Q481"/>
  <c r="U481"/>
  <c r="Y481"/>
  <c r="W481"/>
  <c r="A482"/>
  <c r="R481"/>
  <c r="V481"/>
  <c r="S481"/>
  <c r="AA482" l="1"/>
  <c r="AP482"/>
  <c r="AO482"/>
  <c r="AR482"/>
  <c r="AQ482"/>
  <c r="AI482"/>
  <c r="AH482"/>
  <c r="AE480"/>
  <c r="AF479"/>
  <c r="AJ479" s="1"/>
  <c r="E479" s="1"/>
  <c r="AD477"/>
  <c r="AC478"/>
  <c r="B481"/>
  <c r="C481" s="1"/>
  <c r="A483"/>
  <c r="S482"/>
  <c r="W482"/>
  <c r="P482"/>
  <c r="T482"/>
  <c r="X482"/>
  <c r="V482"/>
  <c r="Q482"/>
  <c r="U482"/>
  <c r="Y482"/>
  <c r="R482"/>
  <c r="AA483" l="1"/>
  <c r="AO483"/>
  <c r="AP483"/>
  <c r="AR483"/>
  <c r="AQ483"/>
  <c r="AI483"/>
  <c r="AH483"/>
  <c r="AE481"/>
  <c r="AF480"/>
  <c r="AJ480" s="1"/>
  <c r="E480" s="1"/>
  <c r="AD478"/>
  <c r="AC479"/>
  <c r="P483"/>
  <c r="T483"/>
  <c r="X483"/>
  <c r="Q483"/>
  <c r="U483"/>
  <c r="Y483"/>
  <c r="A484"/>
  <c r="R483"/>
  <c r="V483"/>
  <c r="S483"/>
  <c r="W483"/>
  <c r="B482"/>
  <c r="C482" s="1"/>
  <c r="AA484" l="1"/>
  <c r="AI484" s="1"/>
  <c r="AP484"/>
  <c r="AO484"/>
  <c r="AR484"/>
  <c r="AQ484"/>
  <c r="AE482"/>
  <c r="AF481"/>
  <c r="AJ481" s="1"/>
  <c r="E481" s="1"/>
  <c r="AD479"/>
  <c r="AC480"/>
  <c r="A485"/>
  <c r="S484"/>
  <c r="W484"/>
  <c r="P484"/>
  <c r="T484"/>
  <c r="X484"/>
  <c r="U484"/>
  <c r="Y484"/>
  <c r="V484"/>
  <c r="Q484"/>
  <c r="R484"/>
  <c r="B483"/>
  <c r="C483" s="1"/>
  <c r="AH484" l="1"/>
  <c r="AA485"/>
  <c r="AI485" s="1"/>
  <c r="AO485"/>
  <c r="AP485"/>
  <c r="AR485"/>
  <c r="AQ485"/>
  <c r="AH485"/>
  <c r="AE483"/>
  <c r="AF482"/>
  <c r="AJ482" s="1"/>
  <c r="E482" s="1"/>
  <c r="AD480"/>
  <c r="AC481"/>
  <c r="B484"/>
  <c r="C484" s="1"/>
  <c r="A486"/>
  <c r="R485"/>
  <c r="V485"/>
  <c r="S485"/>
  <c r="P485"/>
  <c r="T485"/>
  <c r="X485"/>
  <c r="Q485"/>
  <c r="U485"/>
  <c r="Y485"/>
  <c r="W485"/>
  <c r="AA486" l="1"/>
  <c r="AI486" s="1"/>
  <c r="AP486"/>
  <c r="AO486"/>
  <c r="AR486"/>
  <c r="AQ486"/>
  <c r="AH486"/>
  <c r="AE484"/>
  <c r="AF483"/>
  <c r="AJ483" s="1"/>
  <c r="E483" s="1"/>
  <c r="AD481"/>
  <c r="AC482"/>
  <c r="Q486"/>
  <c r="U486"/>
  <c r="Y486"/>
  <c r="R486"/>
  <c r="V486"/>
  <c r="T486"/>
  <c r="A487"/>
  <c r="S486"/>
  <c r="W486"/>
  <c r="P486"/>
  <c r="X486"/>
  <c r="B485"/>
  <c r="C485" s="1"/>
  <c r="AA487" l="1"/>
  <c r="AI487" s="1"/>
  <c r="AO487"/>
  <c r="AP487"/>
  <c r="AR487"/>
  <c r="AQ487"/>
  <c r="AH487"/>
  <c r="AE485"/>
  <c r="AF484"/>
  <c r="AJ484" s="1"/>
  <c r="E484" s="1"/>
  <c r="AD482"/>
  <c r="AC483"/>
  <c r="B486"/>
  <c r="C486" s="1"/>
  <c r="R487"/>
  <c r="S487"/>
  <c r="W487"/>
  <c r="P487"/>
  <c r="T487"/>
  <c r="X487"/>
  <c r="Q487"/>
  <c r="U487"/>
  <c r="Y487"/>
  <c r="A488"/>
  <c r="V487"/>
  <c r="AA488" l="1"/>
  <c r="AP488"/>
  <c r="AO488"/>
  <c r="AR488"/>
  <c r="AQ488"/>
  <c r="AI488"/>
  <c r="AH488"/>
  <c r="AE486"/>
  <c r="AF485"/>
  <c r="AJ485" s="1"/>
  <c r="E485" s="1"/>
  <c r="AD483"/>
  <c r="AC484"/>
  <c r="Q488"/>
  <c r="U488"/>
  <c r="Y488"/>
  <c r="R488"/>
  <c r="V488"/>
  <c r="W488"/>
  <c r="T488"/>
  <c r="A489"/>
  <c r="S488"/>
  <c r="P488"/>
  <c r="X488"/>
  <c r="B487"/>
  <c r="C487" s="1"/>
  <c r="AA489" l="1"/>
  <c r="AO489"/>
  <c r="AP489"/>
  <c r="AR489"/>
  <c r="AQ489"/>
  <c r="AI489"/>
  <c r="AH489"/>
  <c r="AE487"/>
  <c r="AF486"/>
  <c r="AJ486" s="1"/>
  <c r="E486" s="1"/>
  <c r="AD484"/>
  <c r="AC485"/>
  <c r="A490"/>
  <c r="R489"/>
  <c r="V489"/>
  <c r="S489"/>
  <c r="W489"/>
  <c r="P489"/>
  <c r="T489"/>
  <c r="X489"/>
  <c r="Q489"/>
  <c r="U489"/>
  <c r="Y489"/>
  <c r="B488"/>
  <c r="C488" s="1"/>
  <c r="AA490" l="1"/>
  <c r="AP490"/>
  <c r="AO490"/>
  <c r="AR490"/>
  <c r="AQ490"/>
  <c r="AI490"/>
  <c r="AH490"/>
  <c r="AE488"/>
  <c r="AF487"/>
  <c r="AJ487" s="1"/>
  <c r="E487" s="1"/>
  <c r="AD485"/>
  <c r="AC486"/>
  <c r="B489"/>
  <c r="C489" s="1"/>
  <c r="Q490"/>
  <c r="U490"/>
  <c r="Y490"/>
  <c r="R490"/>
  <c r="V490"/>
  <c r="A491"/>
  <c r="S490"/>
  <c r="W490"/>
  <c r="T490"/>
  <c r="X490"/>
  <c r="P490"/>
  <c r="AA491" l="1"/>
  <c r="AI491" s="1"/>
  <c r="AO491"/>
  <c r="AP491"/>
  <c r="AR491"/>
  <c r="AQ491"/>
  <c r="AH491"/>
  <c r="AE489"/>
  <c r="AF488"/>
  <c r="AJ488" s="1"/>
  <c r="E488" s="1"/>
  <c r="AD486"/>
  <c r="AC487"/>
  <c r="B490"/>
  <c r="C490" s="1"/>
  <c r="A492"/>
  <c r="R491"/>
  <c r="V491"/>
  <c r="S491"/>
  <c r="W491"/>
  <c r="P491"/>
  <c r="X491"/>
  <c r="U491"/>
  <c r="Y491"/>
  <c r="T491"/>
  <c r="Q491"/>
  <c r="AA492" l="1"/>
  <c r="AP492"/>
  <c r="AO492"/>
  <c r="AR492"/>
  <c r="AQ492"/>
  <c r="AI492"/>
  <c r="AH492"/>
  <c r="AE490"/>
  <c r="AF489"/>
  <c r="AJ489" s="1"/>
  <c r="E489" s="1"/>
  <c r="AD487"/>
  <c r="AC488"/>
  <c r="B491"/>
  <c r="C491" s="1"/>
  <c r="Y492"/>
  <c r="A493"/>
  <c r="S492"/>
  <c r="W492"/>
  <c r="P492"/>
  <c r="T492"/>
  <c r="X492"/>
  <c r="Q492"/>
  <c r="U492"/>
  <c r="R492"/>
  <c r="V492"/>
  <c r="AA493" l="1"/>
  <c r="AO493"/>
  <c r="AP493"/>
  <c r="AR493"/>
  <c r="AQ493"/>
  <c r="AI493"/>
  <c r="AH493"/>
  <c r="AE491"/>
  <c r="AF490"/>
  <c r="AJ490" s="1"/>
  <c r="E490" s="1"/>
  <c r="AD488"/>
  <c r="AC489"/>
  <c r="B492"/>
  <c r="C492" s="1"/>
  <c r="A494"/>
  <c r="R493"/>
  <c r="V493"/>
  <c r="S493"/>
  <c r="W493"/>
  <c r="Y493"/>
  <c r="P493"/>
  <c r="T493"/>
  <c r="X493"/>
  <c r="Q493"/>
  <c r="U493"/>
  <c r="AA494" l="1"/>
  <c r="AP494"/>
  <c r="AO494"/>
  <c r="AR494"/>
  <c r="AQ494"/>
  <c r="AI494"/>
  <c r="AH494"/>
  <c r="AE492"/>
  <c r="AF491"/>
  <c r="AJ491" s="1"/>
  <c r="E491" s="1"/>
  <c r="AD489"/>
  <c r="AC490"/>
  <c r="Q494"/>
  <c r="U494"/>
  <c r="Y494"/>
  <c r="R494"/>
  <c r="V494"/>
  <c r="A495"/>
  <c r="W494"/>
  <c r="T494"/>
  <c r="S494"/>
  <c r="P494"/>
  <c r="X494"/>
  <c r="B493"/>
  <c r="C493" s="1"/>
  <c r="AA495" l="1"/>
  <c r="AO495"/>
  <c r="AP495"/>
  <c r="AR495"/>
  <c r="AQ495"/>
  <c r="AI495"/>
  <c r="AH495"/>
  <c r="AE493"/>
  <c r="AF492"/>
  <c r="AJ492" s="1"/>
  <c r="E492" s="1"/>
  <c r="AD490"/>
  <c r="AC491"/>
  <c r="A496"/>
  <c r="R495"/>
  <c r="V495"/>
  <c r="S495"/>
  <c r="W495"/>
  <c r="P495"/>
  <c r="T495"/>
  <c r="X495"/>
  <c r="Q495"/>
  <c r="Y495"/>
  <c r="U495"/>
  <c r="B494"/>
  <c r="C494" s="1"/>
  <c r="AA496" l="1"/>
  <c r="AP496"/>
  <c r="AO496"/>
  <c r="AR496"/>
  <c r="AQ496"/>
  <c r="AI496"/>
  <c r="AH496"/>
  <c r="AE494"/>
  <c r="AF493"/>
  <c r="AJ493" s="1"/>
  <c r="E493" s="1"/>
  <c r="AD491"/>
  <c r="AC492"/>
  <c r="B495"/>
  <c r="C495" s="1"/>
  <c r="Q496"/>
  <c r="U496"/>
  <c r="Y496"/>
  <c r="R496"/>
  <c r="V496"/>
  <c r="A497"/>
  <c r="S496"/>
  <c r="W496"/>
  <c r="P496"/>
  <c r="T496"/>
  <c r="X496"/>
  <c r="AA497" l="1"/>
  <c r="AO497"/>
  <c r="AP497"/>
  <c r="AR497"/>
  <c r="AQ497"/>
  <c r="AI497"/>
  <c r="AH497"/>
  <c r="AE495"/>
  <c r="AF494"/>
  <c r="AJ494" s="1"/>
  <c r="E494" s="1"/>
  <c r="AD492"/>
  <c r="AC493"/>
  <c r="B496"/>
  <c r="C496" s="1"/>
  <c r="A498"/>
  <c r="R497"/>
  <c r="V497"/>
  <c r="S497"/>
  <c r="W497"/>
  <c r="P497"/>
  <c r="T497"/>
  <c r="X497"/>
  <c r="Q497"/>
  <c r="U497"/>
  <c r="Y497"/>
  <c r="AA498" l="1"/>
  <c r="AI498" s="1"/>
  <c r="AP498"/>
  <c r="AO498"/>
  <c r="AR498"/>
  <c r="AQ498"/>
  <c r="AH498"/>
  <c r="AE496"/>
  <c r="AF495"/>
  <c r="AJ495" s="1"/>
  <c r="E495" s="1"/>
  <c r="AD493"/>
  <c r="AC494"/>
  <c r="Q498"/>
  <c r="U498"/>
  <c r="Y498"/>
  <c r="R498"/>
  <c r="V498"/>
  <c r="T498"/>
  <c r="A499"/>
  <c r="S498"/>
  <c r="W498"/>
  <c r="P498"/>
  <c r="X498"/>
  <c r="B497"/>
  <c r="C497" s="1"/>
  <c r="AA499" l="1"/>
  <c r="AO499"/>
  <c r="AP499"/>
  <c r="AR499"/>
  <c r="AQ499"/>
  <c r="AI499"/>
  <c r="AH499"/>
  <c r="AE497"/>
  <c r="AF496"/>
  <c r="AJ496" s="1"/>
  <c r="E496" s="1"/>
  <c r="AD494"/>
  <c r="AC495"/>
  <c r="B498"/>
  <c r="C498" s="1"/>
  <c r="A500"/>
  <c r="R499"/>
  <c r="V499"/>
  <c r="S499"/>
  <c r="W499"/>
  <c r="P499"/>
  <c r="T499"/>
  <c r="X499"/>
  <c r="Q499"/>
  <c r="U499"/>
  <c r="Y499"/>
  <c r="AA500" l="1"/>
  <c r="AP500"/>
  <c r="AO500"/>
  <c r="AR500"/>
  <c r="AQ500"/>
  <c r="AI500"/>
  <c r="AH500"/>
  <c r="AE498"/>
  <c r="AF497"/>
  <c r="AJ497" s="1"/>
  <c r="E497" s="1"/>
  <c r="AD495"/>
  <c r="AC496"/>
  <c r="Q500"/>
  <c r="U500"/>
  <c r="Y500"/>
  <c r="R500"/>
  <c r="V500"/>
  <c r="S500"/>
  <c r="P500"/>
  <c r="X500"/>
  <c r="A501"/>
  <c r="W500"/>
  <c r="T500"/>
  <c r="B499"/>
  <c r="C499" s="1"/>
  <c r="AA501" l="1"/>
  <c r="AO501"/>
  <c r="AP501"/>
  <c r="AR501"/>
  <c r="AQ501"/>
  <c r="AI501"/>
  <c r="AH501"/>
  <c r="AE499"/>
  <c r="AF498"/>
  <c r="AJ498" s="1"/>
  <c r="E498" s="1"/>
  <c r="AD496"/>
  <c r="AC497"/>
  <c r="A502"/>
  <c r="R501"/>
  <c r="V501"/>
  <c r="S501"/>
  <c r="W501"/>
  <c r="X501"/>
  <c r="U501"/>
  <c r="P501"/>
  <c r="T501"/>
  <c r="Q501"/>
  <c r="Y501"/>
  <c r="B500"/>
  <c r="C500" s="1"/>
  <c r="AA502" l="1"/>
  <c r="AI502" s="1"/>
  <c r="AP502"/>
  <c r="AO502"/>
  <c r="AR502"/>
  <c r="AQ502"/>
  <c r="AH502"/>
  <c r="AE500"/>
  <c r="AF499"/>
  <c r="AJ499" s="1"/>
  <c r="E499" s="1"/>
  <c r="AD497"/>
  <c r="AC498"/>
  <c r="B501"/>
  <c r="C501" s="1"/>
  <c r="Q502"/>
  <c r="U502"/>
  <c r="Y502"/>
  <c r="R502"/>
  <c r="V502"/>
  <c r="S502"/>
  <c r="P502"/>
  <c r="X502"/>
  <c r="A503"/>
  <c r="W502"/>
  <c r="T502"/>
  <c r="AA503" l="1"/>
  <c r="AO503"/>
  <c r="AP503"/>
  <c r="AR503"/>
  <c r="AQ503"/>
  <c r="AI503"/>
  <c r="AH503"/>
  <c r="AE501"/>
  <c r="AF500"/>
  <c r="AJ500" s="1"/>
  <c r="E500" s="1"/>
  <c r="AD498"/>
  <c r="AC499"/>
  <c r="A504"/>
  <c r="R503"/>
  <c r="V503"/>
  <c r="S503"/>
  <c r="W503"/>
  <c r="P503"/>
  <c r="T503"/>
  <c r="X503"/>
  <c r="Q503"/>
  <c r="Y503"/>
  <c r="U503"/>
  <c r="B502"/>
  <c r="C502" s="1"/>
  <c r="AA504" l="1"/>
  <c r="AP504"/>
  <c r="AO504"/>
  <c r="AR504"/>
  <c r="AQ504"/>
  <c r="AI504"/>
  <c r="AH504"/>
  <c r="AE502"/>
  <c r="AF501"/>
  <c r="AJ501" s="1"/>
  <c r="E501" s="1"/>
  <c r="AD499"/>
  <c r="AC500"/>
  <c r="B503"/>
  <c r="C503" s="1"/>
  <c r="Q504"/>
  <c r="U504"/>
  <c r="Y504"/>
  <c r="R504"/>
  <c r="V504"/>
  <c r="A505"/>
  <c r="S504"/>
  <c r="W504"/>
  <c r="T504"/>
  <c r="X504"/>
  <c r="P504"/>
  <c r="AA505" l="1"/>
  <c r="AI505" s="1"/>
  <c r="AO505"/>
  <c r="AP505"/>
  <c r="AR505"/>
  <c r="AQ505"/>
  <c r="AH505"/>
  <c r="AE503"/>
  <c r="AF502"/>
  <c r="AJ502" s="1"/>
  <c r="E502" s="1"/>
  <c r="AD500"/>
  <c r="AC501"/>
  <c r="B504"/>
  <c r="C504" s="1"/>
  <c r="A506"/>
  <c r="R505"/>
  <c r="V505"/>
  <c r="S505"/>
  <c r="W505"/>
  <c r="P505"/>
  <c r="T505"/>
  <c r="X505"/>
  <c r="Q505"/>
  <c r="U505"/>
  <c r="Y505"/>
  <c r="AA506" l="1"/>
  <c r="AP506"/>
  <c r="AO506"/>
  <c r="AR506"/>
  <c r="AQ506"/>
  <c r="AI506"/>
  <c r="AH506"/>
  <c r="AE504"/>
  <c r="AF503"/>
  <c r="AJ503" s="1"/>
  <c r="E503" s="1"/>
  <c r="AD501"/>
  <c r="AC502"/>
  <c r="B505"/>
  <c r="C505" s="1"/>
  <c r="Q506"/>
  <c r="U506"/>
  <c r="Y506"/>
  <c r="R506"/>
  <c r="V506"/>
  <c r="X506"/>
  <c r="A507"/>
  <c r="S506"/>
  <c r="W506"/>
  <c r="P506"/>
  <c r="T506"/>
  <c r="AA507" l="1"/>
  <c r="AO507"/>
  <c r="AP507"/>
  <c r="AR507"/>
  <c r="AQ507"/>
  <c r="AI507"/>
  <c r="AH507"/>
  <c r="AE505"/>
  <c r="AF504"/>
  <c r="AJ504" s="1"/>
  <c r="E504" s="1"/>
  <c r="AD502"/>
  <c r="AC503"/>
  <c r="S507"/>
  <c r="P507"/>
  <c r="T507"/>
  <c r="X507"/>
  <c r="Q507"/>
  <c r="U507"/>
  <c r="Y507"/>
  <c r="A508"/>
  <c r="R507"/>
  <c r="V507"/>
  <c r="W507"/>
  <c r="B506"/>
  <c r="C506" s="1"/>
  <c r="AA508" l="1"/>
  <c r="AP508"/>
  <c r="AO508"/>
  <c r="AR508"/>
  <c r="AQ508"/>
  <c r="AI508"/>
  <c r="AH508"/>
  <c r="AE506"/>
  <c r="AF505"/>
  <c r="AJ505" s="1"/>
  <c r="E505" s="1"/>
  <c r="AD503"/>
  <c r="AC504"/>
  <c r="A509"/>
  <c r="S508"/>
  <c r="W508"/>
  <c r="P508"/>
  <c r="T508"/>
  <c r="X508"/>
  <c r="Q508"/>
  <c r="U508"/>
  <c r="Y508"/>
  <c r="R508"/>
  <c r="V508"/>
  <c r="B507"/>
  <c r="C507" s="1"/>
  <c r="AA509" l="1"/>
  <c r="AI509" s="1"/>
  <c r="AO509"/>
  <c r="AP509"/>
  <c r="AR509"/>
  <c r="AQ509"/>
  <c r="AH509"/>
  <c r="AE507"/>
  <c r="AF506"/>
  <c r="AJ506" s="1"/>
  <c r="E506" s="1"/>
  <c r="AD504"/>
  <c r="AC505"/>
  <c r="B508"/>
  <c r="C508" s="1"/>
  <c r="P509"/>
  <c r="T509"/>
  <c r="X509"/>
  <c r="Q509"/>
  <c r="U509"/>
  <c r="Y509"/>
  <c r="A510"/>
  <c r="R509"/>
  <c r="V509"/>
  <c r="S509"/>
  <c r="W509"/>
  <c r="AA510" l="1"/>
  <c r="AP510"/>
  <c r="AO510"/>
  <c r="AR510"/>
  <c r="AQ510"/>
  <c r="AI510"/>
  <c r="AH510"/>
  <c r="AE508"/>
  <c r="AF507"/>
  <c r="AJ507" s="1"/>
  <c r="E507" s="1"/>
  <c r="AD505"/>
  <c r="AC506"/>
  <c r="A511"/>
  <c r="S510"/>
  <c r="W510"/>
  <c r="P510"/>
  <c r="T510"/>
  <c r="X510"/>
  <c r="Q510"/>
  <c r="U510"/>
  <c r="Y510"/>
  <c r="R510"/>
  <c r="V510"/>
  <c r="B509"/>
  <c r="C509" s="1"/>
  <c r="AA511" l="1"/>
  <c r="AO511"/>
  <c r="AP511"/>
  <c r="AR511"/>
  <c r="AQ511"/>
  <c r="AI511"/>
  <c r="AH511"/>
  <c r="AE509"/>
  <c r="AF508"/>
  <c r="AJ508" s="1"/>
  <c r="E508" s="1"/>
  <c r="AD506"/>
  <c r="AC507"/>
  <c r="B510"/>
  <c r="C510" s="1"/>
  <c r="P511"/>
  <c r="T511"/>
  <c r="X511"/>
  <c r="Q511"/>
  <c r="U511"/>
  <c r="Y511"/>
  <c r="V511"/>
  <c r="S511"/>
  <c r="A512"/>
  <c r="R511"/>
  <c r="W511"/>
  <c r="AA512" l="1"/>
  <c r="AP512"/>
  <c r="AO512"/>
  <c r="AR512"/>
  <c r="AQ512"/>
  <c r="AI512"/>
  <c r="AH512"/>
  <c r="AE510"/>
  <c r="AF509"/>
  <c r="AJ509" s="1"/>
  <c r="E509" s="1"/>
  <c r="AD507"/>
  <c r="AC508"/>
  <c r="A513"/>
  <c r="S512"/>
  <c r="W512"/>
  <c r="P512"/>
  <c r="T512"/>
  <c r="X512"/>
  <c r="R512"/>
  <c r="Q512"/>
  <c r="U512"/>
  <c r="Y512"/>
  <c r="V512"/>
  <c r="B511"/>
  <c r="C511" s="1"/>
  <c r="AA513" l="1"/>
  <c r="AO513"/>
  <c r="AP513"/>
  <c r="AR513"/>
  <c r="AQ513"/>
  <c r="AI513"/>
  <c r="AH513"/>
  <c r="AE511"/>
  <c r="AF510"/>
  <c r="AJ510" s="1"/>
  <c r="E510" s="1"/>
  <c r="AD508"/>
  <c r="AC509"/>
  <c r="B512"/>
  <c r="C512" s="1"/>
  <c r="A514"/>
  <c r="R513"/>
  <c r="V513"/>
  <c r="S513"/>
  <c r="P513"/>
  <c r="T513"/>
  <c r="X513"/>
  <c r="Q513"/>
  <c r="U513"/>
  <c r="Y513"/>
  <c r="W513"/>
  <c r="AA514" l="1"/>
  <c r="AP514"/>
  <c r="AO514"/>
  <c r="AR514"/>
  <c r="AQ514"/>
  <c r="AI514"/>
  <c r="AH514"/>
  <c r="AE512"/>
  <c r="AF511"/>
  <c r="AJ511" s="1"/>
  <c r="E511" s="1"/>
  <c r="AD509"/>
  <c r="AC510"/>
  <c r="Q514"/>
  <c r="U514"/>
  <c r="Y514"/>
  <c r="V514"/>
  <c r="A515"/>
  <c r="S514"/>
  <c r="W514"/>
  <c r="P514"/>
  <c r="T514"/>
  <c r="X514"/>
  <c r="R514"/>
  <c r="B513"/>
  <c r="C513" s="1"/>
  <c r="AA515" l="1"/>
  <c r="AO515"/>
  <c r="AP515"/>
  <c r="AR515"/>
  <c r="AQ515"/>
  <c r="AI515"/>
  <c r="AH515"/>
  <c r="AF512"/>
  <c r="AJ512" s="1"/>
  <c r="E512" s="1"/>
  <c r="AE513"/>
  <c r="AD510"/>
  <c r="AC511"/>
  <c r="B514"/>
  <c r="C514" s="1"/>
  <c r="A516"/>
  <c r="R515"/>
  <c r="Q515"/>
  <c r="U515"/>
  <c r="Y515"/>
  <c r="P515"/>
  <c r="S515"/>
  <c r="W515"/>
  <c r="V515"/>
  <c r="T515"/>
  <c r="X515"/>
  <c r="AA516" l="1"/>
  <c r="AP516"/>
  <c r="AO516"/>
  <c r="AR516"/>
  <c r="AQ516"/>
  <c r="AI516"/>
  <c r="AH516"/>
  <c r="AD511"/>
  <c r="AC512"/>
  <c r="AF513"/>
  <c r="AJ513" s="1"/>
  <c r="E513" s="1"/>
  <c r="AE514"/>
  <c r="P516"/>
  <c r="T516"/>
  <c r="X516"/>
  <c r="S516"/>
  <c r="Q516"/>
  <c r="Y516"/>
  <c r="U516"/>
  <c r="A517"/>
  <c r="R516"/>
  <c r="V516"/>
  <c r="W516"/>
  <c r="B515"/>
  <c r="C515" s="1"/>
  <c r="AA517" l="1"/>
  <c r="AI517" s="1"/>
  <c r="AO517"/>
  <c r="AP517"/>
  <c r="AR517"/>
  <c r="AQ517"/>
  <c r="AH517"/>
  <c r="AF514"/>
  <c r="AJ514" s="1"/>
  <c r="E514" s="1"/>
  <c r="AE515"/>
  <c r="AD512"/>
  <c r="AC513"/>
  <c r="A518"/>
  <c r="S517"/>
  <c r="W517"/>
  <c r="R517"/>
  <c r="P517"/>
  <c r="X517"/>
  <c r="Q517"/>
  <c r="U517"/>
  <c r="Y517"/>
  <c r="V517"/>
  <c r="T517"/>
  <c r="B516"/>
  <c r="C516" s="1"/>
  <c r="AA518" l="1"/>
  <c r="AP518"/>
  <c r="AO518"/>
  <c r="AR518"/>
  <c r="AQ518"/>
  <c r="AI518"/>
  <c r="AH518"/>
  <c r="AD513"/>
  <c r="AC514"/>
  <c r="AF515"/>
  <c r="AJ515" s="1"/>
  <c r="E515" s="1"/>
  <c r="AE516"/>
  <c r="A519"/>
  <c r="R518"/>
  <c r="V518"/>
  <c r="U518"/>
  <c r="S518"/>
  <c r="P518"/>
  <c r="T518"/>
  <c r="X518"/>
  <c r="Q518"/>
  <c r="Y518"/>
  <c r="W518"/>
  <c r="B517"/>
  <c r="C517" s="1"/>
  <c r="AA519" l="1"/>
  <c r="AI519" s="1"/>
  <c r="AO519"/>
  <c r="AP519"/>
  <c r="AR519"/>
  <c r="AQ519"/>
  <c r="AH519"/>
  <c r="AF516"/>
  <c r="AJ516" s="1"/>
  <c r="E516" s="1"/>
  <c r="AE517"/>
  <c r="AD514"/>
  <c r="AC515"/>
  <c r="B518"/>
  <c r="C518" s="1"/>
  <c r="A520"/>
  <c r="S519"/>
  <c r="W519"/>
  <c r="P519"/>
  <c r="X519"/>
  <c r="R519"/>
  <c r="V519"/>
  <c r="Q519"/>
  <c r="U519"/>
  <c r="Y519"/>
  <c r="T519"/>
  <c r="AA520" l="1"/>
  <c r="AI520" s="1"/>
  <c r="AP520"/>
  <c r="AO520"/>
  <c r="AR520"/>
  <c r="AQ520"/>
  <c r="AH520"/>
  <c r="AD515"/>
  <c r="AC516"/>
  <c r="AF517"/>
  <c r="AJ517" s="1"/>
  <c r="E517" s="1"/>
  <c r="AE518"/>
  <c r="P520"/>
  <c r="T520"/>
  <c r="X520"/>
  <c r="S520"/>
  <c r="Q520"/>
  <c r="Y520"/>
  <c r="R520"/>
  <c r="V520"/>
  <c r="W520"/>
  <c r="U520"/>
  <c r="A521"/>
  <c r="B519"/>
  <c r="C519" s="1"/>
  <c r="AA521" l="1"/>
  <c r="AI521" s="1"/>
  <c r="AO521"/>
  <c r="AP521"/>
  <c r="AR521"/>
  <c r="AQ521"/>
  <c r="AH521"/>
  <c r="AF518"/>
  <c r="AJ518" s="1"/>
  <c r="E518" s="1"/>
  <c r="AE519"/>
  <c r="AD516"/>
  <c r="AC517"/>
  <c r="Q521"/>
  <c r="U521"/>
  <c r="Y521"/>
  <c r="V521"/>
  <c r="A522"/>
  <c r="S521"/>
  <c r="W521"/>
  <c r="R521"/>
  <c r="P521"/>
  <c r="X521"/>
  <c r="T521"/>
  <c r="B520"/>
  <c r="C520" s="1"/>
  <c r="AA522" l="1"/>
  <c r="AI522" s="1"/>
  <c r="AP522"/>
  <c r="AO522"/>
  <c r="AR522"/>
  <c r="AQ522"/>
  <c r="AH522"/>
  <c r="AD517"/>
  <c r="AC518"/>
  <c r="AF519"/>
  <c r="AJ519" s="1"/>
  <c r="E519" s="1"/>
  <c r="AE520"/>
  <c r="A523"/>
  <c r="R522"/>
  <c r="V522"/>
  <c r="U522"/>
  <c r="S522"/>
  <c r="W522"/>
  <c r="P522"/>
  <c r="T522"/>
  <c r="X522"/>
  <c r="Q522"/>
  <c r="Y522"/>
  <c r="B521"/>
  <c r="C521" s="1"/>
  <c r="AA523" l="1"/>
  <c r="AI523" s="1"/>
  <c r="AO523"/>
  <c r="AP523"/>
  <c r="AR523"/>
  <c r="AQ523"/>
  <c r="AF520"/>
  <c r="AJ520" s="1"/>
  <c r="E520" s="1"/>
  <c r="AE521"/>
  <c r="AD518"/>
  <c r="AC519"/>
  <c r="Q523"/>
  <c r="U523"/>
  <c r="Y523"/>
  <c r="T523"/>
  <c r="V523"/>
  <c r="X523"/>
  <c r="A524"/>
  <c r="S523"/>
  <c r="W523"/>
  <c r="P523"/>
  <c r="R523"/>
  <c r="B522"/>
  <c r="C522" s="1"/>
  <c r="AH523" l="1"/>
  <c r="AA524"/>
  <c r="AI524" s="1"/>
  <c r="AP524"/>
  <c r="AO524"/>
  <c r="AR524"/>
  <c r="AQ524"/>
  <c r="AH524"/>
  <c r="AD519"/>
  <c r="AC520"/>
  <c r="AF521"/>
  <c r="AJ521" s="1"/>
  <c r="E521" s="1"/>
  <c r="AE522"/>
  <c r="B523"/>
  <c r="C523" s="1"/>
  <c r="A525"/>
  <c r="R524"/>
  <c r="V524"/>
  <c r="W524"/>
  <c r="U524"/>
  <c r="P524"/>
  <c r="T524"/>
  <c r="X524"/>
  <c r="S524"/>
  <c r="Q524"/>
  <c r="Y524"/>
  <c r="AA525" l="1"/>
  <c r="AO525"/>
  <c r="AP525"/>
  <c r="AR525"/>
  <c r="AQ525"/>
  <c r="AI525"/>
  <c r="AH525"/>
  <c r="AF522"/>
  <c r="AJ522" s="1"/>
  <c r="E522" s="1"/>
  <c r="AE523"/>
  <c r="AD520"/>
  <c r="AC521"/>
  <c r="Q525"/>
  <c r="Y525"/>
  <c r="T525"/>
  <c r="A526"/>
  <c r="S525"/>
  <c r="W525"/>
  <c r="R525"/>
  <c r="P525"/>
  <c r="X525"/>
  <c r="U525"/>
  <c r="V525"/>
  <c r="B524"/>
  <c r="C524" s="1"/>
  <c r="AA526" l="1"/>
  <c r="AI526" s="1"/>
  <c r="AP526"/>
  <c r="AO526"/>
  <c r="AR526"/>
  <c r="AQ526"/>
  <c r="AH526"/>
  <c r="AD521"/>
  <c r="AC522"/>
  <c r="AF523"/>
  <c r="AJ523" s="1"/>
  <c r="E523" s="1"/>
  <c r="AE524"/>
  <c r="A527"/>
  <c r="R526"/>
  <c r="V526"/>
  <c r="U526"/>
  <c r="S526"/>
  <c r="T526"/>
  <c r="Q526"/>
  <c r="W526"/>
  <c r="P526"/>
  <c r="X526"/>
  <c r="Y526"/>
  <c r="B525"/>
  <c r="C525" s="1"/>
  <c r="AA527" l="1"/>
  <c r="AO527"/>
  <c r="AP527"/>
  <c r="AR527"/>
  <c r="AQ527"/>
  <c r="AI527"/>
  <c r="AH527"/>
  <c r="AF524"/>
  <c r="AJ524" s="1"/>
  <c r="E524" s="1"/>
  <c r="AE525"/>
  <c r="AD522"/>
  <c r="AC523"/>
  <c r="Q527"/>
  <c r="U527"/>
  <c r="Y527"/>
  <c r="T527"/>
  <c r="V527"/>
  <c r="A528"/>
  <c r="W527"/>
  <c r="P527"/>
  <c r="R527"/>
  <c r="S527"/>
  <c r="X527"/>
  <c r="B526"/>
  <c r="C526" s="1"/>
  <c r="AA528" l="1"/>
  <c r="AI528" s="1"/>
  <c r="AP528"/>
  <c r="AO528"/>
  <c r="AR528"/>
  <c r="AQ528"/>
  <c r="AH528"/>
  <c r="AD523"/>
  <c r="AC524"/>
  <c r="AF525"/>
  <c r="AJ525" s="1"/>
  <c r="E525" s="1"/>
  <c r="AE526"/>
  <c r="A529"/>
  <c r="R528"/>
  <c r="V528"/>
  <c r="W528"/>
  <c r="U528"/>
  <c r="S528"/>
  <c r="Y528"/>
  <c r="P528"/>
  <c r="T528"/>
  <c r="X528"/>
  <c r="Q528"/>
  <c r="B527"/>
  <c r="C527" s="1"/>
  <c r="AA529" l="1"/>
  <c r="AI529" s="1"/>
  <c r="AO529"/>
  <c r="AP529"/>
  <c r="AR529"/>
  <c r="AQ529"/>
  <c r="AF526"/>
  <c r="AJ526" s="1"/>
  <c r="E526" s="1"/>
  <c r="AE527"/>
  <c r="AD524"/>
  <c r="AC525"/>
  <c r="B528"/>
  <c r="C528" s="1"/>
  <c r="Q529"/>
  <c r="U529"/>
  <c r="Y529"/>
  <c r="V529"/>
  <c r="T529"/>
  <c r="W529"/>
  <c r="P529"/>
  <c r="A530"/>
  <c r="S529"/>
  <c r="R529"/>
  <c r="X529"/>
  <c r="AH529" l="1"/>
  <c r="AA530"/>
  <c r="AI530" s="1"/>
  <c r="AP530"/>
  <c r="AO530"/>
  <c r="AR530"/>
  <c r="AQ530"/>
  <c r="AH530"/>
  <c r="AD525"/>
  <c r="AC526"/>
  <c r="AF527"/>
  <c r="AJ527" s="1"/>
  <c r="E527" s="1"/>
  <c r="AE528"/>
  <c r="B529"/>
  <c r="C529" s="1"/>
  <c r="A531"/>
  <c r="R530"/>
  <c r="V530"/>
  <c r="U530"/>
  <c r="S530"/>
  <c r="T530"/>
  <c r="Q530"/>
  <c r="W530"/>
  <c r="P530"/>
  <c r="X530"/>
  <c r="Y530"/>
  <c r="AA531" l="1"/>
  <c r="AI531" s="1"/>
  <c r="AO531"/>
  <c r="AP531"/>
  <c r="AR531"/>
  <c r="AQ531"/>
  <c r="AH531"/>
  <c r="AF528"/>
  <c r="AJ528" s="1"/>
  <c r="E528" s="1"/>
  <c r="AE529"/>
  <c r="AD526"/>
  <c r="AC527"/>
  <c r="Q531"/>
  <c r="U531"/>
  <c r="Y531"/>
  <c r="T531"/>
  <c r="V531"/>
  <c r="A532"/>
  <c r="S531"/>
  <c r="W531"/>
  <c r="P531"/>
  <c r="X531"/>
  <c r="R531"/>
  <c r="B530"/>
  <c r="C530" s="1"/>
  <c r="AA532" l="1"/>
  <c r="AI532" s="1"/>
  <c r="AP532"/>
  <c r="AO532"/>
  <c r="AR532"/>
  <c r="AQ532"/>
  <c r="AD527"/>
  <c r="AC528"/>
  <c r="AF529"/>
  <c r="AJ529" s="1"/>
  <c r="E529" s="1"/>
  <c r="AE530"/>
  <c r="A533"/>
  <c r="R532"/>
  <c r="V532"/>
  <c r="W532"/>
  <c r="U532"/>
  <c r="P532"/>
  <c r="T532"/>
  <c r="X532"/>
  <c r="S532"/>
  <c r="Q532"/>
  <c r="Y532"/>
  <c r="B531"/>
  <c r="C531" s="1"/>
  <c r="AH532" l="1"/>
  <c r="AA533"/>
  <c r="AI533" s="1"/>
  <c r="AO533"/>
  <c r="AP533"/>
  <c r="AR533"/>
  <c r="AQ533"/>
  <c r="AH533"/>
  <c r="AF530"/>
  <c r="AJ530" s="1"/>
  <c r="E530" s="1"/>
  <c r="AE531"/>
  <c r="AD528"/>
  <c r="AC529"/>
  <c r="B532"/>
  <c r="C532" s="1"/>
  <c r="Y533"/>
  <c r="A534"/>
  <c r="S533"/>
  <c r="W533"/>
  <c r="R533"/>
  <c r="P533"/>
  <c r="X533"/>
  <c r="Q533"/>
  <c r="U533"/>
  <c r="V533"/>
  <c r="T533"/>
  <c r="AA534" l="1"/>
  <c r="AI534" s="1"/>
  <c r="AP534"/>
  <c r="AO534"/>
  <c r="AR534"/>
  <c r="AQ534"/>
  <c r="AH534"/>
  <c r="AD529"/>
  <c r="AC530"/>
  <c r="AF531"/>
  <c r="AJ531" s="1"/>
  <c r="E531" s="1"/>
  <c r="AE532"/>
  <c r="A535"/>
  <c r="R534"/>
  <c r="V534"/>
  <c r="U534"/>
  <c r="S534"/>
  <c r="P534"/>
  <c r="T534"/>
  <c r="X534"/>
  <c r="Q534"/>
  <c r="Y534"/>
  <c r="W534"/>
  <c r="B533"/>
  <c r="C533" s="1"/>
  <c r="AA535" l="1"/>
  <c r="AI535" s="1"/>
  <c r="AO535"/>
  <c r="AP535"/>
  <c r="AR535"/>
  <c r="AQ535"/>
  <c r="AH535"/>
  <c r="AF532"/>
  <c r="AJ532" s="1"/>
  <c r="E532" s="1"/>
  <c r="AE533"/>
  <c r="AD530"/>
  <c r="AC531"/>
  <c r="B534"/>
  <c r="C534" s="1"/>
  <c r="A536"/>
  <c r="S535"/>
  <c r="W535"/>
  <c r="P535"/>
  <c r="X535"/>
  <c r="R535"/>
  <c r="V535"/>
  <c r="Q535"/>
  <c r="U535"/>
  <c r="Y535"/>
  <c r="T535"/>
  <c r="AA536" l="1"/>
  <c r="AI536" s="1"/>
  <c r="AP536"/>
  <c r="AO536"/>
  <c r="AR536"/>
  <c r="AQ536"/>
  <c r="AH536"/>
  <c r="AD531"/>
  <c r="AC532"/>
  <c r="AF533"/>
  <c r="AJ533" s="1"/>
  <c r="E533" s="1"/>
  <c r="AE534"/>
  <c r="A537"/>
  <c r="R536"/>
  <c r="V536"/>
  <c r="W536"/>
  <c r="U536"/>
  <c r="P536"/>
  <c r="T536"/>
  <c r="X536"/>
  <c r="S536"/>
  <c r="Q536"/>
  <c r="Y536"/>
  <c r="B535"/>
  <c r="C535" s="1"/>
  <c r="AA537" l="1"/>
  <c r="AI537" s="1"/>
  <c r="AO537"/>
  <c r="AP537"/>
  <c r="AR537"/>
  <c r="AQ537"/>
  <c r="AH537"/>
  <c r="AF534"/>
  <c r="AJ534" s="1"/>
  <c r="E534" s="1"/>
  <c r="AE535"/>
  <c r="AD532"/>
  <c r="AC533"/>
  <c r="B536"/>
  <c r="C536" s="1"/>
  <c r="Q537"/>
  <c r="U537"/>
  <c r="Y537"/>
  <c r="V537"/>
  <c r="T537"/>
  <c r="A538"/>
  <c r="S537"/>
  <c r="W537"/>
  <c r="R537"/>
  <c r="P537"/>
  <c r="X537"/>
  <c r="AA538" l="1"/>
  <c r="AI538" s="1"/>
  <c r="AP538"/>
  <c r="AO538"/>
  <c r="AR538"/>
  <c r="AQ538"/>
  <c r="AH538"/>
  <c r="AD533"/>
  <c r="AC534"/>
  <c r="AF535"/>
  <c r="AJ535" s="1"/>
  <c r="E535" s="1"/>
  <c r="AE536"/>
  <c r="A539"/>
  <c r="R538"/>
  <c r="V538"/>
  <c r="U538"/>
  <c r="S538"/>
  <c r="P538"/>
  <c r="X538"/>
  <c r="Q538"/>
  <c r="W538"/>
  <c r="T538"/>
  <c r="Y538"/>
  <c r="B537"/>
  <c r="C537" s="1"/>
  <c r="AA539" l="1"/>
  <c r="AI539" s="1"/>
  <c r="AO539"/>
  <c r="AP539"/>
  <c r="AR539"/>
  <c r="AQ539"/>
  <c r="AF536"/>
  <c r="AJ536" s="1"/>
  <c r="E536" s="1"/>
  <c r="AE537"/>
  <c r="AD534"/>
  <c r="AC535"/>
  <c r="B538"/>
  <c r="C538" s="1"/>
  <c r="Q539"/>
  <c r="U539"/>
  <c r="Y539"/>
  <c r="T539"/>
  <c r="V539"/>
  <c r="R539"/>
  <c r="A540"/>
  <c r="S539"/>
  <c r="W539"/>
  <c r="P539"/>
  <c r="X539"/>
  <c r="AH539" l="1"/>
  <c r="AA540"/>
  <c r="AI540" s="1"/>
  <c r="AP540"/>
  <c r="AO540"/>
  <c r="AR540"/>
  <c r="AQ540"/>
  <c r="AD535"/>
  <c r="AC536"/>
  <c r="AF537"/>
  <c r="AJ537" s="1"/>
  <c r="E537" s="1"/>
  <c r="AE538"/>
  <c r="A541"/>
  <c r="R540"/>
  <c r="V540"/>
  <c r="W540"/>
  <c r="U540"/>
  <c r="P540"/>
  <c r="T540"/>
  <c r="S540"/>
  <c r="Q540"/>
  <c r="X540"/>
  <c r="Y540"/>
  <c r="B539"/>
  <c r="C539" s="1"/>
  <c r="AH540" l="1"/>
  <c r="AA541"/>
  <c r="AI541" s="1"/>
  <c r="AO541"/>
  <c r="AP541"/>
  <c r="AR541"/>
  <c r="AQ541"/>
  <c r="AH541"/>
  <c r="AF538"/>
  <c r="AJ538" s="1"/>
  <c r="E538" s="1"/>
  <c r="AE539"/>
  <c r="AD536"/>
  <c r="AC537"/>
  <c r="B540"/>
  <c r="C540" s="1"/>
  <c r="Q541"/>
  <c r="U541"/>
  <c r="Y541"/>
  <c r="V541"/>
  <c r="T541"/>
  <c r="A542"/>
  <c r="S541"/>
  <c r="R541"/>
  <c r="P541"/>
  <c r="W541"/>
  <c r="X541"/>
  <c r="AA542" l="1"/>
  <c r="AI542" s="1"/>
  <c r="AP542"/>
  <c r="AO542"/>
  <c r="AR542"/>
  <c r="AQ542"/>
  <c r="AH542"/>
  <c r="AD537"/>
  <c r="AC538"/>
  <c r="AF539"/>
  <c r="AJ539" s="1"/>
  <c r="E539" s="1"/>
  <c r="AE540"/>
  <c r="B541"/>
  <c r="C541" s="1"/>
  <c r="P542"/>
  <c r="T542"/>
  <c r="X542"/>
  <c r="Q542"/>
  <c r="Y542"/>
  <c r="W542"/>
  <c r="A543"/>
  <c r="R542"/>
  <c r="V542"/>
  <c r="U542"/>
  <c r="S542"/>
  <c r="AA543" l="1"/>
  <c r="AI543" s="1"/>
  <c r="AO543"/>
  <c r="AP543"/>
  <c r="AR543"/>
  <c r="AQ543"/>
  <c r="AH543"/>
  <c r="AF540"/>
  <c r="AJ540" s="1"/>
  <c r="E540" s="1"/>
  <c r="AE541"/>
  <c r="AD538"/>
  <c r="AC539"/>
  <c r="Q543"/>
  <c r="U543"/>
  <c r="Y543"/>
  <c r="T543"/>
  <c r="V543"/>
  <c r="X543"/>
  <c r="A544"/>
  <c r="S543"/>
  <c r="W543"/>
  <c r="P543"/>
  <c r="R543"/>
  <c r="B542"/>
  <c r="C542" s="1"/>
  <c r="AA544" l="1"/>
  <c r="AI544" s="1"/>
  <c r="AP544"/>
  <c r="AO544"/>
  <c r="AR544"/>
  <c r="AQ544"/>
  <c r="AH544"/>
  <c r="AD539"/>
  <c r="AC540"/>
  <c r="AF541"/>
  <c r="AJ541" s="1"/>
  <c r="E541" s="1"/>
  <c r="AE542"/>
  <c r="B543"/>
  <c r="C543" s="1"/>
  <c r="A545"/>
  <c r="S544"/>
  <c r="W544"/>
  <c r="P544"/>
  <c r="T544"/>
  <c r="X544"/>
  <c r="Q544"/>
  <c r="U544"/>
  <c r="Y544"/>
  <c r="R544"/>
  <c r="V544"/>
  <c r="AA545" l="1"/>
  <c r="AI545" s="1"/>
  <c r="AO545"/>
  <c r="AP545"/>
  <c r="AR545"/>
  <c r="AQ545"/>
  <c r="AH545"/>
  <c r="AF542"/>
  <c r="AJ542" s="1"/>
  <c r="E542" s="1"/>
  <c r="AE543"/>
  <c r="AD540"/>
  <c r="AC541"/>
  <c r="P545"/>
  <c r="T545"/>
  <c r="X545"/>
  <c r="Q545"/>
  <c r="U545"/>
  <c r="Y545"/>
  <c r="S545"/>
  <c r="W545"/>
  <c r="A546"/>
  <c r="R545"/>
  <c r="V545"/>
  <c r="B544"/>
  <c r="C544" s="1"/>
  <c r="AA546" l="1"/>
  <c r="AI546" s="1"/>
  <c r="AP546"/>
  <c r="AO546"/>
  <c r="AR546"/>
  <c r="AQ546"/>
  <c r="AH546"/>
  <c r="AD541"/>
  <c r="AC542"/>
  <c r="AF543"/>
  <c r="AJ543" s="1"/>
  <c r="E543" s="1"/>
  <c r="AE544"/>
  <c r="A547"/>
  <c r="S546"/>
  <c r="W546"/>
  <c r="P546"/>
  <c r="T546"/>
  <c r="X546"/>
  <c r="Q546"/>
  <c r="U546"/>
  <c r="Y546"/>
  <c r="R546"/>
  <c r="V546"/>
  <c r="B545"/>
  <c r="C545" s="1"/>
  <c r="AA547" l="1"/>
  <c r="AI547" s="1"/>
  <c r="AO547"/>
  <c r="AP547"/>
  <c r="AR547"/>
  <c r="AQ547"/>
  <c r="AF544"/>
  <c r="AJ544" s="1"/>
  <c r="E544" s="1"/>
  <c r="AE545"/>
  <c r="AD542"/>
  <c r="AC543"/>
  <c r="B546"/>
  <c r="C546" s="1"/>
  <c r="P547"/>
  <c r="T547"/>
  <c r="X547"/>
  <c r="Q547"/>
  <c r="U547"/>
  <c r="Y547"/>
  <c r="A548"/>
  <c r="R547"/>
  <c r="V547"/>
  <c r="S547"/>
  <c r="W547"/>
  <c r="AH547" l="1"/>
  <c r="AA548"/>
  <c r="AI548" s="1"/>
  <c r="AP548"/>
  <c r="AO548"/>
  <c r="AR548"/>
  <c r="AQ548"/>
  <c r="AD543"/>
  <c r="AC544"/>
  <c r="AF545"/>
  <c r="AJ545" s="1"/>
  <c r="E545" s="1"/>
  <c r="AE546"/>
  <c r="A549"/>
  <c r="S548"/>
  <c r="W548"/>
  <c r="P548"/>
  <c r="T548"/>
  <c r="X548"/>
  <c r="V548"/>
  <c r="Q548"/>
  <c r="U548"/>
  <c r="Y548"/>
  <c r="R548"/>
  <c r="B547"/>
  <c r="C547" s="1"/>
  <c r="AH548" l="1"/>
  <c r="AA549"/>
  <c r="AI549" s="1"/>
  <c r="AO549"/>
  <c r="AP549"/>
  <c r="AR549"/>
  <c r="AQ549"/>
  <c r="AH549"/>
  <c r="AF546"/>
  <c r="AJ546" s="1"/>
  <c r="E546" s="1"/>
  <c r="AE547"/>
  <c r="AD544"/>
  <c r="AC545"/>
  <c r="B548"/>
  <c r="C548" s="1"/>
  <c r="P549"/>
  <c r="T549"/>
  <c r="X549"/>
  <c r="Q549"/>
  <c r="U549"/>
  <c r="Y549"/>
  <c r="A550"/>
  <c r="R549"/>
  <c r="V549"/>
  <c r="S549"/>
  <c r="W549"/>
  <c r="AA550" l="1"/>
  <c r="AI550" s="1"/>
  <c r="AP550"/>
  <c r="AO550"/>
  <c r="AR550"/>
  <c r="AQ550"/>
  <c r="AH550"/>
  <c r="AD545"/>
  <c r="AC546"/>
  <c r="AF547"/>
  <c r="AJ547" s="1"/>
  <c r="E547" s="1"/>
  <c r="AE548"/>
  <c r="A551"/>
  <c r="S550"/>
  <c r="W550"/>
  <c r="T550"/>
  <c r="Q550"/>
  <c r="U550"/>
  <c r="Y550"/>
  <c r="R550"/>
  <c r="V550"/>
  <c r="P550"/>
  <c r="X550"/>
  <c r="B549"/>
  <c r="C549" s="1"/>
  <c r="AA551" l="1"/>
  <c r="AI551" s="1"/>
  <c r="AO551"/>
  <c r="AP551"/>
  <c r="AR551"/>
  <c r="AQ551"/>
  <c r="AF548"/>
  <c r="AJ548" s="1"/>
  <c r="E548" s="1"/>
  <c r="AE549"/>
  <c r="AD546"/>
  <c r="AC547"/>
  <c r="B550"/>
  <c r="C550" s="1"/>
  <c r="P551"/>
  <c r="T551"/>
  <c r="X551"/>
  <c r="Q551"/>
  <c r="U551"/>
  <c r="Y551"/>
  <c r="A552"/>
  <c r="R551"/>
  <c r="V551"/>
  <c r="S551"/>
  <c r="W551"/>
  <c r="AH551" l="1"/>
  <c r="AA552"/>
  <c r="AI552" s="1"/>
  <c r="AP552"/>
  <c r="AO552"/>
  <c r="AR552"/>
  <c r="AQ552"/>
  <c r="AH552"/>
  <c r="AD547"/>
  <c r="AC548"/>
  <c r="AF549"/>
  <c r="AJ549" s="1"/>
  <c r="E549" s="1"/>
  <c r="AE550"/>
  <c r="A553"/>
  <c r="S552"/>
  <c r="W552"/>
  <c r="P552"/>
  <c r="T552"/>
  <c r="X552"/>
  <c r="Q552"/>
  <c r="U552"/>
  <c r="R552"/>
  <c r="V552"/>
  <c r="Y552"/>
  <c r="B551"/>
  <c r="C551" s="1"/>
  <c r="AA553" l="1"/>
  <c r="AI553" s="1"/>
  <c r="AO553"/>
  <c r="AP553"/>
  <c r="AR553"/>
  <c r="AQ553"/>
  <c r="AH553"/>
  <c r="AF550"/>
  <c r="AJ550" s="1"/>
  <c r="E550" s="1"/>
  <c r="AE551"/>
  <c r="AD548"/>
  <c r="AC549"/>
  <c r="B552"/>
  <c r="C552" s="1"/>
  <c r="P553"/>
  <c r="T553"/>
  <c r="X553"/>
  <c r="Q553"/>
  <c r="U553"/>
  <c r="Y553"/>
  <c r="A554"/>
  <c r="R553"/>
  <c r="V553"/>
  <c r="S553"/>
  <c r="W553"/>
  <c r="AA554" l="1"/>
  <c r="AI554" s="1"/>
  <c r="AP554"/>
  <c r="AO554"/>
  <c r="AR554"/>
  <c r="AQ554"/>
  <c r="AD549"/>
  <c r="AC550"/>
  <c r="AF551"/>
  <c r="AJ551" s="1"/>
  <c r="E551" s="1"/>
  <c r="AE552"/>
  <c r="A555"/>
  <c r="S554"/>
  <c r="W554"/>
  <c r="P554"/>
  <c r="T554"/>
  <c r="X554"/>
  <c r="Q554"/>
  <c r="U554"/>
  <c r="Y554"/>
  <c r="R554"/>
  <c r="V554"/>
  <c r="B553"/>
  <c r="C553" s="1"/>
  <c r="AH554" l="1"/>
  <c r="AA555"/>
  <c r="AI555" s="1"/>
  <c r="AO555"/>
  <c r="AP555"/>
  <c r="AR555"/>
  <c r="AQ555"/>
  <c r="AF552"/>
  <c r="AJ552" s="1"/>
  <c r="E552" s="1"/>
  <c r="AE553"/>
  <c r="AD550"/>
  <c r="AC551"/>
  <c r="B554"/>
  <c r="C554" s="1"/>
  <c r="P555"/>
  <c r="T555"/>
  <c r="X555"/>
  <c r="Q555"/>
  <c r="U555"/>
  <c r="A556"/>
  <c r="R555"/>
  <c r="V555"/>
  <c r="S555"/>
  <c r="W555"/>
  <c r="Y555"/>
  <c r="AH555" l="1"/>
  <c r="AA556"/>
  <c r="AI556" s="1"/>
  <c r="AP556"/>
  <c r="AO556"/>
  <c r="AR556"/>
  <c r="AQ556"/>
  <c r="AD551"/>
  <c r="AC552"/>
  <c r="AF553"/>
  <c r="AJ553" s="1"/>
  <c r="E553" s="1"/>
  <c r="AE554"/>
  <c r="B555"/>
  <c r="C555" s="1"/>
  <c r="Q556"/>
  <c r="U556"/>
  <c r="Y556"/>
  <c r="R556"/>
  <c r="V556"/>
  <c r="A557"/>
  <c r="S556"/>
  <c r="W556"/>
  <c r="T556"/>
  <c r="X556"/>
  <c r="P556"/>
  <c r="AH556" l="1"/>
  <c r="AA557"/>
  <c r="AI557" s="1"/>
  <c r="AO557"/>
  <c r="AP557"/>
  <c r="AR557"/>
  <c r="AQ557"/>
  <c r="AF554"/>
  <c r="AJ554" s="1"/>
  <c r="E554" s="1"/>
  <c r="AE555"/>
  <c r="AD552"/>
  <c r="AC553"/>
  <c r="B556"/>
  <c r="C556" s="1"/>
  <c r="P557"/>
  <c r="T557"/>
  <c r="X557"/>
  <c r="U557"/>
  <c r="A558"/>
  <c r="R557"/>
  <c r="V557"/>
  <c r="S557"/>
  <c r="W557"/>
  <c r="Q557"/>
  <c r="Y557"/>
  <c r="AH557" l="1"/>
  <c r="AA558"/>
  <c r="AI558" s="1"/>
  <c r="AP558"/>
  <c r="AO558"/>
  <c r="AR558"/>
  <c r="AQ558"/>
  <c r="AH558"/>
  <c r="AD553"/>
  <c r="AC554"/>
  <c r="AF555"/>
  <c r="AJ555" s="1"/>
  <c r="E555" s="1"/>
  <c r="AE556"/>
  <c r="Q558"/>
  <c r="U558"/>
  <c r="Y558"/>
  <c r="R558"/>
  <c r="V558"/>
  <c r="A559"/>
  <c r="W558"/>
  <c r="T558"/>
  <c r="S558"/>
  <c r="P558"/>
  <c r="X558"/>
  <c r="B557"/>
  <c r="C557" s="1"/>
  <c r="AA559" l="1"/>
  <c r="AI559" s="1"/>
  <c r="AO559"/>
  <c r="AP559"/>
  <c r="AR559"/>
  <c r="AQ559"/>
  <c r="AH559"/>
  <c r="AF556"/>
  <c r="AJ556" s="1"/>
  <c r="E556" s="1"/>
  <c r="AE557"/>
  <c r="AD554"/>
  <c r="AC555"/>
  <c r="B558"/>
  <c r="C558" s="1"/>
  <c r="A560"/>
  <c r="R559"/>
  <c r="V559"/>
  <c r="S559"/>
  <c r="W559"/>
  <c r="Q559"/>
  <c r="P559"/>
  <c r="T559"/>
  <c r="X559"/>
  <c r="U559"/>
  <c r="Y559"/>
  <c r="AA560" l="1"/>
  <c r="AP560"/>
  <c r="AO560"/>
  <c r="AR560"/>
  <c r="AQ560"/>
  <c r="AI560"/>
  <c r="AH560"/>
  <c r="AD555"/>
  <c r="AC556"/>
  <c r="AF557"/>
  <c r="AJ557" s="1"/>
  <c r="E557" s="1"/>
  <c r="AE558"/>
  <c r="A561"/>
  <c r="S560"/>
  <c r="W560"/>
  <c r="P560"/>
  <c r="T560"/>
  <c r="X560"/>
  <c r="Q560"/>
  <c r="U560"/>
  <c r="Y560"/>
  <c r="R560"/>
  <c r="V560"/>
  <c r="B559"/>
  <c r="C559" s="1"/>
  <c r="AA561" l="1"/>
  <c r="AO561"/>
  <c r="AP561"/>
  <c r="AR561"/>
  <c r="AQ561"/>
  <c r="AI561"/>
  <c r="AH561"/>
  <c r="AF558"/>
  <c r="AJ558" s="1"/>
  <c r="E558" s="1"/>
  <c r="AE559"/>
  <c r="AD556"/>
  <c r="AC557"/>
  <c r="B560"/>
  <c r="C560" s="1"/>
  <c r="A562"/>
  <c r="R561"/>
  <c r="V561"/>
  <c r="S561"/>
  <c r="W561"/>
  <c r="P561"/>
  <c r="T561"/>
  <c r="X561"/>
  <c r="Q561"/>
  <c r="U561"/>
  <c r="Y561"/>
  <c r="AA562" l="1"/>
  <c r="AP562"/>
  <c r="AO562"/>
  <c r="AR562"/>
  <c r="AQ562"/>
  <c r="AI562"/>
  <c r="AH562"/>
  <c r="AD557"/>
  <c r="AC558"/>
  <c r="AF559"/>
  <c r="AJ559" s="1"/>
  <c r="E559" s="1"/>
  <c r="AE560"/>
  <c r="Q562"/>
  <c r="U562"/>
  <c r="Y562"/>
  <c r="R562"/>
  <c r="V562"/>
  <c r="A563"/>
  <c r="S562"/>
  <c r="W562"/>
  <c r="T562"/>
  <c r="X562"/>
  <c r="P562"/>
  <c r="B561"/>
  <c r="C561" s="1"/>
  <c r="AA563" l="1"/>
  <c r="AO563"/>
  <c r="AP563"/>
  <c r="AR563"/>
  <c r="AQ563"/>
  <c r="AI563"/>
  <c r="AH563"/>
  <c r="AF560"/>
  <c r="AJ560" s="1"/>
  <c r="E560" s="1"/>
  <c r="AE561"/>
  <c r="AD558"/>
  <c r="AC559"/>
  <c r="A564"/>
  <c r="R563"/>
  <c r="V563"/>
  <c r="S563"/>
  <c r="W563"/>
  <c r="Y563"/>
  <c r="P563"/>
  <c r="T563"/>
  <c r="X563"/>
  <c r="Q563"/>
  <c r="U563"/>
  <c r="B562"/>
  <c r="C562" s="1"/>
  <c r="AA564" l="1"/>
  <c r="AI564" s="1"/>
  <c r="AP564"/>
  <c r="AO564"/>
  <c r="AR564"/>
  <c r="AQ564"/>
  <c r="AH564"/>
  <c r="AD559"/>
  <c r="AC560"/>
  <c r="AF561"/>
  <c r="AJ561" s="1"/>
  <c r="E561" s="1"/>
  <c r="AE562"/>
  <c r="Q564"/>
  <c r="U564"/>
  <c r="Y564"/>
  <c r="R564"/>
  <c r="V564"/>
  <c r="A565"/>
  <c r="S564"/>
  <c r="W564"/>
  <c r="P564"/>
  <c r="T564"/>
  <c r="X564"/>
  <c r="B563"/>
  <c r="C563" s="1"/>
  <c r="AA565" l="1"/>
  <c r="AI565" s="1"/>
  <c r="AO565"/>
  <c r="AP565"/>
  <c r="AR565"/>
  <c r="AQ565"/>
  <c r="AH565"/>
  <c r="AF562"/>
  <c r="AJ562" s="1"/>
  <c r="E562" s="1"/>
  <c r="AE563"/>
  <c r="AD560"/>
  <c r="AC561"/>
  <c r="A566"/>
  <c r="R565"/>
  <c r="V565"/>
  <c r="S565"/>
  <c r="W565"/>
  <c r="Y565"/>
  <c r="P565"/>
  <c r="T565"/>
  <c r="X565"/>
  <c r="Q565"/>
  <c r="U565"/>
  <c r="B564"/>
  <c r="C564" s="1"/>
  <c r="AA566" l="1"/>
  <c r="AP566"/>
  <c r="AO566"/>
  <c r="AR566"/>
  <c r="AQ566"/>
  <c r="AI566"/>
  <c r="AH566"/>
  <c r="AD561"/>
  <c r="AC562"/>
  <c r="AF563"/>
  <c r="AJ563" s="1"/>
  <c r="E563" s="1"/>
  <c r="AE564"/>
  <c r="Q566"/>
  <c r="U566"/>
  <c r="Y566"/>
  <c r="R566"/>
  <c r="V566"/>
  <c r="A567"/>
  <c r="S566"/>
  <c r="P566"/>
  <c r="T566"/>
  <c r="W566"/>
  <c r="X566"/>
  <c r="B565"/>
  <c r="C565" s="1"/>
  <c r="AA567" l="1"/>
  <c r="AO567"/>
  <c r="AP567"/>
  <c r="AR567"/>
  <c r="AQ567"/>
  <c r="AI567"/>
  <c r="AH567"/>
  <c r="AF564"/>
  <c r="AJ564" s="1"/>
  <c r="E564" s="1"/>
  <c r="AE565"/>
  <c r="AD562"/>
  <c r="AC563"/>
  <c r="A568"/>
  <c r="R567"/>
  <c r="V567"/>
  <c r="S567"/>
  <c r="W567"/>
  <c r="P567"/>
  <c r="T567"/>
  <c r="X567"/>
  <c r="Q567"/>
  <c r="U567"/>
  <c r="Y567"/>
  <c r="B566"/>
  <c r="C566" s="1"/>
  <c r="AA568" l="1"/>
  <c r="AP568"/>
  <c r="AO568"/>
  <c r="AR568"/>
  <c r="AQ568"/>
  <c r="AI568"/>
  <c r="AH568"/>
  <c r="AD563"/>
  <c r="AC564"/>
  <c r="AF565"/>
  <c r="AJ565" s="1"/>
  <c r="E565" s="1"/>
  <c r="AE566"/>
  <c r="B567"/>
  <c r="C567" s="1"/>
  <c r="Q568"/>
  <c r="U568"/>
  <c r="Y568"/>
  <c r="R568"/>
  <c r="V568"/>
  <c r="A569"/>
  <c r="S568"/>
  <c r="W568"/>
  <c r="P568"/>
  <c r="T568"/>
  <c r="X568"/>
  <c r="AA569" l="1"/>
  <c r="AO569"/>
  <c r="AP569"/>
  <c r="AR569"/>
  <c r="AQ569"/>
  <c r="AI569"/>
  <c r="AH569"/>
  <c r="AF566"/>
  <c r="AJ566" s="1"/>
  <c r="E566" s="1"/>
  <c r="AE567"/>
  <c r="AD564"/>
  <c r="AC565"/>
  <c r="B568"/>
  <c r="C568" s="1"/>
  <c r="A570"/>
  <c r="R569"/>
  <c r="V569"/>
  <c r="S569"/>
  <c r="W569"/>
  <c r="Q569"/>
  <c r="Y569"/>
  <c r="P569"/>
  <c r="T569"/>
  <c r="X569"/>
  <c r="U569"/>
  <c r="AA570" l="1"/>
  <c r="AI570" s="1"/>
  <c r="AP570"/>
  <c r="AO570"/>
  <c r="AR570"/>
  <c r="AQ570"/>
  <c r="AD565"/>
  <c r="AC566"/>
  <c r="AF567"/>
  <c r="AJ567" s="1"/>
  <c r="E567" s="1"/>
  <c r="AE568"/>
  <c r="Q570"/>
  <c r="U570"/>
  <c r="Y570"/>
  <c r="R570"/>
  <c r="V570"/>
  <c r="W570"/>
  <c r="T570"/>
  <c r="A571"/>
  <c r="S570"/>
  <c r="P570"/>
  <c r="X570"/>
  <c r="B569"/>
  <c r="C569" s="1"/>
  <c r="AH570" l="1"/>
  <c r="AA571"/>
  <c r="AO571"/>
  <c r="AP571"/>
  <c r="AR571"/>
  <c r="AQ571"/>
  <c r="AI571"/>
  <c r="AH571"/>
  <c r="AF568"/>
  <c r="AJ568" s="1"/>
  <c r="E568" s="1"/>
  <c r="AE569"/>
  <c r="AD566"/>
  <c r="AC567"/>
  <c r="B570"/>
  <c r="C570" s="1"/>
  <c r="A572"/>
  <c r="R571"/>
  <c r="V571"/>
  <c r="S571"/>
  <c r="W571"/>
  <c r="P571"/>
  <c r="X571"/>
  <c r="Q571"/>
  <c r="Y571"/>
  <c r="T571"/>
  <c r="U571"/>
  <c r="AA572" l="1"/>
  <c r="AP572"/>
  <c r="AO572"/>
  <c r="AR572"/>
  <c r="AQ572"/>
  <c r="AI572"/>
  <c r="AH572"/>
  <c r="AD567"/>
  <c r="AC568"/>
  <c r="AF569"/>
  <c r="AJ569" s="1"/>
  <c r="E569" s="1"/>
  <c r="AE570"/>
  <c r="B571"/>
  <c r="C571" s="1"/>
  <c r="Q572"/>
  <c r="U572"/>
  <c r="Y572"/>
  <c r="R572"/>
  <c r="V572"/>
  <c r="A573"/>
  <c r="S572"/>
  <c r="W572"/>
  <c r="P572"/>
  <c r="T572"/>
  <c r="X572"/>
  <c r="AA573" l="1"/>
  <c r="AO573"/>
  <c r="AP573"/>
  <c r="AR573"/>
  <c r="AQ573"/>
  <c r="AI573"/>
  <c r="AH573"/>
  <c r="AF570"/>
  <c r="AJ570" s="1"/>
  <c r="E570" s="1"/>
  <c r="AE571"/>
  <c r="AD568"/>
  <c r="AC569"/>
  <c r="B572"/>
  <c r="C572" s="1"/>
  <c r="A574"/>
  <c r="R573"/>
  <c r="V573"/>
  <c r="S573"/>
  <c r="W573"/>
  <c r="P573"/>
  <c r="T573"/>
  <c r="X573"/>
  <c r="Q573"/>
  <c r="U573"/>
  <c r="Y573"/>
  <c r="AA574" l="1"/>
  <c r="AP574"/>
  <c r="AO574"/>
  <c r="AR574"/>
  <c r="AQ574"/>
  <c r="AI574"/>
  <c r="AH574"/>
  <c r="AD569"/>
  <c r="AC570"/>
  <c r="AF571"/>
  <c r="AJ571" s="1"/>
  <c r="E571" s="1"/>
  <c r="AE572"/>
  <c r="Q574"/>
  <c r="U574"/>
  <c r="Y574"/>
  <c r="R574"/>
  <c r="V574"/>
  <c r="A575"/>
  <c r="S574"/>
  <c r="W574"/>
  <c r="P574"/>
  <c r="T574"/>
  <c r="X574"/>
  <c r="B573"/>
  <c r="C573" s="1"/>
  <c r="AA575" l="1"/>
  <c r="AI575" s="1"/>
  <c r="AO575"/>
  <c r="AP575"/>
  <c r="AR575"/>
  <c r="AQ575"/>
  <c r="AH575"/>
  <c r="AF572"/>
  <c r="AJ572" s="1"/>
  <c r="E572" s="1"/>
  <c r="AE573"/>
  <c r="AD570"/>
  <c r="AC571"/>
  <c r="P575"/>
  <c r="T575"/>
  <c r="X575"/>
  <c r="Q575"/>
  <c r="U575"/>
  <c r="Y575"/>
  <c r="A576"/>
  <c r="R575"/>
  <c r="V575"/>
  <c r="S575"/>
  <c r="W575"/>
  <c r="B574"/>
  <c r="C574" s="1"/>
  <c r="AA576" l="1"/>
  <c r="AP576"/>
  <c r="AO576"/>
  <c r="AR576"/>
  <c r="AQ576"/>
  <c r="AI576"/>
  <c r="AH576"/>
  <c r="AD571"/>
  <c r="AC572"/>
  <c r="AF573"/>
  <c r="AJ573" s="1"/>
  <c r="E573" s="1"/>
  <c r="AE574"/>
  <c r="Q576"/>
  <c r="U576"/>
  <c r="Y576"/>
  <c r="R576"/>
  <c r="V576"/>
  <c r="T576"/>
  <c r="A577"/>
  <c r="S576"/>
  <c r="W576"/>
  <c r="P576"/>
  <c r="X576"/>
  <c r="B575"/>
  <c r="C575" s="1"/>
  <c r="AA577" l="1"/>
  <c r="AI577" s="1"/>
  <c r="AO577"/>
  <c r="AP577"/>
  <c r="AR577"/>
  <c r="AQ577"/>
  <c r="AH577"/>
  <c r="AF574"/>
  <c r="AJ574" s="1"/>
  <c r="E574" s="1"/>
  <c r="AE575"/>
  <c r="AD572"/>
  <c r="AC573"/>
  <c r="B576"/>
  <c r="C576" s="1"/>
  <c r="A578"/>
  <c r="R577"/>
  <c r="V577"/>
  <c r="S577"/>
  <c r="W577"/>
  <c r="P577"/>
  <c r="X577"/>
  <c r="Q577"/>
  <c r="Y577"/>
  <c r="T577"/>
  <c r="U577"/>
  <c r="AA578" l="1"/>
  <c r="AP578"/>
  <c r="AO578"/>
  <c r="AR578"/>
  <c r="AQ578"/>
  <c r="AI578"/>
  <c r="AH578"/>
  <c r="AD573"/>
  <c r="AC574"/>
  <c r="AF575"/>
  <c r="AJ575" s="1"/>
  <c r="E575" s="1"/>
  <c r="AE576"/>
  <c r="Q578"/>
  <c r="U578"/>
  <c r="Y578"/>
  <c r="R578"/>
  <c r="V578"/>
  <c r="W578"/>
  <c r="T578"/>
  <c r="A579"/>
  <c r="S578"/>
  <c r="P578"/>
  <c r="X578"/>
  <c r="B577"/>
  <c r="C577" s="1"/>
  <c r="AA579" l="1"/>
  <c r="AI579" s="1"/>
  <c r="AO579"/>
  <c r="AP579"/>
  <c r="AR579"/>
  <c r="AQ579"/>
  <c r="AH579"/>
  <c r="AF576"/>
  <c r="AJ576" s="1"/>
  <c r="E576" s="1"/>
  <c r="AE577"/>
  <c r="AD574"/>
  <c r="AC575"/>
  <c r="B578"/>
  <c r="C578" s="1"/>
  <c r="A580"/>
  <c r="R579"/>
  <c r="V579"/>
  <c r="S579"/>
  <c r="W579"/>
  <c r="P579"/>
  <c r="T579"/>
  <c r="X579"/>
  <c r="Q579"/>
  <c r="U579"/>
  <c r="Y579"/>
  <c r="AA580" l="1"/>
  <c r="AI580" s="1"/>
  <c r="AP580"/>
  <c r="AO580"/>
  <c r="AR580"/>
  <c r="AQ580"/>
  <c r="AD575"/>
  <c r="AC576"/>
  <c r="AF577"/>
  <c r="AJ577" s="1"/>
  <c r="E577" s="1"/>
  <c r="AE578"/>
  <c r="B579"/>
  <c r="C579" s="1"/>
  <c r="Q580"/>
  <c r="U580"/>
  <c r="Y580"/>
  <c r="R580"/>
  <c r="V580"/>
  <c r="W580"/>
  <c r="P580"/>
  <c r="X580"/>
  <c r="A581"/>
  <c r="S580"/>
  <c r="T580"/>
  <c r="AH580" l="1"/>
  <c r="AA581"/>
  <c r="AI581" s="1"/>
  <c r="AO581"/>
  <c r="AP581"/>
  <c r="AR581"/>
  <c r="AQ581"/>
  <c r="AF578"/>
  <c r="AJ578" s="1"/>
  <c r="E578" s="1"/>
  <c r="AE579"/>
  <c r="AD576"/>
  <c r="AC577"/>
  <c r="A582"/>
  <c r="R581"/>
  <c r="V581"/>
  <c r="S581"/>
  <c r="W581"/>
  <c r="Y581"/>
  <c r="P581"/>
  <c r="T581"/>
  <c r="X581"/>
  <c r="Q581"/>
  <c r="U581"/>
  <c r="B580"/>
  <c r="C580" s="1"/>
  <c r="AH581" l="1"/>
  <c r="AA582"/>
  <c r="AI582" s="1"/>
  <c r="AP582"/>
  <c r="AO582"/>
  <c r="AR582"/>
  <c r="AQ582"/>
  <c r="AD577"/>
  <c r="AC578"/>
  <c r="AF579"/>
  <c r="AJ579" s="1"/>
  <c r="E579" s="1"/>
  <c r="AE580"/>
  <c r="Q582"/>
  <c r="U582"/>
  <c r="Y582"/>
  <c r="R582"/>
  <c r="V582"/>
  <c r="A583"/>
  <c r="S582"/>
  <c r="W582"/>
  <c r="P582"/>
  <c r="X582"/>
  <c r="T582"/>
  <c r="B581"/>
  <c r="C581" s="1"/>
  <c r="AH582" l="1"/>
  <c r="AA583"/>
  <c r="AI583" s="1"/>
  <c r="AO583"/>
  <c r="AP583"/>
  <c r="AR583"/>
  <c r="AQ583"/>
  <c r="AH583"/>
  <c r="AF580"/>
  <c r="AJ580" s="1"/>
  <c r="E580" s="1"/>
  <c r="AE581"/>
  <c r="AD578"/>
  <c r="AC579"/>
  <c r="A584"/>
  <c r="R583"/>
  <c r="V583"/>
  <c r="S583"/>
  <c r="W583"/>
  <c r="P583"/>
  <c r="T583"/>
  <c r="X583"/>
  <c r="Q583"/>
  <c r="U583"/>
  <c r="Y583"/>
  <c r="B582"/>
  <c r="C582" s="1"/>
  <c r="AA584" l="1"/>
  <c r="AI584" s="1"/>
  <c r="AP584"/>
  <c r="AO584"/>
  <c r="AR584"/>
  <c r="AQ584"/>
  <c r="AH584"/>
  <c r="AD579"/>
  <c r="AC580"/>
  <c r="AF581"/>
  <c r="AJ581" s="1"/>
  <c r="E581" s="1"/>
  <c r="AE582"/>
  <c r="B583"/>
  <c r="C583" s="1"/>
  <c r="Q584"/>
  <c r="U584"/>
  <c r="Y584"/>
  <c r="R584"/>
  <c r="V584"/>
  <c r="A585"/>
  <c r="W584"/>
  <c r="T584"/>
  <c r="S584"/>
  <c r="P584"/>
  <c r="X584"/>
  <c r="AA585" l="1"/>
  <c r="AO585"/>
  <c r="AP585"/>
  <c r="AR585"/>
  <c r="AQ585"/>
  <c r="AI585"/>
  <c r="AH585"/>
  <c r="AF582"/>
  <c r="AJ582" s="1"/>
  <c r="E582" s="1"/>
  <c r="AE583"/>
  <c r="AD580"/>
  <c r="AC581"/>
  <c r="A586"/>
  <c r="R585"/>
  <c r="V585"/>
  <c r="S585"/>
  <c r="W585"/>
  <c r="X585"/>
  <c r="U585"/>
  <c r="P585"/>
  <c r="T585"/>
  <c r="Q585"/>
  <c r="Y585"/>
  <c r="B584"/>
  <c r="C584" s="1"/>
  <c r="AA586" l="1"/>
  <c r="AP586"/>
  <c r="AO586"/>
  <c r="AR586"/>
  <c r="AQ586"/>
  <c r="AI586"/>
  <c r="AH586"/>
  <c r="AD581"/>
  <c r="AC582"/>
  <c r="AF583"/>
  <c r="AJ583" s="1"/>
  <c r="E583" s="1"/>
  <c r="AE584"/>
  <c r="B585"/>
  <c r="C585" s="1"/>
  <c r="U586"/>
  <c r="R586"/>
  <c r="A587"/>
  <c r="S586"/>
  <c r="W586"/>
  <c r="P586"/>
  <c r="T586"/>
  <c r="X586"/>
  <c r="Q586"/>
  <c r="Y586"/>
  <c r="V586"/>
  <c r="AA587" l="1"/>
  <c r="AO587"/>
  <c r="AP587"/>
  <c r="AR587"/>
  <c r="AQ587"/>
  <c r="AI587"/>
  <c r="AH587"/>
  <c r="AF584"/>
  <c r="AJ584" s="1"/>
  <c r="E584" s="1"/>
  <c r="AE585"/>
  <c r="AD582"/>
  <c r="AC583"/>
  <c r="A588"/>
  <c r="R587"/>
  <c r="V587"/>
  <c r="S587"/>
  <c r="W587"/>
  <c r="X587"/>
  <c r="U587"/>
  <c r="P587"/>
  <c r="T587"/>
  <c r="Q587"/>
  <c r="Y587"/>
  <c r="B586"/>
  <c r="C586" s="1"/>
  <c r="AA588" l="1"/>
  <c r="AP588"/>
  <c r="AO588"/>
  <c r="AR588"/>
  <c r="AQ588"/>
  <c r="AI588"/>
  <c r="AH588"/>
  <c r="AD583"/>
  <c r="AC584"/>
  <c r="AF585"/>
  <c r="AJ585" s="1"/>
  <c r="E585" s="1"/>
  <c r="AE586"/>
  <c r="B587"/>
  <c r="C587" s="1"/>
  <c r="Q588"/>
  <c r="U588"/>
  <c r="Y588"/>
  <c r="R588"/>
  <c r="V588"/>
  <c r="W588"/>
  <c r="T588"/>
  <c r="A589"/>
  <c r="S588"/>
  <c r="P588"/>
  <c r="X588"/>
  <c r="AA589" l="1"/>
  <c r="AO589"/>
  <c r="AP589"/>
  <c r="AR589"/>
  <c r="AQ589"/>
  <c r="AI589"/>
  <c r="AH589"/>
  <c r="AF586"/>
  <c r="AJ586" s="1"/>
  <c r="E586" s="1"/>
  <c r="AE587"/>
  <c r="AD584"/>
  <c r="AC585"/>
  <c r="A590"/>
  <c r="R589"/>
  <c r="P589"/>
  <c r="T589"/>
  <c r="X589"/>
  <c r="Q589"/>
  <c r="U589"/>
  <c r="Y589"/>
  <c r="V589"/>
  <c r="S589"/>
  <c r="W589"/>
  <c r="B588"/>
  <c r="C588" s="1"/>
  <c r="AA590" l="1"/>
  <c r="AP590"/>
  <c r="AO590"/>
  <c r="AR590"/>
  <c r="AQ590"/>
  <c r="AI590"/>
  <c r="AH590"/>
  <c r="AD585"/>
  <c r="AC586"/>
  <c r="AF587"/>
  <c r="AJ587" s="1"/>
  <c r="E587" s="1"/>
  <c r="AE588"/>
  <c r="Q590"/>
  <c r="U590"/>
  <c r="Y590"/>
  <c r="R590"/>
  <c r="V590"/>
  <c r="A591"/>
  <c r="S590"/>
  <c r="W590"/>
  <c r="T590"/>
  <c r="X590"/>
  <c r="P590"/>
  <c r="B589"/>
  <c r="C589" s="1"/>
  <c r="AA591" l="1"/>
  <c r="AO591"/>
  <c r="AP591"/>
  <c r="AR591"/>
  <c r="AQ591"/>
  <c r="AI591"/>
  <c r="AH591"/>
  <c r="AF588"/>
  <c r="AJ588" s="1"/>
  <c r="E588" s="1"/>
  <c r="AE589"/>
  <c r="AD586"/>
  <c r="AC587"/>
  <c r="B590"/>
  <c r="C590" s="1"/>
  <c r="A592"/>
  <c r="R591"/>
  <c r="V591"/>
  <c r="S591"/>
  <c r="W591"/>
  <c r="X591"/>
  <c r="U591"/>
  <c r="Y591"/>
  <c r="P591"/>
  <c r="T591"/>
  <c r="Q591"/>
  <c r="AA592" l="1"/>
  <c r="AI592" s="1"/>
  <c r="AP592"/>
  <c r="AO592"/>
  <c r="AR592"/>
  <c r="AQ592"/>
  <c r="AD587"/>
  <c r="AC588"/>
  <c r="AF589"/>
  <c r="AJ589" s="1"/>
  <c r="E589" s="1"/>
  <c r="AE590"/>
  <c r="Q592"/>
  <c r="U592"/>
  <c r="Y592"/>
  <c r="R592"/>
  <c r="V592"/>
  <c r="A593"/>
  <c r="W592"/>
  <c r="P592"/>
  <c r="X592"/>
  <c r="S592"/>
  <c r="T592"/>
  <c r="B591"/>
  <c r="C591" s="1"/>
  <c r="AH592" l="1"/>
  <c r="AA593"/>
  <c r="AI593" s="1"/>
  <c r="AO593"/>
  <c r="AP593"/>
  <c r="AR593"/>
  <c r="AQ593"/>
  <c r="AF590"/>
  <c r="AJ590" s="1"/>
  <c r="E590" s="1"/>
  <c r="AE591"/>
  <c r="AD588"/>
  <c r="AC589"/>
  <c r="A594"/>
  <c r="R593"/>
  <c r="W593"/>
  <c r="P593"/>
  <c r="T593"/>
  <c r="X593"/>
  <c r="Q593"/>
  <c r="U593"/>
  <c r="Y593"/>
  <c r="V593"/>
  <c r="S593"/>
  <c r="B592"/>
  <c r="C592" s="1"/>
  <c r="AH593" l="1"/>
  <c r="AA594"/>
  <c r="AI594" s="1"/>
  <c r="AP594"/>
  <c r="AO594"/>
  <c r="AR594"/>
  <c r="AQ594"/>
  <c r="AH594"/>
  <c r="AD589"/>
  <c r="AC590"/>
  <c r="AF591"/>
  <c r="AJ591" s="1"/>
  <c r="E591" s="1"/>
  <c r="AE592"/>
  <c r="B593"/>
  <c r="C593" s="1"/>
  <c r="Q594"/>
  <c r="U594"/>
  <c r="Y594"/>
  <c r="R594"/>
  <c r="V594"/>
  <c r="T594"/>
  <c r="A595"/>
  <c r="S594"/>
  <c r="W594"/>
  <c r="P594"/>
  <c r="X594"/>
  <c r="AA595" l="1"/>
  <c r="AO595"/>
  <c r="AP595"/>
  <c r="AR595"/>
  <c r="AQ595"/>
  <c r="AI595"/>
  <c r="AH595"/>
  <c r="AF592"/>
  <c r="AJ592" s="1"/>
  <c r="E592" s="1"/>
  <c r="AE593"/>
  <c r="AD590"/>
  <c r="AC591"/>
  <c r="A596"/>
  <c r="R595"/>
  <c r="V595"/>
  <c r="S595"/>
  <c r="W595"/>
  <c r="Q595"/>
  <c r="Y595"/>
  <c r="P595"/>
  <c r="T595"/>
  <c r="X595"/>
  <c r="U595"/>
  <c r="B594"/>
  <c r="C594" s="1"/>
  <c r="AA596" l="1"/>
  <c r="AP596"/>
  <c r="AO596"/>
  <c r="AR596"/>
  <c r="AQ596"/>
  <c r="AI596"/>
  <c r="AH596"/>
  <c r="AD591"/>
  <c r="AC592"/>
  <c r="AF593"/>
  <c r="AJ593" s="1"/>
  <c r="E593" s="1"/>
  <c r="AE594"/>
  <c r="B595"/>
  <c r="C595" s="1"/>
  <c r="Q596"/>
  <c r="U596"/>
  <c r="Y596"/>
  <c r="R596"/>
  <c r="V596"/>
  <c r="T596"/>
  <c r="A597"/>
  <c r="S596"/>
  <c r="W596"/>
  <c r="P596"/>
  <c r="X596"/>
  <c r="AA597" l="1"/>
  <c r="AO597"/>
  <c r="AP597"/>
  <c r="AR597"/>
  <c r="AQ597"/>
  <c r="AI597"/>
  <c r="AH597"/>
  <c r="AF594"/>
  <c r="AJ594" s="1"/>
  <c r="E594" s="1"/>
  <c r="AE595"/>
  <c r="AD592"/>
  <c r="AC593"/>
  <c r="A598"/>
  <c r="R597"/>
  <c r="V597"/>
  <c r="S597"/>
  <c r="W597"/>
  <c r="P597"/>
  <c r="T597"/>
  <c r="X597"/>
  <c r="Q597"/>
  <c r="U597"/>
  <c r="Y597"/>
  <c r="B596"/>
  <c r="C596" s="1"/>
  <c r="AA598" l="1"/>
  <c r="AI598" s="1"/>
  <c r="AP598"/>
  <c r="AO598"/>
  <c r="AR598"/>
  <c r="AQ598"/>
  <c r="AH598"/>
  <c r="AD593"/>
  <c r="AC594"/>
  <c r="AF595"/>
  <c r="AJ595" s="1"/>
  <c r="E595" s="1"/>
  <c r="AE596"/>
  <c r="B597"/>
  <c r="C597" s="1"/>
  <c r="Q598"/>
  <c r="Y598"/>
  <c r="V598"/>
  <c r="A599"/>
  <c r="S598"/>
  <c r="W598"/>
  <c r="P598"/>
  <c r="T598"/>
  <c r="X598"/>
  <c r="U598"/>
  <c r="R598"/>
  <c r="AA599" l="1"/>
  <c r="AO599"/>
  <c r="AP599"/>
  <c r="AR599"/>
  <c r="AQ599"/>
  <c r="AI599"/>
  <c r="AH599"/>
  <c r="AF596"/>
  <c r="AJ596" s="1"/>
  <c r="E596" s="1"/>
  <c r="AE597"/>
  <c r="AD594"/>
  <c r="AC595"/>
  <c r="B598"/>
  <c r="C598" s="1"/>
  <c r="A600"/>
  <c r="R599"/>
  <c r="V599"/>
  <c r="S599"/>
  <c r="W599"/>
  <c r="P599"/>
  <c r="T599"/>
  <c r="X599"/>
  <c r="Q599"/>
  <c r="U599"/>
  <c r="Y599"/>
  <c r="AA600" l="1"/>
  <c r="AP600"/>
  <c r="AO600"/>
  <c r="AR600"/>
  <c r="AQ600"/>
  <c r="AI600"/>
  <c r="AH600"/>
  <c r="AD595"/>
  <c r="AC596"/>
  <c r="AF597"/>
  <c r="AJ597" s="1"/>
  <c r="E597" s="1"/>
  <c r="AE598"/>
  <c r="Q600"/>
  <c r="U600"/>
  <c r="Y600"/>
  <c r="R600"/>
  <c r="V600"/>
  <c r="S600"/>
  <c r="P600"/>
  <c r="X600"/>
  <c r="A601"/>
  <c r="W600"/>
  <c r="T600"/>
  <c r="B599"/>
  <c r="C599" s="1"/>
  <c r="AA601" l="1"/>
  <c r="AO601"/>
  <c r="AP601"/>
  <c r="AR601"/>
  <c r="AQ601"/>
  <c r="AI601"/>
  <c r="AH601"/>
  <c r="AF598"/>
  <c r="AJ598" s="1"/>
  <c r="E598" s="1"/>
  <c r="AE599"/>
  <c r="AD596"/>
  <c r="AC597"/>
  <c r="A602"/>
  <c r="R601"/>
  <c r="V601"/>
  <c r="S601"/>
  <c r="W601"/>
  <c r="P601"/>
  <c r="T601"/>
  <c r="X601"/>
  <c r="Q601"/>
  <c r="U601"/>
  <c r="Y601"/>
  <c r="B600"/>
  <c r="C600" s="1"/>
  <c r="AA602" l="1"/>
  <c r="AI602" s="1"/>
  <c r="AP602"/>
  <c r="AO602"/>
  <c r="AR602"/>
  <c r="AQ602"/>
  <c r="AH602"/>
  <c r="AD597"/>
  <c r="AC598"/>
  <c r="AF599"/>
  <c r="AJ599" s="1"/>
  <c r="E599" s="1"/>
  <c r="AE600"/>
  <c r="B601"/>
  <c r="C601" s="1"/>
  <c r="Q602"/>
  <c r="U602"/>
  <c r="Y602"/>
  <c r="R602"/>
  <c r="V602"/>
  <c r="T602"/>
  <c r="A603"/>
  <c r="S602"/>
  <c r="W602"/>
  <c r="P602"/>
  <c r="X602"/>
  <c r="AA603" l="1"/>
  <c r="AI603" s="1"/>
  <c r="AO603"/>
  <c r="AP603"/>
  <c r="AR603"/>
  <c r="AQ603"/>
  <c r="AH603"/>
  <c r="AF600"/>
  <c r="AJ600" s="1"/>
  <c r="E600" s="1"/>
  <c r="AE601"/>
  <c r="AD598"/>
  <c r="AC599"/>
  <c r="A604"/>
  <c r="R603"/>
  <c r="V603"/>
  <c r="S603"/>
  <c r="W603"/>
  <c r="U603"/>
  <c r="P603"/>
  <c r="T603"/>
  <c r="X603"/>
  <c r="Q603"/>
  <c r="Y603"/>
  <c r="B602"/>
  <c r="C602" s="1"/>
  <c r="AA604" l="1"/>
  <c r="AP604"/>
  <c r="AO604"/>
  <c r="AR604"/>
  <c r="AQ604"/>
  <c r="AI604"/>
  <c r="AH604"/>
  <c r="AD599"/>
  <c r="AC600"/>
  <c r="AF601"/>
  <c r="AJ601" s="1"/>
  <c r="E601" s="1"/>
  <c r="AE602"/>
  <c r="Q604"/>
  <c r="U604"/>
  <c r="Y604"/>
  <c r="R604"/>
  <c r="V604"/>
  <c r="A605"/>
  <c r="S604"/>
  <c r="W604"/>
  <c r="P604"/>
  <c r="T604"/>
  <c r="X604"/>
  <c r="B603"/>
  <c r="C603" s="1"/>
  <c r="AA605" l="1"/>
  <c r="AO605"/>
  <c r="AP605"/>
  <c r="AR605"/>
  <c r="AQ605"/>
  <c r="AI605"/>
  <c r="AH605"/>
  <c r="AF602"/>
  <c r="AJ602" s="1"/>
  <c r="E602" s="1"/>
  <c r="AE603"/>
  <c r="AD600"/>
  <c r="AC601"/>
  <c r="V605"/>
  <c r="W605"/>
  <c r="P605"/>
  <c r="T605"/>
  <c r="X605"/>
  <c r="Q605"/>
  <c r="U605"/>
  <c r="Y605"/>
  <c r="A606"/>
  <c r="R605"/>
  <c r="S605"/>
  <c r="B604"/>
  <c r="C604" s="1"/>
  <c r="AA606" l="1"/>
  <c r="AP606"/>
  <c r="AO606"/>
  <c r="AR606"/>
  <c r="AQ606"/>
  <c r="AI606"/>
  <c r="AH606"/>
  <c r="AD601"/>
  <c r="AC602"/>
  <c r="AF603"/>
  <c r="AJ603" s="1"/>
  <c r="E603" s="1"/>
  <c r="AE604"/>
  <c r="Q606"/>
  <c r="U606"/>
  <c r="Y606"/>
  <c r="R606"/>
  <c r="V606"/>
  <c r="P606"/>
  <c r="X606"/>
  <c r="A607"/>
  <c r="S606"/>
  <c r="W606"/>
  <c r="T606"/>
  <c r="B605"/>
  <c r="C605" s="1"/>
  <c r="AA607" l="1"/>
  <c r="AO607"/>
  <c r="AP607"/>
  <c r="AR607"/>
  <c r="AQ607"/>
  <c r="AI607"/>
  <c r="AH607"/>
  <c r="AF604"/>
  <c r="AJ604" s="1"/>
  <c r="E604" s="1"/>
  <c r="AE605"/>
  <c r="AD602"/>
  <c r="AC603"/>
  <c r="A608"/>
  <c r="R607"/>
  <c r="V607"/>
  <c r="S607"/>
  <c r="W607"/>
  <c r="P607"/>
  <c r="X607"/>
  <c r="Q607"/>
  <c r="Y607"/>
  <c r="T607"/>
  <c r="U607"/>
  <c r="B606"/>
  <c r="C606" s="1"/>
  <c r="AA608" l="1"/>
  <c r="AI608" s="1"/>
  <c r="AP608"/>
  <c r="AO608"/>
  <c r="AR608"/>
  <c r="AQ608"/>
  <c r="AH608"/>
  <c r="AD603"/>
  <c r="AC604"/>
  <c r="AF605"/>
  <c r="AJ605" s="1"/>
  <c r="E605" s="1"/>
  <c r="AE606"/>
  <c r="B607"/>
  <c r="C607" s="1"/>
  <c r="Q608"/>
  <c r="U608"/>
  <c r="Y608"/>
  <c r="R608"/>
  <c r="V608"/>
  <c r="S608"/>
  <c r="P608"/>
  <c r="T608"/>
  <c r="A609"/>
  <c r="W608"/>
  <c r="X608"/>
  <c r="AA609" l="1"/>
  <c r="AO609"/>
  <c r="AP609"/>
  <c r="AR609"/>
  <c r="AQ609"/>
  <c r="AI609"/>
  <c r="AH609"/>
  <c r="AF606"/>
  <c r="AJ606" s="1"/>
  <c r="E606" s="1"/>
  <c r="AE607"/>
  <c r="AD604"/>
  <c r="AC605"/>
  <c r="A610"/>
  <c r="R609"/>
  <c r="V609"/>
  <c r="S609"/>
  <c r="W609"/>
  <c r="Q609"/>
  <c r="Y609"/>
  <c r="P609"/>
  <c r="T609"/>
  <c r="X609"/>
  <c r="U609"/>
  <c r="B608"/>
  <c r="C608" s="1"/>
  <c r="AA610" l="1"/>
  <c r="AI610" s="1"/>
  <c r="AP610"/>
  <c r="AO610"/>
  <c r="AR610"/>
  <c r="AQ610"/>
  <c r="AH610"/>
  <c r="AD605"/>
  <c r="AC606"/>
  <c r="AF607"/>
  <c r="AJ607" s="1"/>
  <c r="E607" s="1"/>
  <c r="AE608"/>
  <c r="Q610"/>
  <c r="U610"/>
  <c r="Y610"/>
  <c r="V610"/>
  <c r="A611"/>
  <c r="S610"/>
  <c r="W610"/>
  <c r="P610"/>
  <c r="T610"/>
  <c r="X610"/>
  <c r="R610"/>
  <c r="B609"/>
  <c r="C609" s="1"/>
  <c r="AA611" l="1"/>
  <c r="AI611" s="1"/>
  <c r="AO611"/>
  <c r="AP611"/>
  <c r="AR611"/>
  <c r="AQ611"/>
  <c r="AH611"/>
  <c r="AF608"/>
  <c r="AJ608" s="1"/>
  <c r="E608" s="1"/>
  <c r="AE609"/>
  <c r="AD606"/>
  <c r="AC607"/>
  <c r="B610"/>
  <c r="C610" s="1"/>
  <c r="A612"/>
  <c r="R611"/>
  <c r="V611"/>
  <c r="S611"/>
  <c r="P611"/>
  <c r="T611"/>
  <c r="X611"/>
  <c r="Q611"/>
  <c r="U611"/>
  <c r="Y611"/>
  <c r="W611"/>
  <c r="AA612" l="1"/>
  <c r="AI612" s="1"/>
  <c r="AP612"/>
  <c r="AO612"/>
  <c r="AR612"/>
  <c r="AQ612"/>
  <c r="AH612"/>
  <c r="AD607"/>
  <c r="AC608"/>
  <c r="AF609"/>
  <c r="AJ609" s="1"/>
  <c r="E609" s="1"/>
  <c r="AE610"/>
  <c r="Q612"/>
  <c r="U612"/>
  <c r="Y612"/>
  <c r="R612"/>
  <c r="V612"/>
  <c r="A613"/>
  <c r="S612"/>
  <c r="P612"/>
  <c r="T612"/>
  <c r="X612"/>
  <c r="W612"/>
  <c r="B611"/>
  <c r="C611" s="1"/>
  <c r="AA613" l="1"/>
  <c r="AO613"/>
  <c r="AP613"/>
  <c r="AR613"/>
  <c r="AQ613"/>
  <c r="AI613"/>
  <c r="AH613"/>
  <c r="AF610"/>
  <c r="AJ610" s="1"/>
  <c r="E610" s="1"/>
  <c r="AE611"/>
  <c r="AD608"/>
  <c r="AC609"/>
  <c r="A614"/>
  <c r="R613"/>
  <c r="V613"/>
  <c r="S613"/>
  <c r="W613"/>
  <c r="P613"/>
  <c r="T613"/>
  <c r="X613"/>
  <c r="Q613"/>
  <c r="U613"/>
  <c r="Y613"/>
  <c r="B612"/>
  <c r="C612" s="1"/>
  <c r="AA614" l="1"/>
  <c r="AP614"/>
  <c r="AO614"/>
  <c r="AR614"/>
  <c r="AQ614"/>
  <c r="AI614"/>
  <c r="AH614"/>
  <c r="AD609"/>
  <c r="AC610"/>
  <c r="AF611"/>
  <c r="AJ611" s="1"/>
  <c r="E611" s="1"/>
  <c r="AE612"/>
  <c r="B613"/>
  <c r="C613" s="1"/>
  <c r="Q614"/>
  <c r="U614"/>
  <c r="Y614"/>
  <c r="R614"/>
  <c r="V614"/>
  <c r="A615"/>
  <c r="S614"/>
  <c r="W614"/>
  <c r="P614"/>
  <c r="T614"/>
  <c r="X614"/>
  <c r="AA615" l="1"/>
  <c r="AI615" s="1"/>
  <c r="AO615"/>
  <c r="AP615"/>
  <c r="AR615"/>
  <c r="AQ615"/>
  <c r="AH615"/>
  <c r="AF612"/>
  <c r="AJ612" s="1"/>
  <c r="E612" s="1"/>
  <c r="AE613"/>
  <c r="AD610"/>
  <c r="AC611"/>
  <c r="B614"/>
  <c r="C614" s="1"/>
  <c r="A616"/>
  <c r="R615"/>
  <c r="V615"/>
  <c r="S615"/>
  <c r="W615"/>
  <c r="P615"/>
  <c r="T615"/>
  <c r="X615"/>
  <c r="Q615"/>
  <c r="U615"/>
  <c r="Y615"/>
  <c r="AA616" l="1"/>
  <c r="AI616" s="1"/>
  <c r="AP616"/>
  <c r="AO616"/>
  <c r="AR616"/>
  <c r="AQ616"/>
  <c r="AH616"/>
  <c r="AD611"/>
  <c r="AC612"/>
  <c r="AF613"/>
  <c r="AJ613" s="1"/>
  <c r="E613" s="1"/>
  <c r="AE614"/>
  <c r="Q616"/>
  <c r="U616"/>
  <c r="Y616"/>
  <c r="R616"/>
  <c r="V616"/>
  <c r="P616"/>
  <c r="X616"/>
  <c r="A617"/>
  <c r="S616"/>
  <c r="W616"/>
  <c r="T616"/>
  <c r="B615"/>
  <c r="C615" s="1"/>
  <c r="AA617" l="1"/>
  <c r="AO617"/>
  <c r="AP617"/>
  <c r="AR617"/>
  <c r="AQ617"/>
  <c r="AI617"/>
  <c r="AH617"/>
  <c r="AF614"/>
  <c r="AJ614" s="1"/>
  <c r="E614" s="1"/>
  <c r="AE615"/>
  <c r="AD612"/>
  <c r="AC613"/>
  <c r="A618"/>
  <c r="R617"/>
  <c r="V617"/>
  <c r="S617"/>
  <c r="W617"/>
  <c r="P617"/>
  <c r="T617"/>
  <c r="X617"/>
  <c r="Q617"/>
  <c r="U617"/>
  <c r="Y617"/>
  <c r="B616"/>
  <c r="C616" s="1"/>
  <c r="AA618" l="1"/>
  <c r="AP618"/>
  <c r="AO618"/>
  <c r="AR618"/>
  <c r="AQ618"/>
  <c r="AI618"/>
  <c r="AH618"/>
  <c r="AD613"/>
  <c r="AC614"/>
  <c r="AF615"/>
  <c r="AJ615" s="1"/>
  <c r="E615" s="1"/>
  <c r="AE616"/>
  <c r="B617"/>
  <c r="C617" s="1"/>
  <c r="Q618"/>
  <c r="U618"/>
  <c r="Y618"/>
  <c r="R618"/>
  <c r="V618"/>
  <c r="W618"/>
  <c r="T618"/>
  <c r="A619"/>
  <c r="S618"/>
  <c r="P618"/>
  <c r="X618"/>
  <c r="AA619" l="1"/>
  <c r="AO619"/>
  <c r="AP619"/>
  <c r="AR619"/>
  <c r="AQ619"/>
  <c r="AI619"/>
  <c r="AH619"/>
  <c r="AF616"/>
  <c r="AJ616" s="1"/>
  <c r="E616" s="1"/>
  <c r="AE617"/>
  <c r="AD614"/>
  <c r="AC615"/>
  <c r="A620"/>
  <c r="V619"/>
  <c r="S619"/>
  <c r="W619"/>
  <c r="P619"/>
  <c r="T619"/>
  <c r="X619"/>
  <c r="Q619"/>
  <c r="U619"/>
  <c r="Y619"/>
  <c r="R619"/>
  <c r="B618"/>
  <c r="C618" s="1"/>
  <c r="AA620" l="1"/>
  <c r="AP620"/>
  <c r="AO620"/>
  <c r="AR620"/>
  <c r="AQ620"/>
  <c r="AI620"/>
  <c r="AH620"/>
  <c r="AD615"/>
  <c r="AC616"/>
  <c r="AF617"/>
  <c r="AJ617" s="1"/>
  <c r="E617" s="1"/>
  <c r="AE618"/>
  <c r="Q620"/>
  <c r="U620"/>
  <c r="Y620"/>
  <c r="R620"/>
  <c r="V620"/>
  <c r="A621"/>
  <c r="S620"/>
  <c r="W620"/>
  <c r="P620"/>
  <c r="T620"/>
  <c r="X620"/>
  <c r="B619"/>
  <c r="C619" s="1"/>
  <c r="AA621" l="1"/>
  <c r="AO621"/>
  <c r="AP621"/>
  <c r="AR621"/>
  <c r="AQ621"/>
  <c r="AI621"/>
  <c r="AH621"/>
  <c r="AF618"/>
  <c r="AJ618" s="1"/>
  <c r="E618" s="1"/>
  <c r="AE619"/>
  <c r="AD616"/>
  <c r="AC617"/>
  <c r="A622"/>
  <c r="V621"/>
  <c r="S621"/>
  <c r="W621"/>
  <c r="P621"/>
  <c r="T621"/>
  <c r="X621"/>
  <c r="Q621"/>
  <c r="U621"/>
  <c r="Y621"/>
  <c r="R621"/>
  <c r="B620"/>
  <c r="C620" s="1"/>
  <c r="AA622" l="1"/>
  <c r="AP622"/>
  <c r="AO622"/>
  <c r="AR622"/>
  <c r="AQ622"/>
  <c r="AI622"/>
  <c r="AH622"/>
  <c r="AD617"/>
  <c r="AC618"/>
  <c r="AF619"/>
  <c r="AJ619" s="1"/>
  <c r="E619" s="1"/>
  <c r="AE620"/>
  <c r="Q622"/>
  <c r="U622"/>
  <c r="Y622"/>
  <c r="R622"/>
  <c r="V622"/>
  <c r="A623"/>
  <c r="S622"/>
  <c r="W622"/>
  <c r="P622"/>
  <c r="T622"/>
  <c r="X622"/>
  <c r="B621"/>
  <c r="C621" s="1"/>
  <c r="AA623" l="1"/>
  <c r="AO623"/>
  <c r="AP623"/>
  <c r="AR623"/>
  <c r="AQ623"/>
  <c r="AI623"/>
  <c r="AH623"/>
  <c r="AF620"/>
  <c r="AJ620" s="1"/>
  <c r="E620" s="1"/>
  <c r="AE621"/>
  <c r="AD618"/>
  <c r="AC619"/>
  <c r="A624"/>
  <c r="R623"/>
  <c r="V623"/>
  <c r="S623"/>
  <c r="W623"/>
  <c r="P623"/>
  <c r="T623"/>
  <c r="X623"/>
  <c r="Q623"/>
  <c r="U623"/>
  <c r="Y623"/>
  <c r="B622"/>
  <c r="C622" s="1"/>
  <c r="AA624" l="1"/>
  <c r="AI624" s="1"/>
  <c r="AP624"/>
  <c r="AO624"/>
  <c r="AR624"/>
  <c r="AQ624"/>
  <c r="AH624"/>
  <c r="AD619"/>
  <c r="AC620"/>
  <c r="AF621"/>
  <c r="AJ621" s="1"/>
  <c r="E621" s="1"/>
  <c r="AE622"/>
  <c r="B623"/>
  <c r="C623" s="1"/>
  <c r="A625"/>
  <c r="S624"/>
  <c r="W624"/>
  <c r="P624"/>
  <c r="T624"/>
  <c r="X624"/>
  <c r="Q624"/>
  <c r="U624"/>
  <c r="Y624"/>
  <c r="R624"/>
  <c r="V624"/>
  <c r="AA625" l="1"/>
  <c r="AO625"/>
  <c r="AP625"/>
  <c r="AR625"/>
  <c r="AQ625"/>
  <c r="AI625"/>
  <c r="AH625"/>
  <c r="AF622"/>
  <c r="AJ622" s="1"/>
  <c r="E622" s="1"/>
  <c r="AE623"/>
  <c r="AD620"/>
  <c r="AC621"/>
  <c r="P625"/>
  <c r="T625"/>
  <c r="X625"/>
  <c r="Q625"/>
  <c r="U625"/>
  <c r="Y625"/>
  <c r="S625"/>
  <c r="W625"/>
  <c r="A626"/>
  <c r="R625"/>
  <c r="V625"/>
  <c r="B624"/>
  <c r="C624" s="1"/>
  <c r="AA626" l="1"/>
  <c r="AP626"/>
  <c r="AO626"/>
  <c r="AR626"/>
  <c r="AQ626"/>
  <c r="AI626"/>
  <c r="AH626"/>
  <c r="AD621"/>
  <c r="AC622"/>
  <c r="AF623"/>
  <c r="AJ623" s="1"/>
  <c r="E623" s="1"/>
  <c r="AE624"/>
  <c r="A627"/>
  <c r="S626"/>
  <c r="W626"/>
  <c r="P626"/>
  <c r="T626"/>
  <c r="X626"/>
  <c r="Q626"/>
  <c r="U626"/>
  <c r="Y626"/>
  <c r="R626"/>
  <c r="V626"/>
  <c r="B625"/>
  <c r="C625" s="1"/>
  <c r="AA627" l="1"/>
  <c r="AI627" s="1"/>
  <c r="AO627"/>
  <c r="AP627"/>
  <c r="AR627"/>
  <c r="AQ627"/>
  <c r="AH627"/>
  <c r="AF624"/>
  <c r="AJ624" s="1"/>
  <c r="E624" s="1"/>
  <c r="AE625"/>
  <c r="AD622"/>
  <c r="AC623"/>
  <c r="B626"/>
  <c r="C626" s="1"/>
  <c r="P627"/>
  <c r="T627"/>
  <c r="X627"/>
  <c r="Q627"/>
  <c r="U627"/>
  <c r="Y627"/>
  <c r="W627"/>
  <c r="A628"/>
  <c r="R627"/>
  <c r="V627"/>
  <c r="S627"/>
  <c r="AA628" l="1"/>
  <c r="AP628"/>
  <c r="AO628"/>
  <c r="AR628"/>
  <c r="AQ628"/>
  <c r="AI628"/>
  <c r="AH628"/>
  <c r="AD623"/>
  <c r="AC624"/>
  <c r="AF625"/>
  <c r="AJ625" s="1"/>
  <c r="E625" s="1"/>
  <c r="AE626"/>
  <c r="B627"/>
  <c r="C627" s="1"/>
  <c r="Q628"/>
  <c r="U628"/>
  <c r="Y628"/>
  <c r="R628"/>
  <c r="V628"/>
  <c r="S628"/>
  <c r="W628"/>
  <c r="P628"/>
  <c r="T628"/>
  <c r="A629"/>
  <c r="X628"/>
  <c r="AA629" l="1"/>
  <c r="AO629"/>
  <c r="AP629"/>
  <c r="AR629"/>
  <c r="AQ629"/>
  <c r="AI629"/>
  <c r="AH629"/>
  <c r="AF626"/>
  <c r="AJ626" s="1"/>
  <c r="E626" s="1"/>
  <c r="AE627"/>
  <c r="AD624"/>
  <c r="AC625"/>
  <c r="A630"/>
  <c r="R629"/>
  <c r="V629"/>
  <c r="S629"/>
  <c r="W629"/>
  <c r="T629"/>
  <c r="Q629"/>
  <c r="Y629"/>
  <c r="P629"/>
  <c r="X629"/>
  <c r="U629"/>
  <c r="B628"/>
  <c r="C628" s="1"/>
  <c r="AA630" l="1"/>
  <c r="AI630" s="1"/>
  <c r="AO630"/>
  <c r="AP630"/>
  <c r="AR630"/>
  <c r="AQ630"/>
  <c r="AH630"/>
  <c r="AD625"/>
  <c r="AC626"/>
  <c r="AF627"/>
  <c r="AJ627" s="1"/>
  <c r="E627" s="1"/>
  <c r="AE628"/>
  <c r="Q630"/>
  <c r="U630"/>
  <c r="Y630"/>
  <c r="R630"/>
  <c r="V630"/>
  <c r="S630"/>
  <c r="P630"/>
  <c r="X630"/>
  <c r="A631"/>
  <c r="W630"/>
  <c r="T630"/>
  <c r="B629"/>
  <c r="C629" s="1"/>
  <c r="AA631" l="1"/>
  <c r="AO631"/>
  <c r="AP631"/>
  <c r="AR631"/>
  <c r="AQ631"/>
  <c r="AI631"/>
  <c r="AH631"/>
  <c r="AF628"/>
  <c r="AJ628" s="1"/>
  <c r="E628" s="1"/>
  <c r="AE629"/>
  <c r="AD626"/>
  <c r="AC627"/>
  <c r="A632"/>
  <c r="R631"/>
  <c r="V631"/>
  <c r="S631"/>
  <c r="W631"/>
  <c r="P631"/>
  <c r="T631"/>
  <c r="X631"/>
  <c r="Q631"/>
  <c r="U631"/>
  <c r="Y631"/>
  <c r="B630"/>
  <c r="C630" s="1"/>
  <c r="AA632" l="1"/>
  <c r="AO632"/>
  <c r="AP632"/>
  <c r="AR632"/>
  <c r="AQ632"/>
  <c r="AI632"/>
  <c r="AH632"/>
  <c r="AD627"/>
  <c r="AC628"/>
  <c r="AF629"/>
  <c r="AJ629" s="1"/>
  <c r="E629" s="1"/>
  <c r="AE630"/>
  <c r="B631"/>
  <c r="C631" s="1"/>
  <c r="A633"/>
  <c r="S632"/>
  <c r="W632"/>
  <c r="P632"/>
  <c r="T632"/>
  <c r="X632"/>
  <c r="Q632"/>
  <c r="U632"/>
  <c r="Y632"/>
  <c r="R632"/>
  <c r="V632"/>
  <c r="AA633" l="1"/>
  <c r="AO633"/>
  <c r="AP633"/>
  <c r="AR633"/>
  <c r="AQ633"/>
  <c r="AI633"/>
  <c r="AH633"/>
  <c r="AF630"/>
  <c r="AJ630" s="1"/>
  <c r="E630" s="1"/>
  <c r="AE631"/>
  <c r="AD628"/>
  <c r="AC629"/>
  <c r="P633"/>
  <c r="T633"/>
  <c r="X633"/>
  <c r="U633"/>
  <c r="A634"/>
  <c r="R633"/>
  <c r="V633"/>
  <c r="S633"/>
  <c r="W633"/>
  <c r="Q633"/>
  <c r="Y633"/>
  <c r="B632"/>
  <c r="C632" s="1"/>
  <c r="AA634" l="1"/>
  <c r="AO634"/>
  <c r="AP634"/>
  <c r="AR634"/>
  <c r="AQ634"/>
  <c r="AI634"/>
  <c r="AH634"/>
  <c r="AD629"/>
  <c r="AC630"/>
  <c r="AF631"/>
  <c r="AJ631" s="1"/>
  <c r="E631" s="1"/>
  <c r="AE632"/>
  <c r="A635"/>
  <c r="S634"/>
  <c r="W634"/>
  <c r="P634"/>
  <c r="T634"/>
  <c r="X634"/>
  <c r="Y634"/>
  <c r="V634"/>
  <c r="Q634"/>
  <c r="U634"/>
  <c r="R634"/>
  <c r="B633"/>
  <c r="C633" s="1"/>
  <c r="AA635" l="1"/>
  <c r="AI635" s="1"/>
  <c r="AO635"/>
  <c r="AP635"/>
  <c r="AR635"/>
  <c r="AQ635"/>
  <c r="AH635"/>
  <c r="AF632"/>
  <c r="AJ632" s="1"/>
  <c r="E632" s="1"/>
  <c r="AE633"/>
  <c r="AD630"/>
  <c r="AC631"/>
  <c r="B634"/>
  <c r="C634" s="1"/>
  <c r="P635"/>
  <c r="T635"/>
  <c r="Q635"/>
  <c r="Y635"/>
  <c r="A636"/>
  <c r="R635"/>
  <c r="V635"/>
  <c r="S635"/>
  <c r="W635"/>
  <c r="X635"/>
  <c r="U635"/>
  <c r="AA636" l="1"/>
  <c r="AO636"/>
  <c r="AP636"/>
  <c r="AR636"/>
  <c r="AQ636"/>
  <c r="AI636"/>
  <c r="AH636"/>
  <c r="AD631"/>
  <c r="AC632"/>
  <c r="AF633"/>
  <c r="AJ633" s="1"/>
  <c r="E633" s="1"/>
  <c r="AE634"/>
  <c r="A637"/>
  <c r="S636"/>
  <c r="W636"/>
  <c r="P636"/>
  <c r="T636"/>
  <c r="X636"/>
  <c r="Q636"/>
  <c r="Y636"/>
  <c r="V636"/>
  <c r="U636"/>
  <c r="R636"/>
  <c r="B635"/>
  <c r="C635" s="1"/>
  <c r="AA637" l="1"/>
  <c r="AO637"/>
  <c r="AP637"/>
  <c r="AR637"/>
  <c r="AQ637"/>
  <c r="AI637"/>
  <c r="AH637"/>
  <c r="AF634"/>
  <c r="AJ634" s="1"/>
  <c r="E634" s="1"/>
  <c r="AE635"/>
  <c r="AD632"/>
  <c r="AC633"/>
  <c r="B636"/>
  <c r="C636" s="1"/>
  <c r="P637"/>
  <c r="T637"/>
  <c r="X637"/>
  <c r="Q637"/>
  <c r="U637"/>
  <c r="Y637"/>
  <c r="A638"/>
  <c r="R637"/>
  <c r="V637"/>
  <c r="S637"/>
  <c r="W637"/>
  <c r="AA638" l="1"/>
  <c r="AO638"/>
  <c r="AP638"/>
  <c r="AR638"/>
  <c r="AQ638"/>
  <c r="AI638"/>
  <c r="AH638"/>
  <c r="AD633"/>
  <c r="AC634"/>
  <c r="AF635"/>
  <c r="AJ635" s="1"/>
  <c r="E635" s="1"/>
  <c r="AE636"/>
  <c r="A639"/>
  <c r="S638"/>
  <c r="W638"/>
  <c r="P638"/>
  <c r="T638"/>
  <c r="X638"/>
  <c r="Q638"/>
  <c r="U638"/>
  <c r="Y638"/>
  <c r="R638"/>
  <c r="V638"/>
  <c r="B637"/>
  <c r="C637" s="1"/>
  <c r="AA639" l="1"/>
  <c r="AO639"/>
  <c r="AP639"/>
  <c r="AR639"/>
  <c r="AQ639"/>
  <c r="AI639"/>
  <c r="AH639"/>
  <c r="AF636"/>
  <c r="AJ636" s="1"/>
  <c r="E636" s="1"/>
  <c r="AE637"/>
  <c r="AD634"/>
  <c r="AC635"/>
  <c r="B638"/>
  <c r="C638" s="1"/>
  <c r="A640"/>
  <c r="R639"/>
  <c r="V639"/>
  <c r="S639"/>
  <c r="W639"/>
  <c r="P639"/>
  <c r="T639"/>
  <c r="X639"/>
  <c r="Q639"/>
  <c r="U639"/>
  <c r="Y639"/>
  <c r="AA640" l="1"/>
  <c r="AI640" s="1"/>
  <c r="AO640"/>
  <c r="AP640"/>
  <c r="AR640"/>
  <c r="AQ640"/>
  <c r="AH640"/>
  <c r="AD635"/>
  <c r="AC636"/>
  <c r="AF637"/>
  <c r="AJ637" s="1"/>
  <c r="E637" s="1"/>
  <c r="AE638"/>
  <c r="A641"/>
  <c r="S640"/>
  <c r="W640"/>
  <c r="P640"/>
  <c r="T640"/>
  <c r="X640"/>
  <c r="Q640"/>
  <c r="U640"/>
  <c r="Y640"/>
  <c r="R640"/>
  <c r="V640"/>
  <c r="B639"/>
  <c r="C639" s="1"/>
  <c r="AA641" l="1"/>
  <c r="AI641" s="1"/>
  <c r="AO641"/>
  <c r="AP641"/>
  <c r="AR641"/>
  <c r="AQ641"/>
  <c r="AH641"/>
  <c r="AF638"/>
  <c r="AJ638" s="1"/>
  <c r="E638" s="1"/>
  <c r="AE639"/>
  <c r="AD636"/>
  <c r="AC637"/>
  <c r="B640"/>
  <c r="C640" s="1"/>
  <c r="P641"/>
  <c r="T641"/>
  <c r="X641"/>
  <c r="Q641"/>
  <c r="U641"/>
  <c r="Y641"/>
  <c r="A642"/>
  <c r="R641"/>
  <c r="V641"/>
  <c r="S641"/>
  <c r="W641"/>
  <c r="AA642" l="1"/>
  <c r="AO642"/>
  <c r="AP642"/>
  <c r="AR642"/>
  <c r="AQ642"/>
  <c r="AI642"/>
  <c r="AH642"/>
  <c r="AD637"/>
  <c r="AC638"/>
  <c r="AF639"/>
  <c r="AJ639" s="1"/>
  <c r="E639" s="1"/>
  <c r="AE640"/>
  <c r="A643"/>
  <c r="S642"/>
  <c r="W642"/>
  <c r="P642"/>
  <c r="T642"/>
  <c r="X642"/>
  <c r="Q642"/>
  <c r="U642"/>
  <c r="Y642"/>
  <c r="R642"/>
  <c r="V642"/>
  <c r="B641"/>
  <c r="C641" s="1"/>
  <c r="AA643" l="1"/>
  <c r="AI643" s="1"/>
  <c r="AO643"/>
  <c r="AP643"/>
  <c r="AR643"/>
  <c r="AQ643"/>
  <c r="AH643"/>
  <c r="AF640"/>
  <c r="AJ640" s="1"/>
  <c r="E640" s="1"/>
  <c r="AE641"/>
  <c r="AD638"/>
  <c r="AC639"/>
  <c r="B642"/>
  <c r="C642" s="1"/>
  <c r="P643"/>
  <c r="T643"/>
  <c r="X643"/>
  <c r="Q643"/>
  <c r="U643"/>
  <c r="Y643"/>
  <c r="A644"/>
  <c r="R643"/>
  <c r="V643"/>
  <c r="S643"/>
  <c r="W643"/>
  <c r="AA644" l="1"/>
  <c r="AO644"/>
  <c r="AP644"/>
  <c r="AR644"/>
  <c r="AQ644"/>
  <c r="AI644"/>
  <c r="AH644"/>
  <c r="AD639"/>
  <c r="AC640"/>
  <c r="AF641"/>
  <c r="AJ641" s="1"/>
  <c r="E641" s="1"/>
  <c r="AE642"/>
  <c r="A645"/>
  <c r="S644"/>
  <c r="W644"/>
  <c r="P644"/>
  <c r="T644"/>
  <c r="X644"/>
  <c r="Q644"/>
  <c r="U644"/>
  <c r="Y644"/>
  <c r="R644"/>
  <c r="V644"/>
  <c r="B643"/>
  <c r="C643" s="1"/>
  <c r="AA645" l="1"/>
  <c r="AO645"/>
  <c r="AP645"/>
  <c r="AR645"/>
  <c r="AQ645"/>
  <c r="AI645"/>
  <c r="AH645"/>
  <c r="AF642"/>
  <c r="AJ642" s="1"/>
  <c r="E642" s="1"/>
  <c r="AE643"/>
  <c r="AD640"/>
  <c r="AC641"/>
  <c r="B644"/>
  <c r="C644" s="1"/>
  <c r="P645"/>
  <c r="T645"/>
  <c r="X645"/>
  <c r="Q645"/>
  <c r="U645"/>
  <c r="Y645"/>
  <c r="A646"/>
  <c r="R645"/>
  <c r="S645"/>
  <c r="V645"/>
  <c r="W645"/>
  <c r="AA646" l="1"/>
  <c r="AO646"/>
  <c r="AP646"/>
  <c r="AR646"/>
  <c r="AQ646"/>
  <c r="AI646"/>
  <c r="AH646"/>
  <c r="AD641"/>
  <c r="AC642"/>
  <c r="AF643"/>
  <c r="AJ643" s="1"/>
  <c r="E643" s="1"/>
  <c r="AE644"/>
  <c r="A647"/>
  <c r="S646"/>
  <c r="W646"/>
  <c r="P646"/>
  <c r="T646"/>
  <c r="X646"/>
  <c r="Q646"/>
  <c r="U646"/>
  <c r="Y646"/>
  <c r="R646"/>
  <c r="V646"/>
  <c r="B645"/>
  <c r="C645" s="1"/>
  <c r="AA647" l="1"/>
  <c r="AI647" s="1"/>
  <c r="AO647"/>
  <c r="AP647"/>
  <c r="AR647"/>
  <c r="AQ647"/>
  <c r="AH647"/>
  <c r="AF644"/>
  <c r="AJ644" s="1"/>
  <c r="E644" s="1"/>
  <c r="AE645"/>
  <c r="AD642"/>
  <c r="AC643"/>
  <c r="B646"/>
  <c r="C646" s="1"/>
  <c r="P647"/>
  <c r="T647"/>
  <c r="X647"/>
  <c r="Q647"/>
  <c r="U647"/>
  <c r="Y647"/>
  <c r="A648"/>
  <c r="R647"/>
  <c r="V647"/>
  <c r="S647"/>
  <c r="W647"/>
  <c r="AA648" l="1"/>
  <c r="AI648" s="1"/>
  <c r="AO648"/>
  <c r="AP648"/>
  <c r="AR648"/>
  <c r="AQ648"/>
  <c r="AH648"/>
  <c r="AD643"/>
  <c r="AC644"/>
  <c r="AF645"/>
  <c r="AJ645" s="1"/>
  <c r="E645" s="1"/>
  <c r="AE646"/>
  <c r="A649"/>
  <c r="S648"/>
  <c r="W648"/>
  <c r="P648"/>
  <c r="T648"/>
  <c r="X648"/>
  <c r="V648"/>
  <c r="Q648"/>
  <c r="U648"/>
  <c r="Y648"/>
  <c r="R648"/>
  <c r="B647"/>
  <c r="C647" s="1"/>
  <c r="AA649" l="1"/>
  <c r="AI649" s="1"/>
  <c r="AO649"/>
  <c r="AP649"/>
  <c r="AR649"/>
  <c r="AQ649"/>
  <c r="AH649"/>
  <c r="AF646"/>
  <c r="AJ646" s="1"/>
  <c r="E646" s="1"/>
  <c r="AE647"/>
  <c r="AD644"/>
  <c r="AC645"/>
  <c r="B648"/>
  <c r="C648" s="1"/>
  <c r="A650"/>
  <c r="R649"/>
  <c r="V649"/>
  <c r="S649"/>
  <c r="W649"/>
  <c r="P649"/>
  <c r="T649"/>
  <c r="X649"/>
  <c r="Q649"/>
  <c r="U649"/>
  <c r="Y649"/>
  <c r="AA650" l="1"/>
  <c r="AI650" s="1"/>
  <c r="AO650"/>
  <c r="AP650"/>
  <c r="AR650"/>
  <c r="AQ650"/>
  <c r="AH650"/>
  <c r="AD645"/>
  <c r="AC646"/>
  <c r="AF647"/>
  <c r="AJ647" s="1"/>
  <c r="E647" s="1"/>
  <c r="AE648"/>
  <c r="Q650"/>
  <c r="U650"/>
  <c r="Y650"/>
  <c r="R650"/>
  <c r="V650"/>
  <c r="T650"/>
  <c r="A651"/>
  <c r="S650"/>
  <c r="W650"/>
  <c r="P650"/>
  <c r="X650"/>
  <c r="B649"/>
  <c r="C649" s="1"/>
  <c r="AA651" l="1"/>
  <c r="AI651" s="1"/>
  <c r="AO651"/>
  <c r="AP651"/>
  <c r="AR651"/>
  <c r="AQ651"/>
  <c r="AH651"/>
  <c r="AF648"/>
  <c r="AJ648" s="1"/>
  <c r="E648" s="1"/>
  <c r="AE649"/>
  <c r="AD646"/>
  <c r="AC647"/>
  <c r="B650"/>
  <c r="C650" s="1"/>
  <c r="A652"/>
  <c r="R651"/>
  <c r="V651"/>
  <c r="S651"/>
  <c r="W651"/>
  <c r="P651"/>
  <c r="T651"/>
  <c r="X651"/>
  <c r="Q651"/>
  <c r="U651"/>
  <c r="Y651"/>
  <c r="AA652" l="1"/>
  <c r="AO652"/>
  <c r="AP652"/>
  <c r="AR652"/>
  <c r="AQ652"/>
  <c r="AI652"/>
  <c r="AH652"/>
  <c r="AD647"/>
  <c r="AC648"/>
  <c r="AF649"/>
  <c r="AJ649" s="1"/>
  <c r="E649" s="1"/>
  <c r="AE650"/>
  <c r="Q652"/>
  <c r="U652"/>
  <c r="Y652"/>
  <c r="R652"/>
  <c r="V652"/>
  <c r="S652"/>
  <c r="P652"/>
  <c r="T652"/>
  <c r="A653"/>
  <c r="W652"/>
  <c r="X652"/>
  <c r="B651"/>
  <c r="C651" s="1"/>
  <c r="AA653" l="1"/>
  <c r="AO653"/>
  <c r="AP653"/>
  <c r="AR653"/>
  <c r="AQ653"/>
  <c r="AI653"/>
  <c r="AH653"/>
  <c r="AF650"/>
  <c r="AJ650" s="1"/>
  <c r="E650" s="1"/>
  <c r="AE651"/>
  <c r="AD648"/>
  <c r="AC649"/>
  <c r="A654"/>
  <c r="R653"/>
  <c r="V653"/>
  <c r="S653"/>
  <c r="W653"/>
  <c r="T653"/>
  <c r="Q653"/>
  <c r="Y653"/>
  <c r="P653"/>
  <c r="X653"/>
  <c r="U653"/>
  <c r="B652"/>
  <c r="C652" s="1"/>
  <c r="AA654" l="1"/>
  <c r="AO654"/>
  <c r="AP654"/>
  <c r="AR654"/>
  <c r="AQ654"/>
  <c r="AI654"/>
  <c r="AH654"/>
  <c r="AD649"/>
  <c r="AC650"/>
  <c r="AF651"/>
  <c r="AJ651" s="1"/>
  <c r="E651" s="1"/>
  <c r="AE652"/>
  <c r="Y654"/>
  <c r="A655"/>
  <c r="S654"/>
  <c r="W654"/>
  <c r="P654"/>
  <c r="T654"/>
  <c r="X654"/>
  <c r="Q654"/>
  <c r="U654"/>
  <c r="R654"/>
  <c r="V654"/>
  <c r="B653"/>
  <c r="C653" s="1"/>
  <c r="AA655" l="1"/>
  <c r="AO655"/>
  <c r="AP655"/>
  <c r="AR655"/>
  <c r="AQ655"/>
  <c r="AI655"/>
  <c r="AH655"/>
  <c r="AF652"/>
  <c r="AJ652" s="1"/>
  <c r="E652" s="1"/>
  <c r="AE653"/>
  <c r="AD650"/>
  <c r="AC651"/>
  <c r="A656"/>
  <c r="R655"/>
  <c r="P655"/>
  <c r="T655"/>
  <c r="X655"/>
  <c r="Q655"/>
  <c r="U655"/>
  <c r="Y655"/>
  <c r="V655"/>
  <c r="S655"/>
  <c r="W655"/>
  <c r="B654"/>
  <c r="C654" s="1"/>
  <c r="AA656" l="1"/>
  <c r="AI656" s="1"/>
  <c r="AO656"/>
  <c r="AP656"/>
  <c r="AR656"/>
  <c r="AQ656"/>
  <c r="AH656"/>
  <c r="AD651"/>
  <c r="AC652"/>
  <c r="AF653"/>
  <c r="AJ653" s="1"/>
  <c r="E653" s="1"/>
  <c r="AE654"/>
  <c r="Q656"/>
  <c r="U656"/>
  <c r="Y656"/>
  <c r="R656"/>
  <c r="V656"/>
  <c r="W656"/>
  <c r="T656"/>
  <c r="A657"/>
  <c r="S656"/>
  <c r="P656"/>
  <c r="X656"/>
  <c r="B655"/>
  <c r="C655" s="1"/>
  <c r="AA657" l="1"/>
  <c r="AI657" s="1"/>
  <c r="AO657"/>
  <c r="AP657"/>
  <c r="AR657"/>
  <c r="AQ657"/>
  <c r="AH657"/>
  <c r="AF654"/>
  <c r="AJ654" s="1"/>
  <c r="E654" s="1"/>
  <c r="AE655"/>
  <c r="AD652"/>
  <c r="AC653"/>
  <c r="A658"/>
  <c r="R657"/>
  <c r="V657"/>
  <c r="S657"/>
  <c r="W657"/>
  <c r="T657"/>
  <c r="Q657"/>
  <c r="Y657"/>
  <c r="P657"/>
  <c r="X657"/>
  <c r="U657"/>
  <c r="B656"/>
  <c r="C656" s="1"/>
  <c r="AA658" l="1"/>
  <c r="AO658"/>
  <c r="AP658"/>
  <c r="AR658"/>
  <c r="AQ658"/>
  <c r="AI658"/>
  <c r="AH658"/>
  <c r="AD653"/>
  <c r="AC654"/>
  <c r="AF655"/>
  <c r="AJ655" s="1"/>
  <c r="E655" s="1"/>
  <c r="AE656"/>
  <c r="Q658"/>
  <c r="U658"/>
  <c r="Y658"/>
  <c r="R658"/>
  <c r="V658"/>
  <c r="T658"/>
  <c r="A659"/>
  <c r="S658"/>
  <c r="W658"/>
  <c r="P658"/>
  <c r="X658"/>
  <c r="B657"/>
  <c r="C657" s="1"/>
  <c r="AA659" l="1"/>
  <c r="AI659" s="1"/>
  <c r="AO659"/>
  <c r="AP659"/>
  <c r="AR659"/>
  <c r="AQ659"/>
  <c r="AH659"/>
  <c r="AF656"/>
  <c r="AJ656" s="1"/>
  <c r="E656" s="1"/>
  <c r="AE657"/>
  <c r="AD654"/>
  <c r="AC655"/>
  <c r="B658"/>
  <c r="C658" s="1"/>
  <c r="A660"/>
  <c r="V659"/>
  <c r="S659"/>
  <c r="P659"/>
  <c r="T659"/>
  <c r="X659"/>
  <c r="Q659"/>
  <c r="U659"/>
  <c r="Y659"/>
  <c r="R659"/>
  <c r="W659"/>
  <c r="AA660" l="1"/>
  <c r="AO660"/>
  <c r="AP660"/>
  <c r="AR660"/>
  <c r="AQ660"/>
  <c r="AI660"/>
  <c r="AH660"/>
  <c r="AD655"/>
  <c r="AC656"/>
  <c r="AF657"/>
  <c r="AJ657" s="1"/>
  <c r="E657" s="1"/>
  <c r="AE658"/>
  <c r="Q660"/>
  <c r="U660"/>
  <c r="Y660"/>
  <c r="R660"/>
  <c r="V660"/>
  <c r="A661"/>
  <c r="S660"/>
  <c r="W660"/>
  <c r="P660"/>
  <c r="X660"/>
  <c r="T660"/>
  <c r="B659"/>
  <c r="C659" s="1"/>
  <c r="AA661" l="1"/>
  <c r="AO661"/>
  <c r="AP661"/>
  <c r="AR661"/>
  <c r="AQ661"/>
  <c r="AI661"/>
  <c r="AH661"/>
  <c r="AF658"/>
  <c r="AJ658" s="1"/>
  <c r="E658" s="1"/>
  <c r="AE659"/>
  <c r="AD656"/>
  <c r="AC657"/>
  <c r="A662"/>
  <c r="R661"/>
  <c r="V661"/>
  <c r="S661"/>
  <c r="W661"/>
  <c r="Y661"/>
  <c r="P661"/>
  <c r="T661"/>
  <c r="X661"/>
  <c r="Q661"/>
  <c r="U661"/>
  <c r="B660"/>
  <c r="C660" s="1"/>
  <c r="AA662" l="1"/>
  <c r="AI662" s="1"/>
  <c r="AO662"/>
  <c r="AP662"/>
  <c r="AR662"/>
  <c r="AQ662"/>
  <c r="AH662"/>
  <c r="AD657"/>
  <c r="AC658"/>
  <c r="AF659"/>
  <c r="AJ659" s="1"/>
  <c r="E659" s="1"/>
  <c r="AE660"/>
  <c r="Q662"/>
  <c r="U662"/>
  <c r="Y662"/>
  <c r="R662"/>
  <c r="V662"/>
  <c r="A663"/>
  <c r="S662"/>
  <c r="W662"/>
  <c r="P662"/>
  <c r="T662"/>
  <c r="X662"/>
  <c r="B661"/>
  <c r="C661" s="1"/>
  <c r="AA663" l="1"/>
  <c r="AI663" s="1"/>
  <c r="AO663"/>
  <c r="AP663"/>
  <c r="AR663"/>
  <c r="AQ663"/>
  <c r="AH663"/>
  <c r="AF660"/>
  <c r="AJ660" s="1"/>
  <c r="E660" s="1"/>
  <c r="AE661"/>
  <c r="AD658"/>
  <c r="AC659"/>
  <c r="A664"/>
  <c r="R663"/>
  <c r="V663"/>
  <c r="S663"/>
  <c r="W663"/>
  <c r="P663"/>
  <c r="T663"/>
  <c r="X663"/>
  <c r="Q663"/>
  <c r="U663"/>
  <c r="Y663"/>
  <c r="B662"/>
  <c r="C662" s="1"/>
  <c r="AA664" l="1"/>
  <c r="AO664"/>
  <c r="AP664"/>
  <c r="AR664"/>
  <c r="AQ664"/>
  <c r="AI664"/>
  <c r="AH664"/>
  <c r="AD659"/>
  <c r="AC660"/>
  <c r="AF661"/>
  <c r="AJ661" s="1"/>
  <c r="E661" s="1"/>
  <c r="AE662"/>
  <c r="B663"/>
  <c r="C663" s="1"/>
  <c r="Q664"/>
  <c r="U664"/>
  <c r="Y664"/>
  <c r="R664"/>
  <c r="V664"/>
  <c r="A665"/>
  <c r="S664"/>
  <c r="P664"/>
  <c r="T664"/>
  <c r="W664"/>
  <c r="X664"/>
  <c r="AA665" l="1"/>
  <c r="AO665"/>
  <c r="AP665"/>
  <c r="AR665"/>
  <c r="AQ665"/>
  <c r="AI665"/>
  <c r="AH665"/>
  <c r="AF662"/>
  <c r="AJ662" s="1"/>
  <c r="E662" s="1"/>
  <c r="AE663"/>
  <c r="AD660"/>
  <c r="AC661"/>
  <c r="A666"/>
  <c r="R665"/>
  <c r="V665"/>
  <c r="S665"/>
  <c r="W665"/>
  <c r="P665"/>
  <c r="T665"/>
  <c r="Q665"/>
  <c r="U665"/>
  <c r="X665"/>
  <c r="Y665"/>
  <c r="B664"/>
  <c r="C664" s="1"/>
  <c r="AA666" l="1"/>
  <c r="AI666" s="1"/>
  <c r="AO666"/>
  <c r="AP666"/>
  <c r="AR666"/>
  <c r="AQ666"/>
  <c r="AH666"/>
  <c r="AD661"/>
  <c r="AC662"/>
  <c r="AF663"/>
  <c r="AJ663" s="1"/>
  <c r="E663" s="1"/>
  <c r="AE664"/>
  <c r="B665"/>
  <c r="C665" s="1"/>
  <c r="Q666"/>
  <c r="U666"/>
  <c r="Y666"/>
  <c r="V666"/>
  <c r="A667"/>
  <c r="S666"/>
  <c r="W666"/>
  <c r="P666"/>
  <c r="T666"/>
  <c r="X666"/>
  <c r="R666"/>
  <c r="AA667" l="1"/>
  <c r="AO667"/>
  <c r="AP667"/>
  <c r="AR667"/>
  <c r="AQ667"/>
  <c r="AI667"/>
  <c r="AH667"/>
  <c r="AF664"/>
  <c r="AJ664" s="1"/>
  <c r="E664" s="1"/>
  <c r="AE665"/>
  <c r="AD662"/>
  <c r="AC663"/>
  <c r="A668"/>
  <c r="R667"/>
  <c r="V667"/>
  <c r="S667"/>
  <c r="W667"/>
  <c r="P667"/>
  <c r="T667"/>
  <c r="X667"/>
  <c r="Q667"/>
  <c r="U667"/>
  <c r="Y667"/>
  <c r="B666"/>
  <c r="C666" s="1"/>
  <c r="AA668" l="1"/>
  <c r="AI668" s="1"/>
  <c r="AO668"/>
  <c r="AP668"/>
  <c r="AR668"/>
  <c r="AQ668"/>
  <c r="AH668"/>
  <c r="AD663"/>
  <c r="AC664"/>
  <c r="AF665"/>
  <c r="AJ665" s="1"/>
  <c r="E665" s="1"/>
  <c r="AE666"/>
  <c r="B667"/>
  <c r="C667" s="1"/>
  <c r="Q668"/>
  <c r="U668"/>
  <c r="Y668"/>
  <c r="R668"/>
  <c r="V668"/>
  <c r="X668"/>
  <c r="A669"/>
  <c r="S668"/>
  <c r="W668"/>
  <c r="P668"/>
  <c r="T668"/>
  <c r="AA669" l="1"/>
  <c r="AO669"/>
  <c r="AP669"/>
  <c r="AR669"/>
  <c r="AQ669"/>
  <c r="AI669"/>
  <c r="AH669"/>
  <c r="AF666"/>
  <c r="AJ666" s="1"/>
  <c r="E666" s="1"/>
  <c r="AE667"/>
  <c r="AD664"/>
  <c r="AC665"/>
  <c r="A670"/>
  <c r="R669"/>
  <c r="V669"/>
  <c r="S669"/>
  <c r="W669"/>
  <c r="Y669"/>
  <c r="P669"/>
  <c r="T669"/>
  <c r="X669"/>
  <c r="Q669"/>
  <c r="U669"/>
  <c r="B668"/>
  <c r="C668" s="1"/>
  <c r="AA670" l="1"/>
  <c r="AO670"/>
  <c r="AP670"/>
  <c r="AR670"/>
  <c r="AQ670"/>
  <c r="AI670"/>
  <c r="AH670"/>
  <c r="AD665"/>
  <c r="AC666"/>
  <c r="AF667"/>
  <c r="AJ667" s="1"/>
  <c r="E667" s="1"/>
  <c r="AE668"/>
  <c r="Q670"/>
  <c r="U670"/>
  <c r="Y670"/>
  <c r="R670"/>
  <c r="V670"/>
  <c r="S670"/>
  <c r="W670"/>
  <c r="T670"/>
  <c r="X670"/>
  <c r="A671"/>
  <c r="P670"/>
  <c r="B669"/>
  <c r="C669" s="1"/>
  <c r="AA671" l="1"/>
  <c r="AO671"/>
  <c r="AP671"/>
  <c r="AR671"/>
  <c r="AQ671"/>
  <c r="AI671"/>
  <c r="AH671"/>
  <c r="AF668"/>
  <c r="AJ668" s="1"/>
  <c r="E668" s="1"/>
  <c r="AE669"/>
  <c r="AD666"/>
  <c r="AC667"/>
  <c r="B670"/>
  <c r="C670" s="1"/>
  <c r="A672"/>
  <c r="R671"/>
  <c r="V671"/>
  <c r="S671"/>
  <c r="W671"/>
  <c r="P671"/>
  <c r="T671"/>
  <c r="X671"/>
  <c r="Q671"/>
  <c r="U671"/>
  <c r="Y671"/>
  <c r="AA672" l="1"/>
  <c r="AI672" s="1"/>
  <c r="AO672"/>
  <c r="AP672"/>
  <c r="AR672"/>
  <c r="AQ672"/>
  <c r="AH672"/>
  <c r="AD667"/>
  <c r="AC668"/>
  <c r="AF669"/>
  <c r="AJ669" s="1"/>
  <c r="E669" s="1"/>
  <c r="AE670"/>
  <c r="B671"/>
  <c r="C671" s="1"/>
  <c r="Q672"/>
  <c r="U672"/>
  <c r="Y672"/>
  <c r="R672"/>
  <c r="V672"/>
  <c r="A673"/>
  <c r="S672"/>
  <c r="W672"/>
  <c r="P672"/>
  <c r="T672"/>
  <c r="X672"/>
  <c r="AA673" l="1"/>
  <c r="AI673" s="1"/>
  <c r="AO673"/>
  <c r="AP673"/>
  <c r="AR673"/>
  <c r="AQ673"/>
  <c r="AH673"/>
  <c r="AF670"/>
  <c r="AJ670" s="1"/>
  <c r="E670" s="1"/>
  <c r="AE671"/>
  <c r="AD668"/>
  <c r="AC669"/>
  <c r="B672"/>
  <c r="C672" s="1"/>
  <c r="A674"/>
  <c r="R673"/>
  <c r="V673"/>
  <c r="S673"/>
  <c r="W673"/>
  <c r="U673"/>
  <c r="P673"/>
  <c r="T673"/>
  <c r="X673"/>
  <c r="Q673"/>
  <c r="Y673"/>
  <c r="AA674" l="1"/>
  <c r="AI674" s="1"/>
  <c r="AO674"/>
  <c r="AP674"/>
  <c r="AR674"/>
  <c r="AQ674"/>
  <c r="AH674"/>
  <c r="AD669"/>
  <c r="AC670"/>
  <c r="AF671"/>
  <c r="AJ671" s="1"/>
  <c r="E671" s="1"/>
  <c r="AE672"/>
  <c r="Q674"/>
  <c r="U674"/>
  <c r="Y674"/>
  <c r="R674"/>
  <c r="V674"/>
  <c r="A675"/>
  <c r="S674"/>
  <c r="P674"/>
  <c r="T674"/>
  <c r="W674"/>
  <c r="X674"/>
  <c r="B673"/>
  <c r="C673" s="1"/>
  <c r="AA675" l="1"/>
  <c r="AO675"/>
  <c r="AP675"/>
  <c r="AR675"/>
  <c r="AQ675"/>
  <c r="AI675"/>
  <c r="AH675"/>
  <c r="AF672"/>
  <c r="AJ672" s="1"/>
  <c r="E672" s="1"/>
  <c r="AE673"/>
  <c r="AD670"/>
  <c r="AC671"/>
  <c r="A676"/>
  <c r="R675"/>
  <c r="V675"/>
  <c r="S675"/>
  <c r="W675"/>
  <c r="P675"/>
  <c r="T675"/>
  <c r="X675"/>
  <c r="Q675"/>
  <c r="U675"/>
  <c r="Y675"/>
  <c r="B674"/>
  <c r="C674" s="1"/>
  <c r="AA676" l="1"/>
  <c r="AI676" s="1"/>
  <c r="AO676"/>
  <c r="AP676"/>
  <c r="AR676"/>
  <c r="AQ676"/>
  <c r="AH676"/>
  <c r="AD671"/>
  <c r="AC672"/>
  <c r="AF673"/>
  <c r="AJ673" s="1"/>
  <c r="E673" s="1"/>
  <c r="AE674"/>
  <c r="B675"/>
  <c r="C675" s="1"/>
  <c r="Q676"/>
  <c r="U676"/>
  <c r="Y676"/>
  <c r="R676"/>
  <c r="V676"/>
  <c r="P676"/>
  <c r="A677"/>
  <c r="S676"/>
  <c r="W676"/>
  <c r="T676"/>
  <c r="X676"/>
  <c r="AA677" l="1"/>
  <c r="AI677" s="1"/>
  <c r="AO677"/>
  <c r="AP677"/>
  <c r="AR677"/>
  <c r="AQ677"/>
  <c r="AH677"/>
  <c r="AF674"/>
  <c r="AJ674" s="1"/>
  <c r="E674" s="1"/>
  <c r="AE675"/>
  <c r="AD672"/>
  <c r="AC673"/>
  <c r="A678"/>
  <c r="R677"/>
  <c r="V677"/>
  <c r="S677"/>
  <c r="W677"/>
  <c r="U677"/>
  <c r="P677"/>
  <c r="T677"/>
  <c r="X677"/>
  <c r="Q677"/>
  <c r="Y677"/>
  <c r="B676"/>
  <c r="C676" s="1"/>
  <c r="AA678" l="1"/>
  <c r="AI678" s="1"/>
  <c r="AO678"/>
  <c r="AP678"/>
  <c r="AR678"/>
  <c r="AQ678"/>
  <c r="AH678"/>
  <c r="AD673"/>
  <c r="AC674"/>
  <c r="AF675"/>
  <c r="AJ675" s="1"/>
  <c r="E675" s="1"/>
  <c r="AE676"/>
  <c r="Q678"/>
  <c r="U678"/>
  <c r="Y678"/>
  <c r="R678"/>
  <c r="V678"/>
  <c r="P678"/>
  <c r="X678"/>
  <c r="A679"/>
  <c r="S678"/>
  <c r="W678"/>
  <c r="T678"/>
  <c r="B677"/>
  <c r="C677" s="1"/>
  <c r="AA679" l="1"/>
  <c r="AO679"/>
  <c r="AP679"/>
  <c r="AR679"/>
  <c r="AQ679"/>
  <c r="AI679"/>
  <c r="AH679"/>
  <c r="AF676"/>
  <c r="AJ676" s="1"/>
  <c r="E676" s="1"/>
  <c r="AE677"/>
  <c r="AD674"/>
  <c r="AC675"/>
  <c r="A680"/>
  <c r="R679"/>
  <c r="V679"/>
  <c r="S679"/>
  <c r="W679"/>
  <c r="P679"/>
  <c r="T679"/>
  <c r="X679"/>
  <c r="Q679"/>
  <c r="U679"/>
  <c r="Y679"/>
  <c r="B678"/>
  <c r="C678" s="1"/>
  <c r="AA680" l="1"/>
  <c r="AO680"/>
  <c r="AP680"/>
  <c r="AR680"/>
  <c r="AQ680"/>
  <c r="AI680"/>
  <c r="AH680"/>
  <c r="AD675"/>
  <c r="AC676"/>
  <c r="AF677"/>
  <c r="AJ677" s="1"/>
  <c r="E677" s="1"/>
  <c r="AE678"/>
  <c r="B679"/>
  <c r="C679" s="1"/>
  <c r="Q680"/>
  <c r="U680"/>
  <c r="Y680"/>
  <c r="R680"/>
  <c r="V680"/>
  <c r="A681"/>
  <c r="S680"/>
  <c r="P680"/>
  <c r="T680"/>
  <c r="W680"/>
  <c r="X680"/>
  <c r="AA681" l="1"/>
  <c r="AO681"/>
  <c r="AP681"/>
  <c r="AR681"/>
  <c r="AQ681"/>
  <c r="AI681"/>
  <c r="AH681"/>
  <c r="AF678"/>
  <c r="AJ678" s="1"/>
  <c r="E678" s="1"/>
  <c r="AE679"/>
  <c r="AD676"/>
  <c r="AC677"/>
  <c r="A682"/>
  <c r="R681"/>
  <c r="V681"/>
  <c r="S681"/>
  <c r="W681"/>
  <c r="Q681"/>
  <c r="Y681"/>
  <c r="P681"/>
  <c r="T681"/>
  <c r="X681"/>
  <c r="U681"/>
  <c r="B680"/>
  <c r="C680" s="1"/>
  <c r="AA682" l="1"/>
  <c r="AO682"/>
  <c r="AP682"/>
  <c r="AR682"/>
  <c r="AQ682"/>
  <c r="AI682"/>
  <c r="AH682"/>
  <c r="AD677"/>
  <c r="AC678"/>
  <c r="AF679"/>
  <c r="AJ679" s="1"/>
  <c r="E679" s="1"/>
  <c r="AE680"/>
  <c r="B681"/>
  <c r="C681" s="1"/>
  <c r="Q682"/>
  <c r="U682"/>
  <c r="Y682"/>
  <c r="R682"/>
  <c r="V682"/>
  <c r="P682"/>
  <c r="X682"/>
  <c r="A683"/>
  <c r="S682"/>
  <c r="W682"/>
  <c r="T682"/>
  <c r="AA683" l="1"/>
  <c r="AO683"/>
  <c r="AP683"/>
  <c r="AR683"/>
  <c r="AQ683"/>
  <c r="AI683"/>
  <c r="AH683"/>
  <c r="AF680"/>
  <c r="AJ680" s="1"/>
  <c r="E680" s="1"/>
  <c r="AE681"/>
  <c r="AD678"/>
  <c r="AC679"/>
  <c r="A684"/>
  <c r="R683"/>
  <c r="V683"/>
  <c r="S683"/>
  <c r="P683"/>
  <c r="T683"/>
  <c r="X683"/>
  <c r="Q683"/>
  <c r="U683"/>
  <c r="Y683"/>
  <c r="W683"/>
  <c r="B682"/>
  <c r="C682" s="1"/>
  <c r="AA684" l="1"/>
  <c r="AO684"/>
  <c r="AP684"/>
  <c r="AR684"/>
  <c r="AQ684"/>
  <c r="AI684"/>
  <c r="AH684"/>
  <c r="AD679"/>
  <c r="AC680"/>
  <c r="AF681"/>
  <c r="AJ681" s="1"/>
  <c r="E681" s="1"/>
  <c r="AE682"/>
  <c r="Q684"/>
  <c r="U684"/>
  <c r="Y684"/>
  <c r="R684"/>
  <c r="V684"/>
  <c r="P684"/>
  <c r="X684"/>
  <c r="A685"/>
  <c r="S684"/>
  <c r="W684"/>
  <c r="T684"/>
  <c r="B683"/>
  <c r="C683" s="1"/>
  <c r="AA685" l="1"/>
  <c r="AI685" s="1"/>
  <c r="AO685"/>
  <c r="AP685"/>
  <c r="AR685"/>
  <c r="AQ685"/>
  <c r="AF682"/>
  <c r="AJ682" s="1"/>
  <c r="E682" s="1"/>
  <c r="AE683"/>
  <c r="AD680"/>
  <c r="AC681"/>
  <c r="A686"/>
  <c r="R685"/>
  <c r="V685"/>
  <c r="W685"/>
  <c r="P685"/>
  <c r="T685"/>
  <c r="X685"/>
  <c r="Q685"/>
  <c r="U685"/>
  <c r="Y685"/>
  <c r="S685"/>
  <c r="B684"/>
  <c r="C684" s="1"/>
  <c r="AH685" l="1"/>
  <c r="AA686"/>
  <c r="AI686" s="1"/>
  <c r="AO686"/>
  <c r="AP686"/>
  <c r="AR686"/>
  <c r="AQ686"/>
  <c r="AD681"/>
  <c r="AC682"/>
  <c r="AF683"/>
  <c r="AJ683" s="1"/>
  <c r="E683" s="1"/>
  <c r="AE684"/>
  <c r="Q686"/>
  <c r="U686"/>
  <c r="Y686"/>
  <c r="R686"/>
  <c r="V686"/>
  <c r="A687"/>
  <c r="S686"/>
  <c r="W686"/>
  <c r="P686"/>
  <c r="T686"/>
  <c r="X686"/>
  <c r="B685"/>
  <c r="C685" s="1"/>
  <c r="AH686" l="1"/>
  <c r="AA687"/>
  <c r="AI687" s="1"/>
  <c r="AO687"/>
  <c r="AP687"/>
  <c r="AR687"/>
  <c r="AQ687"/>
  <c r="AF684"/>
  <c r="AJ684" s="1"/>
  <c r="E684" s="1"/>
  <c r="AE685"/>
  <c r="AD682"/>
  <c r="AC683"/>
  <c r="A688"/>
  <c r="R687"/>
  <c r="V687"/>
  <c r="W687"/>
  <c r="P687"/>
  <c r="T687"/>
  <c r="X687"/>
  <c r="Q687"/>
  <c r="U687"/>
  <c r="Y687"/>
  <c r="S687"/>
  <c r="B686"/>
  <c r="C686" s="1"/>
  <c r="AH687" l="1"/>
  <c r="AA688"/>
  <c r="AI688" s="1"/>
  <c r="AO688"/>
  <c r="AP688"/>
  <c r="AR688"/>
  <c r="AQ688"/>
  <c r="AD683"/>
  <c r="AC684"/>
  <c r="AF685"/>
  <c r="AJ685" s="1"/>
  <c r="E685" s="1"/>
  <c r="AE686"/>
  <c r="Q688"/>
  <c r="U688"/>
  <c r="Y688"/>
  <c r="R688"/>
  <c r="V688"/>
  <c r="S688"/>
  <c r="W688"/>
  <c r="T688"/>
  <c r="A689"/>
  <c r="P688"/>
  <c r="X688"/>
  <c r="B687"/>
  <c r="C687" s="1"/>
  <c r="AH688" l="1"/>
  <c r="AA689"/>
  <c r="AI689" s="1"/>
  <c r="AO689"/>
  <c r="AP689"/>
  <c r="AR689"/>
  <c r="AQ689"/>
  <c r="AF686"/>
  <c r="AJ686" s="1"/>
  <c r="E686" s="1"/>
  <c r="AE687"/>
  <c r="AD684"/>
  <c r="AC685"/>
  <c r="B688"/>
  <c r="C688" s="1"/>
  <c r="A690"/>
  <c r="R689"/>
  <c r="V689"/>
  <c r="S689"/>
  <c r="W689"/>
  <c r="P689"/>
  <c r="T689"/>
  <c r="X689"/>
  <c r="Q689"/>
  <c r="U689"/>
  <c r="Y689"/>
  <c r="AH689" l="1"/>
  <c r="AA690"/>
  <c r="AI690" s="1"/>
  <c r="AO690"/>
  <c r="AP690"/>
  <c r="AR690"/>
  <c r="AQ690"/>
  <c r="AD685"/>
  <c r="AC686"/>
  <c r="AF687"/>
  <c r="AJ687" s="1"/>
  <c r="E687" s="1"/>
  <c r="AE688"/>
  <c r="Q690"/>
  <c r="U690"/>
  <c r="Y690"/>
  <c r="R690"/>
  <c r="V690"/>
  <c r="S690"/>
  <c r="P690"/>
  <c r="X690"/>
  <c r="A691"/>
  <c r="W690"/>
  <c r="T690"/>
  <c r="B689"/>
  <c r="C689" s="1"/>
  <c r="AH690" l="1"/>
  <c r="AA691"/>
  <c r="AO691"/>
  <c r="AP691"/>
  <c r="AR691"/>
  <c r="AQ691"/>
  <c r="AI691"/>
  <c r="AH691"/>
  <c r="AF688"/>
  <c r="AJ688" s="1"/>
  <c r="E688" s="1"/>
  <c r="AE689"/>
  <c r="AD686"/>
  <c r="AC687"/>
  <c r="A692"/>
  <c r="R691"/>
  <c r="S691"/>
  <c r="W691"/>
  <c r="P691"/>
  <c r="T691"/>
  <c r="X691"/>
  <c r="Q691"/>
  <c r="U691"/>
  <c r="Y691"/>
  <c r="V691"/>
  <c r="B690"/>
  <c r="C690" s="1"/>
  <c r="AA692" l="1"/>
  <c r="AI692" s="1"/>
  <c r="AO692"/>
  <c r="AP692"/>
  <c r="AR692"/>
  <c r="AQ692"/>
  <c r="AH692"/>
  <c r="AD687"/>
  <c r="AC688"/>
  <c r="AF689"/>
  <c r="AJ689" s="1"/>
  <c r="E689" s="1"/>
  <c r="AE690"/>
  <c r="Q692"/>
  <c r="U692"/>
  <c r="Y692"/>
  <c r="R692"/>
  <c r="V692"/>
  <c r="S692"/>
  <c r="P692"/>
  <c r="X692"/>
  <c r="A693"/>
  <c r="W692"/>
  <c r="T692"/>
  <c r="B691"/>
  <c r="C691" s="1"/>
  <c r="AA693" l="1"/>
  <c r="AO693"/>
  <c r="AP693"/>
  <c r="AR693"/>
  <c r="AQ693"/>
  <c r="AI693"/>
  <c r="AH693"/>
  <c r="AF690"/>
  <c r="AJ690" s="1"/>
  <c r="E690" s="1"/>
  <c r="AE691"/>
  <c r="AD688"/>
  <c r="AC689"/>
  <c r="A694"/>
  <c r="R693"/>
  <c r="V693"/>
  <c r="S693"/>
  <c r="W693"/>
  <c r="P693"/>
  <c r="T693"/>
  <c r="X693"/>
  <c r="Q693"/>
  <c r="U693"/>
  <c r="Y693"/>
  <c r="B692"/>
  <c r="C692" s="1"/>
  <c r="AA694" l="1"/>
  <c r="AO694"/>
  <c r="AP694"/>
  <c r="AR694"/>
  <c r="AQ694"/>
  <c r="AI694"/>
  <c r="AH694"/>
  <c r="AD689"/>
  <c r="AC690"/>
  <c r="AE692"/>
  <c r="AF691"/>
  <c r="AJ691" s="1"/>
  <c r="E691" s="1"/>
  <c r="B693"/>
  <c r="C693" s="1"/>
  <c r="Q694"/>
  <c r="U694"/>
  <c r="Y694"/>
  <c r="R694"/>
  <c r="V694"/>
  <c r="A695"/>
  <c r="S694"/>
  <c r="W694"/>
  <c r="P694"/>
  <c r="T694"/>
  <c r="X694"/>
  <c r="AA695" l="1"/>
  <c r="AO695"/>
  <c r="AP695"/>
  <c r="AR695"/>
  <c r="AQ695"/>
  <c r="AI695"/>
  <c r="AH695"/>
  <c r="AF692"/>
  <c r="AJ692" s="1"/>
  <c r="E692" s="1"/>
  <c r="AE693"/>
  <c r="AD690"/>
  <c r="AC691"/>
  <c r="B694"/>
  <c r="C694" s="1"/>
  <c r="A696"/>
  <c r="R695"/>
  <c r="V695"/>
  <c r="W695"/>
  <c r="P695"/>
  <c r="T695"/>
  <c r="X695"/>
  <c r="Q695"/>
  <c r="U695"/>
  <c r="Y695"/>
  <c r="S695"/>
  <c r="AA696" l="1"/>
  <c r="AI696" s="1"/>
  <c r="AO696"/>
  <c r="AP696"/>
  <c r="AR696"/>
  <c r="AQ696"/>
  <c r="AH696"/>
  <c r="AD691"/>
  <c r="AC692"/>
  <c r="AE694"/>
  <c r="AF693"/>
  <c r="AJ693" s="1"/>
  <c r="E693" s="1"/>
  <c r="Q696"/>
  <c r="Y696"/>
  <c r="V696"/>
  <c r="A697"/>
  <c r="S696"/>
  <c r="W696"/>
  <c r="P696"/>
  <c r="T696"/>
  <c r="X696"/>
  <c r="U696"/>
  <c r="R696"/>
  <c r="B695"/>
  <c r="C695" s="1"/>
  <c r="AA697" l="1"/>
  <c r="AO697"/>
  <c r="AP697"/>
  <c r="AR697"/>
  <c r="AQ697"/>
  <c r="AI697"/>
  <c r="AH697"/>
  <c r="AE695"/>
  <c r="AF694"/>
  <c r="AJ694" s="1"/>
  <c r="E694" s="1"/>
  <c r="AD692"/>
  <c r="AC693"/>
  <c r="A698"/>
  <c r="R697"/>
  <c r="V697"/>
  <c r="S697"/>
  <c r="W697"/>
  <c r="T697"/>
  <c r="Q697"/>
  <c r="U697"/>
  <c r="P697"/>
  <c r="X697"/>
  <c r="Y697"/>
  <c r="B696"/>
  <c r="C696" s="1"/>
  <c r="AA698" l="1"/>
  <c r="AO698"/>
  <c r="AP698"/>
  <c r="AR698"/>
  <c r="AQ698"/>
  <c r="AI698"/>
  <c r="AH698"/>
  <c r="AE696"/>
  <c r="AF695"/>
  <c r="AJ695" s="1"/>
  <c r="E695" s="1"/>
  <c r="AD693"/>
  <c r="AC694"/>
  <c r="Q698"/>
  <c r="U698"/>
  <c r="Y698"/>
  <c r="R698"/>
  <c r="V698"/>
  <c r="A699"/>
  <c r="S698"/>
  <c r="W698"/>
  <c r="P698"/>
  <c r="T698"/>
  <c r="X698"/>
  <c r="B697"/>
  <c r="C697" s="1"/>
  <c r="AA699" l="1"/>
  <c r="AO699"/>
  <c r="AP699"/>
  <c r="AR699"/>
  <c r="AQ699"/>
  <c r="AI699"/>
  <c r="AH699"/>
  <c r="AE697"/>
  <c r="AF696"/>
  <c r="AJ696" s="1"/>
  <c r="E696" s="1"/>
  <c r="AD694"/>
  <c r="AC695"/>
  <c r="A700"/>
  <c r="R699"/>
  <c r="P699"/>
  <c r="T699"/>
  <c r="X699"/>
  <c r="Q699"/>
  <c r="U699"/>
  <c r="Y699"/>
  <c r="V699"/>
  <c r="S699"/>
  <c r="W699"/>
  <c r="B698"/>
  <c r="C698" s="1"/>
  <c r="AA700" l="1"/>
  <c r="AO700"/>
  <c r="AP700"/>
  <c r="AR700"/>
  <c r="AQ700"/>
  <c r="AI700"/>
  <c r="AH700"/>
  <c r="AE698"/>
  <c r="AF697"/>
  <c r="AJ697" s="1"/>
  <c r="E697" s="1"/>
  <c r="AD695"/>
  <c r="AC696"/>
  <c r="Q700"/>
  <c r="U700"/>
  <c r="Y700"/>
  <c r="R700"/>
  <c r="V700"/>
  <c r="A701"/>
  <c r="S700"/>
  <c r="W700"/>
  <c r="P700"/>
  <c r="T700"/>
  <c r="X700"/>
  <c r="B699"/>
  <c r="C699" s="1"/>
  <c r="AA701" l="1"/>
  <c r="AI701" s="1"/>
  <c r="AO701"/>
  <c r="AP701"/>
  <c r="AR701"/>
  <c r="AQ701"/>
  <c r="AH701"/>
  <c r="AE699"/>
  <c r="AF698"/>
  <c r="AJ698" s="1"/>
  <c r="E698" s="1"/>
  <c r="AD696"/>
  <c r="AC697"/>
  <c r="A702"/>
  <c r="R701"/>
  <c r="V701"/>
  <c r="S701"/>
  <c r="W701"/>
  <c r="P701"/>
  <c r="T701"/>
  <c r="X701"/>
  <c r="Q701"/>
  <c r="U701"/>
  <c r="Y701"/>
  <c r="B700"/>
  <c r="C700" s="1"/>
  <c r="AA702" l="1"/>
  <c r="AO702"/>
  <c r="AP702"/>
  <c r="AR702"/>
  <c r="AQ702"/>
  <c r="AI702"/>
  <c r="AH702"/>
  <c r="AE700"/>
  <c r="AF699"/>
  <c r="AJ699" s="1"/>
  <c r="E699" s="1"/>
  <c r="AD697"/>
  <c r="AC698"/>
  <c r="B701"/>
  <c r="C701" s="1"/>
  <c r="Q702"/>
  <c r="U702"/>
  <c r="Y702"/>
  <c r="R702"/>
  <c r="V702"/>
  <c r="S702"/>
  <c r="P702"/>
  <c r="T702"/>
  <c r="A703"/>
  <c r="W702"/>
  <c r="X702"/>
  <c r="AA703" l="1"/>
  <c r="AO703"/>
  <c r="AP703"/>
  <c r="AR703"/>
  <c r="AQ703"/>
  <c r="AI703"/>
  <c r="AH703"/>
  <c r="AE701"/>
  <c r="AF700"/>
  <c r="AJ700" s="1"/>
  <c r="E700" s="1"/>
  <c r="AD698"/>
  <c r="AC699"/>
  <c r="A704"/>
  <c r="R703"/>
  <c r="V703"/>
  <c r="S703"/>
  <c r="W703"/>
  <c r="P703"/>
  <c r="T703"/>
  <c r="X703"/>
  <c r="Q703"/>
  <c r="U703"/>
  <c r="Y703"/>
  <c r="B702"/>
  <c r="C702" s="1"/>
  <c r="AA704" l="1"/>
  <c r="AO704"/>
  <c r="AP704"/>
  <c r="AR704"/>
  <c r="AQ704"/>
  <c r="AI704"/>
  <c r="AH704"/>
  <c r="AE702"/>
  <c r="AF701"/>
  <c r="AJ701" s="1"/>
  <c r="E701" s="1"/>
  <c r="AD699"/>
  <c r="AC700"/>
  <c r="B703"/>
  <c r="C703" s="1"/>
  <c r="Q704"/>
  <c r="U704"/>
  <c r="Y704"/>
  <c r="R704"/>
  <c r="V704"/>
  <c r="W704"/>
  <c r="T704"/>
  <c r="A705"/>
  <c r="S704"/>
  <c r="P704"/>
  <c r="X704"/>
  <c r="AA705" l="1"/>
  <c r="AO705"/>
  <c r="AP705"/>
  <c r="AR705"/>
  <c r="AQ705"/>
  <c r="AI705"/>
  <c r="AH705"/>
  <c r="AE703"/>
  <c r="AF702"/>
  <c r="AJ702" s="1"/>
  <c r="E702" s="1"/>
  <c r="AD700"/>
  <c r="AC701"/>
  <c r="A706"/>
  <c r="R705"/>
  <c r="V705"/>
  <c r="S705"/>
  <c r="W705"/>
  <c r="P705"/>
  <c r="T705"/>
  <c r="X705"/>
  <c r="Q705"/>
  <c r="U705"/>
  <c r="Y705"/>
  <c r="B704"/>
  <c r="C704" s="1"/>
  <c r="AA706" l="1"/>
  <c r="AO706"/>
  <c r="AP706"/>
  <c r="AR706"/>
  <c r="AQ706"/>
  <c r="AI706"/>
  <c r="AH706"/>
  <c r="AE704"/>
  <c r="AF703"/>
  <c r="AJ703" s="1"/>
  <c r="E703" s="1"/>
  <c r="AD701"/>
  <c r="AC702"/>
  <c r="B705"/>
  <c r="C705" s="1"/>
  <c r="Q706"/>
  <c r="U706"/>
  <c r="Y706"/>
  <c r="R706"/>
  <c r="V706"/>
  <c r="X706"/>
  <c r="A707"/>
  <c r="S706"/>
  <c r="W706"/>
  <c r="P706"/>
  <c r="T706"/>
  <c r="AA707" l="1"/>
  <c r="AI707" s="1"/>
  <c r="AO707"/>
  <c r="AP707"/>
  <c r="AR707"/>
  <c r="AQ707"/>
  <c r="AH707"/>
  <c r="AE705"/>
  <c r="AF704"/>
  <c r="AJ704" s="1"/>
  <c r="E704" s="1"/>
  <c r="AD702"/>
  <c r="AC703"/>
  <c r="A708"/>
  <c r="R707"/>
  <c r="V707"/>
  <c r="S707"/>
  <c r="W707"/>
  <c r="P707"/>
  <c r="T707"/>
  <c r="X707"/>
  <c r="Q707"/>
  <c r="U707"/>
  <c r="Y707"/>
  <c r="B706"/>
  <c r="C706" s="1"/>
  <c r="AA708" l="1"/>
  <c r="AO708"/>
  <c r="AP708"/>
  <c r="AR708"/>
  <c r="AQ708"/>
  <c r="AI708"/>
  <c r="AH708"/>
  <c r="AE706"/>
  <c r="AF705"/>
  <c r="AJ705" s="1"/>
  <c r="E705" s="1"/>
  <c r="AD703"/>
  <c r="AC704"/>
  <c r="Q708"/>
  <c r="U708"/>
  <c r="Y708"/>
  <c r="R708"/>
  <c r="V708"/>
  <c r="S708"/>
  <c r="P708"/>
  <c r="X708"/>
  <c r="A709"/>
  <c r="W708"/>
  <c r="T708"/>
  <c r="B707"/>
  <c r="C707" s="1"/>
  <c r="AA709" l="1"/>
  <c r="AO709"/>
  <c r="AP709"/>
  <c r="AR709"/>
  <c r="AQ709"/>
  <c r="AI709"/>
  <c r="AH709"/>
  <c r="AE707"/>
  <c r="AF706"/>
  <c r="AJ706" s="1"/>
  <c r="E706" s="1"/>
  <c r="AD704"/>
  <c r="AC705"/>
  <c r="A710"/>
  <c r="R709"/>
  <c r="V709"/>
  <c r="S709"/>
  <c r="W709"/>
  <c r="Y709"/>
  <c r="P709"/>
  <c r="T709"/>
  <c r="X709"/>
  <c r="Q709"/>
  <c r="U709"/>
  <c r="B708"/>
  <c r="C708" s="1"/>
  <c r="AA710" l="1"/>
  <c r="AO710"/>
  <c r="AP710"/>
  <c r="AR710"/>
  <c r="AQ710"/>
  <c r="AI710"/>
  <c r="AH710"/>
  <c r="AE708"/>
  <c r="AF707"/>
  <c r="AJ707" s="1"/>
  <c r="E707" s="1"/>
  <c r="AD705"/>
  <c r="AC706"/>
  <c r="Q710"/>
  <c r="U710"/>
  <c r="Y710"/>
  <c r="R710"/>
  <c r="V710"/>
  <c r="A711"/>
  <c r="S710"/>
  <c r="W710"/>
  <c r="P710"/>
  <c r="T710"/>
  <c r="X710"/>
  <c r="B709"/>
  <c r="C709" s="1"/>
  <c r="AA711" l="1"/>
  <c r="AO711"/>
  <c r="AP711"/>
  <c r="AR711"/>
  <c r="AQ711"/>
  <c r="AI711"/>
  <c r="AH711"/>
  <c r="AE709"/>
  <c r="AF708"/>
  <c r="AJ708" s="1"/>
  <c r="E708" s="1"/>
  <c r="AD706"/>
  <c r="AC707"/>
  <c r="A712"/>
  <c r="R711"/>
  <c r="V711"/>
  <c r="W711"/>
  <c r="P711"/>
  <c r="T711"/>
  <c r="X711"/>
  <c r="Q711"/>
  <c r="U711"/>
  <c r="Y711"/>
  <c r="S711"/>
  <c r="B710"/>
  <c r="C710" s="1"/>
  <c r="AA712" l="1"/>
  <c r="AO712"/>
  <c r="AP712"/>
  <c r="AR712"/>
  <c r="AQ712"/>
  <c r="AI712"/>
  <c r="AH712"/>
  <c r="AE710"/>
  <c r="AF709"/>
  <c r="AJ709" s="1"/>
  <c r="E709" s="1"/>
  <c r="AD707"/>
  <c r="AC708"/>
  <c r="Q712"/>
  <c r="U712"/>
  <c r="R712"/>
  <c r="A713"/>
  <c r="S712"/>
  <c r="W712"/>
  <c r="P712"/>
  <c r="T712"/>
  <c r="X712"/>
  <c r="Y712"/>
  <c r="V712"/>
  <c r="B711"/>
  <c r="C711" s="1"/>
  <c r="AA713" l="1"/>
  <c r="AI713" s="1"/>
  <c r="AO713"/>
  <c r="AP713"/>
  <c r="AR713"/>
  <c r="AQ713"/>
  <c r="AH713"/>
  <c r="AE711"/>
  <c r="AF710"/>
  <c r="AJ710" s="1"/>
  <c r="E710" s="1"/>
  <c r="AD708"/>
  <c r="AC709"/>
  <c r="P713"/>
  <c r="T713"/>
  <c r="X713"/>
  <c r="Q713"/>
  <c r="U713"/>
  <c r="Y713"/>
  <c r="A714"/>
  <c r="R713"/>
  <c r="V713"/>
  <c r="S713"/>
  <c r="W713"/>
  <c r="B712"/>
  <c r="C712" s="1"/>
  <c r="AA714" l="1"/>
  <c r="AO714"/>
  <c r="AP714"/>
  <c r="AR714"/>
  <c r="AQ714"/>
  <c r="AI714"/>
  <c r="AH714"/>
  <c r="AE712"/>
  <c r="AF711"/>
  <c r="AJ711" s="1"/>
  <c r="E711" s="1"/>
  <c r="AD709"/>
  <c r="AC710"/>
  <c r="Q714"/>
  <c r="U714"/>
  <c r="Y714"/>
  <c r="R714"/>
  <c r="V714"/>
  <c r="T714"/>
  <c r="A715"/>
  <c r="S714"/>
  <c r="W714"/>
  <c r="P714"/>
  <c r="X714"/>
  <c r="B713"/>
  <c r="C713" s="1"/>
  <c r="AA715" l="1"/>
  <c r="AO715"/>
  <c r="AP715"/>
  <c r="AR715"/>
  <c r="AQ715"/>
  <c r="AI715"/>
  <c r="AH715"/>
  <c r="AE713"/>
  <c r="AF712"/>
  <c r="AJ712" s="1"/>
  <c r="E712" s="1"/>
  <c r="AD710"/>
  <c r="AC711"/>
  <c r="B714"/>
  <c r="C714" s="1"/>
  <c r="A716"/>
  <c r="R715"/>
  <c r="V715"/>
  <c r="W715"/>
  <c r="P715"/>
  <c r="T715"/>
  <c r="X715"/>
  <c r="Q715"/>
  <c r="U715"/>
  <c r="Y715"/>
  <c r="S715"/>
  <c r="AA716" l="1"/>
  <c r="AI716" s="1"/>
  <c r="AO716"/>
  <c r="AP716"/>
  <c r="AR716"/>
  <c r="AQ716"/>
  <c r="AH716"/>
  <c r="AE714"/>
  <c r="AF713"/>
  <c r="AJ713" s="1"/>
  <c r="E713" s="1"/>
  <c r="AD711"/>
  <c r="AC712"/>
  <c r="Q716"/>
  <c r="U716"/>
  <c r="Y716"/>
  <c r="R716"/>
  <c r="V716"/>
  <c r="S716"/>
  <c r="P716"/>
  <c r="X716"/>
  <c r="A717"/>
  <c r="W716"/>
  <c r="T716"/>
  <c r="B715"/>
  <c r="C715" s="1"/>
  <c r="AA717" l="1"/>
  <c r="AO717"/>
  <c r="AP717"/>
  <c r="AR717"/>
  <c r="AQ717"/>
  <c r="AI717"/>
  <c r="AH717"/>
  <c r="AE715"/>
  <c r="AF714"/>
  <c r="AJ714" s="1"/>
  <c r="E714" s="1"/>
  <c r="AD712"/>
  <c r="AC713"/>
  <c r="A718"/>
  <c r="R717"/>
  <c r="V717"/>
  <c r="S717"/>
  <c r="P717"/>
  <c r="T717"/>
  <c r="X717"/>
  <c r="Q717"/>
  <c r="U717"/>
  <c r="Y717"/>
  <c r="W717"/>
  <c r="B716"/>
  <c r="C716" s="1"/>
  <c r="AA718" l="1"/>
  <c r="AO718"/>
  <c r="AP718"/>
  <c r="AR718"/>
  <c r="AQ718"/>
  <c r="AI718"/>
  <c r="AH718"/>
  <c r="AE716"/>
  <c r="AF715"/>
  <c r="AJ715" s="1"/>
  <c r="E715" s="1"/>
  <c r="AD713"/>
  <c r="AC714"/>
  <c r="Q718"/>
  <c r="U718"/>
  <c r="Y718"/>
  <c r="R718"/>
  <c r="V718"/>
  <c r="W718"/>
  <c r="T718"/>
  <c r="A719"/>
  <c r="S718"/>
  <c r="P718"/>
  <c r="X718"/>
  <c r="B717"/>
  <c r="C717" s="1"/>
  <c r="AA719" l="1"/>
  <c r="AO719"/>
  <c r="AP719"/>
  <c r="AR719"/>
  <c r="AQ719"/>
  <c r="AI719"/>
  <c r="AH719"/>
  <c r="AE717"/>
  <c r="AF716"/>
  <c r="AJ716" s="1"/>
  <c r="E716" s="1"/>
  <c r="AD714"/>
  <c r="AC715"/>
  <c r="B718"/>
  <c r="C718" s="1"/>
  <c r="A720"/>
  <c r="R719"/>
  <c r="V719"/>
  <c r="S719"/>
  <c r="W719"/>
  <c r="Q719"/>
  <c r="Y719"/>
  <c r="P719"/>
  <c r="T719"/>
  <c r="X719"/>
  <c r="U719"/>
  <c r="AA720" l="1"/>
  <c r="AI720" s="1"/>
  <c r="AO720"/>
  <c r="AP720"/>
  <c r="AR720"/>
  <c r="AQ720"/>
  <c r="AH720"/>
  <c r="AE718"/>
  <c r="AF717"/>
  <c r="AJ717" s="1"/>
  <c r="E717" s="1"/>
  <c r="AD715"/>
  <c r="AC716"/>
  <c r="B719"/>
  <c r="C719" s="1"/>
  <c r="Q720"/>
  <c r="U720"/>
  <c r="Y720"/>
  <c r="R720"/>
  <c r="V720"/>
  <c r="A721"/>
  <c r="W720"/>
  <c r="T720"/>
  <c r="X720"/>
  <c r="S720"/>
  <c r="P720"/>
  <c r="AA721" l="1"/>
  <c r="AO721"/>
  <c r="AP721"/>
  <c r="AR721"/>
  <c r="AQ721"/>
  <c r="AI721"/>
  <c r="AH721"/>
  <c r="AE719"/>
  <c r="AF718"/>
  <c r="AJ718" s="1"/>
  <c r="E718" s="1"/>
  <c r="AD716"/>
  <c r="AC717"/>
  <c r="B720"/>
  <c r="C720" s="1"/>
  <c r="A722"/>
  <c r="V721"/>
  <c r="S721"/>
  <c r="P721"/>
  <c r="T721"/>
  <c r="X721"/>
  <c r="Q721"/>
  <c r="U721"/>
  <c r="Y721"/>
  <c r="R721"/>
  <c r="W721"/>
  <c r="AA722" l="1"/>
  <c r="AI722" s="1"/>
  <c r="AO722"/>
  <c r="AP722"/>
  <c r="AR722"/>
  <c r="AQ722"/>
  <c r="AH722"/>
  <c r="AE720"/>
  <c r="AF719"/>
  <c r="AJ719" s="1"/>
  <c r="E719" s="1"/>
  <c r="AD717"/>
  <c r="AC718"/>
  <c r="B721"/>
  <c r="C721" s="1"/>
  <c r="Q722"/>
  <c r="U722"/>
  <c r="Y722"/>
  <c r="R722"/>
  <c r="V722"/>
  <c r="X722"/>
  <c r="A723"/>
  <c r="S722"/>
  <c r="W722"/>
  <c r="P722"/>
  <c r="T722"/>
  <c r="AA723" l="1"/>
  <c r="AO723"/>
  <c r="AP723"/>
  <c r="AR723"/>
  <c r="AQ723"/>
  <c r="AI723"/>
  <c r="AH723"/>
  <c r="AE721"/>
  <c r="AF720"/>
  <c r="AJ720" s="1"/>
  <c r="E720" s="1"/>
  <c r="AD718"/>
  <c r="AC719"/>
  <c r="A724"/>
  <c r="R723"/>
  <c r="V723"/>
  <c r="S723"/>
  <c r="W723"/>
  <c r="P723"/>
  <c r="T723"/>
  <c r="X723"/>
  <c r="Q723"/>
  <c r="U723"/>
  <c r="Y723"/>
  <c r="B722"/>
  <c r="C722" s="1"/>
  <c r="AA724" l="1"/>
  <c r="AI724" s="1"/>
  <c r="AO724"/>
  <c r="AP724"/>
  <c r="AR724"/>
  <c r="AQ724"/>
  <c r="AH724"/>
  <c r="AE722"/>
  <c r="AF721"/>
  <c r="AJ721" s="1"/>
  <c r="E721" s="1"/>
  <c r="AD719"/>
  <c r="AC720"/>
  <c r="B723"/>
  <c r="C723" s="1"/>
  <c r="Q724"/>
  <c r="U724"/>
  <c r="Y724"/>
  <c r="R724"/>
  <c r="V724"/>
  <c r="P724"/>
  <c r="X724"/>
  <c r="A725"/>
  <c r="S724"/>
  <c r="W724"/>
  <c r="T724"/>
  <c r="AA725" l="1"/>
  <c r="AI725" s="1"/>
  <c r="AO725"/>
  <c r="AP725"/>
  <c r="AR725"/>
  <c r="AQ725"/>
  <c r="AH725"/>
  <c r="AE723"/>
  <c r="AF722"/>
  <c r="AJ722" s="1"/>
  <c r="E722" s="1"/>
  <c r="AD720"/>
  <c r="AC721"/>
  <c r="A726"/>
  <c r="R725"/>
  <c r="V725"/>
  <c r="S725"/>
  <c r="W725"/>
  <c r="Q725"/>
  <c r="Y725"/>
  <c r="P725"/>
  <c r="T725"/>
  <c r="X725"/>
  <c r="U725"/>
  <c r="B724"/>
  <c r="C724" s="1"/>
  <c r="AA726" l="1"/>
  <c r="AI726" s="1"/>
  <c r="AO726"/>
  <c r="AP726"/>
  <c r="AR726"/>
  <c r="AQ726"/>
  <c r="AH726"/>
  <c r="AE724"/>
  <c r="AF723"/>
  <c r="AJ723" s="1"/>
  <c r="E723" s="1"/>
  <c r="AD721"/>
  <c r="AC722"/>
  <c r="B725"/>
  <c r="C725" s="1"/>
  <c r="Q726"/>
  <c r="U726"/>
  <c r="Y726"/>
  <c r="R726"/>
  <c r="V726"/>
  <c r="A727"/>
  <c r="S726"/>
  <c r="W726"/>
  <c r="P726"/>
  <c r="T726"/>
  <c r="X726"/>
  <c r="AA727" l="1"/>
  <c r="AI727" s="1"/>
  <c r="AO727"/>
  <c r="AP727"/>
  <c r="AR727"/>
  <c r="AQ727"/>
  <c r="AH727"/>
  <c r="AE725"/>
  <c r="AF724"/>
  <c r="AJ724" s="1"/>
  <c r="E724" s="1"/>
  <c r="AD722"/>
  <c r="AC723"/>
  <c r="B726"/>
  <c r="C726" s="1"/>
  <c r="A728"/>
  <c r="R727"/>
  <c r="V727"/>
  <c r="S727"/>
  <c r="W727"/>
  <c r="Y727"/>
  <c r="P727"/>
  <c r="T727"/>
  <c r="X727"/>
  <c r="Q727"/>
  <c r="U727"/>
  <c r="AA728" l="1"/>
  <c r="AI728" s="1"/>
  <c r="AO728"/>
  <c r="AP728"/>
  <c r="AR728"/>
  <c r="AQ728"/>
  <c r="AH728"/>
  <c r="AE726"/>
  <c r="AF725"/>
  <c r="AJ725" s="1"/>
  <c r="E725" s="1"/>
  <c r="AD723"/>
  <c r="AC724"/>
  <c r="Q728"/>
  <c r="U728"/>
  <c r="Y728"/>
  <c r="R728"/>
  <c r="V728"/>
  <c r="P728"/>
  <c r="X728"/>
  <c r="A729"/>
  <c r="S728"/>
  <c r="W728"/>
  <c r="T728"/>
  <c r="B727"/>
  <c r="C727" s="1"/>
  <c r="AA729" l="1"/>
  <c r="AI729" s="1"/>
  <c r="AO729"/>
  <c r="AP729"/>
  <c r="AR729"/>
  <c r="AQ729"/>
  <c r="AH729"/>
  <c r="AE727"/>
  <c r="AF726"/>
  <c r="AJ726" s="1"/>
  <c r="E726" s="1"/>
  <c r="AD724"/>
  <c r="AC725"/>
  <c r="W729"/>
  <c r="P729"/>
  <c r="T729"/>
  <c r="X729"/>
  <c r="Q729"/>
  <c r="U729"/>
  <c r="Y729"/>
  <c r="A730"/>
  <c r="R729"/>
  <c r="V729"/>
  <c r="S729"/>
  <c r="B728"/>
  <c r="C728" s="1"/>
  <c r="AA730" l="1"/>
  <c r="AO730"/>
  <c r="AP730"/>
  <c r="AR730"/>
  <c r="AQ730"/>
  <c r="AI730"/>
  <c r="AH730"/>
  <c r="AE728"/>
  <c r="AF727"/>
  <c r="AJ727" s="1"/>
  <c r="E727" s="1"/>
  <c r="AD725"/>
  <c r="AC726"/>
  <c r="Q730"/>
  <c r="U730"/>
  <c r="Y730"/>
  <c r="R730"/>
  <c r="V730"/>
  <c r="X730"/>
  <c r="A731"/>
  <c r="S730"/>
  <c r="W730"/>
  <c r="P730"/>
  <c r="T730"/>
  <c r="B729"/>
  <c r="C729" s="1"/>
  <c r="AA731" l="1"/>
  <c r="AI731" s="1"/>
  <c r="AO731"/>
  <c r="AP731"/>
  <c r="AR731"/>
  <c r="AQ731"/>
  <c r="AH731"/>
  <c r="AE729"/>
  <c r="AF728"/>
  <c r="AJ728" s="1"/>
  <c r="E728" s="1"/>
  <c r="AD726"/>
  <c r="AC727"/>
  <c r="B730"/>
  <c r="C730" s="1"/>
  <c r="A732"/>
  <c r="R731"/>
  <c r="V731"/>
  <c r="S731"/>
  <c r="W731"/>
  <c r="P731"/>
  <c r="T731"/>
  <c r="X731"/>
  <c r="Q731"/>
  <c r="U731"/>
  <c r="Y731"/>
  <c r="AA732" l="1"/>
  <c r="AI732" s="1"/>
  <c r="AO732"/>
  <c r="AP732"/>
  <c r="AR732"/>
  <c r="AQ732"/>
  <c r="AE730"/>
  <c r="AF729"/>
  <c r="AJ729" s="1"/>
  <c r="E729" s="1"/>
  <c r="AD727"/>
  <c r="AC728"/>
  <c r="Q732"/>
  <c r="U732"/>
  <c r="Y732"/>
  <c r="R732"/>
  <c r="V732"/>
  <c r="A733"/>
  <c r="S732"/>
  <c r="W732"/>
  <c r="P732"/>
  <c r="T732"/>
  <c r="X732"/>
  <c r="B731"/>
  <c r="C731" s="1"/>
  <c r="AH732" l="1"/>
  <c r="AA733"/>
  <c r="AI733" s="1"/>
  <c r="AO733"/>
  <c r="AP733"/>
  <c r="AR733"/>
  <c r="AQ733"/>
  <c r="AH733"/>
  <c r="AE731"/>
  <c r="AF730"/>
  <c r="AJ730" s="1"/>
  <c r="E730" s="1"/>
  <c r="AD728"/>
  <c r="AC729"/>
  <c r="A734"/>
  <c r="R733"/>
  <c r="V733"/>
  <c r="S733"/>
  <c r="W733"/>
  <c r="P733"/>
  <c r="T733"/>
  <c r="X733"/>
  <c r="Q733"/>
  <c r="U733"/>
  <c r="Y733"/>
  <c r="B732"/>
  <c r="C732" s="1"/>
  <c r="AA734" l="1"/>
  <c r="AI734" s="1"/>
  <c r="AO734"/>
  <c r="AP734"/>
  <c r="AR734"/>
  <c r="AQ734"/>
  <c r="AH734"/>
  <c r="AE732"/>
  <c r="AF731"/>
  <c r="AJ731" s="1"/>
  <c r="E731" s="1"/>
  <c r="AD729"/>
  <c r="AC730"/>
  <c r="B733"/>
  <c r="C733" s="1"/>
  <c r="Q734"/>
  <c r="U734"/>
  <c r="Y734"/>
  <c r="R734"/>
  <c r="V734"/>
  <c r="T734"/>
  <c r="A735"/>
  <c r="S734"/>
  <c r="W734"/>
  <c r="P734"/>
  <c r="X734"/>
  <c r="AA735" l="1"/>
  <c r="AI735" s="1"/>
  <c r="AO735"/>
  <c r="AP735"/>
  <c r="AR735"/>
  <c r="AQ735"/>
  <c r="AH735"/>
  <c r="AE733"/>
  <c r="AF732"/>
  <c r="AJ732" s="1"/>
  <c r="E732" s="1"/>
  <c r="AD730"/>
  <c r="AC731"/>
  <c r="B734"/>
  <c r="C734" s="1"/>
  <c r="A736"/>
  <c r="R735"/>
  <c r="V735"/>
  <c r="S735"/>
  <c r="W735"/>
  <c r="Q735"/>
  <c r="Y735"/>
  <c r="P735"/>
  <c r="T735"/>
  <c r="X735"/>
  <c r="U735"/>
  <c r="AA736" l="1"/>
  <c r="AI736" s="1"/>
  <c r="AO736"/>
  <c r="AP736"/>
  <c r="AR736"/>
  <c r="AQ736"/>
  <c r="AE734"/>
  <c r="AF733"/>
  <c r="AJ733" s="1"/>
  <c r="E733" s="1"/>
  <c r="AD731"/>
  <c r="AC732"/>
  <c r="B735"/>
  <c r="C735" s="1"/>
  <c r="Q736"/>
  <c r="U736"/>
  <c r="Y736"/>
  <c r="R736"/>
  <c r="V736"/>
  <c r="A737"/>
  <c r="S736"/>
  <c r="W736"/>
  <c r="P736"/>
  <c r="T736"/>
  <c r="X736"/>
  <c r="AH736" l="1"/>
  <c r="AA737"/>
  <c r="AI737" s="1"/>
  <c r="AO737"/>
  <c r="AP737"/>
  <c r="AH737"/>
  <c r="AE735"/>
  <c r="AF734"/>
  <c r="AJ734" s="1"/>
  <c r="E734" s="1"/>
  <c r="AD732"/>
  <c r="AC733"/>
  <c r="B736"/>
  <c r="C736" s="1"/>
  <c r="P737"/>
  <c r="T737"/>
  <c r="X737"/>
  <c r="Q737"/>
  <c r="U737"/>
  <c r="Y737"/>
  <c r="A738"/>
  <c r="R737"/>
  <c r="V737"/>
  <c r="S737"/>
  <c r="W737"/>
  <c r="AA738" l="1"/>
  <c r="AI738" s="1"/>
  <c r="AO738"/>
  <c r="AP738"/>
  <c r="AR738"/>
  <c r="AQ738"/>
  <c r="AH738"/>
  <c r="AE736"/>
  <c r="AF735"/>
  <c r="AJ735" s="1"/>
  <c r="E735" s="1"/>
  <c r="AD733"/>
  <c r="AC734"/>
  <c r="Q738"/>
  <c r="U738"/>
  <c r="Y738"/>
  <c r="R738"/>
  <c r="V738"/>
  <c r="S738"/>
  <c r="P738"/>
  <c r="T738"/>
  <c r="A739"/>
  <c r="W738"/>
  <c r="X738"/>
  <c r="B737"/>
  <c r="C737" s="1"/>
  <c r="AA739" l="1"/>
  <c r="AI739" s="1"/>
  <c r="AO739"/>
  <c r="AP739"/>
  <c r="AR739"/>
  <c r="AQ739"/>
  <c r="AE737"/>
  <c r="AF736"/>
  <c r="AJ736" s="1"/>
  <c r="E736" s="1"/>
  <c r="AD734"/>
  <c r="AC735"/>
  <c r="S739"/>
  <c r="P739"/>
  <c r="T739"/>
  <c r="X739"/>
  <c r="Q739"/>
  <c r="U739"/>
  <c r="Y739"/>
  <c r="A740"/>
  <c r="R739"/>
  <c r="V739"/>
  <c r="W739"/>
  <c r="B738"/>
  <c r="C738" s="1"/>
  <c r="AH739" l="1"/>
  <c r="AA740"/>
  <c r="AI740" s="1"/>
  <c r="AO740"/>
  <c r="AP740"/>
  <c r="AR740"/>
  <c r="AQ740"/>
  <c r="AH740"/>
  <c r="AE738"/>
  <c r="AF737"/>
  <c r="AJ737" s="1"/>
  <c r="E737" s="1"/>
  <c r="AD735"/>
  <c r="AC736"/>
  <c r="Q740"/>
  <c r="U740"/>
  <c r="Y740"/>
  <c r="R740"/>
  <c r="V740"/>
  <c r="W740"/>
  <c r="P740"/>
  <c r="X740"/>
  <c r="A741"/>
  <c r="S740"/>
  <c r="T740"/>
  <c r="B739"/>
  <c r="C739" s="1"/>
  <c r="AA741" l="1"/>
  <c r="AI741" s="1"/>
  <c r="AO741"/>
  <c r="AP741"/>
  <c r="AR741"/>
  <c r="AQ741"/>
  <c r="AE739"/>
  <c r="AF738"/>
  <c r="AJ738" s="1"/>
  <c r="E738" s="1"/>
  <c r="AD736"/>
  <c r="AC737"/>
  <c r="R741"/>
  <c r="S741"/>
  <c r="P741"/>
  <c r="T741"/>
  <c r="X741"/>
  <c r="Q741"/>
  <c r="U741"/>
  <c r="Y741"/>
  <c r="A742"/>
  <c r="V741"/>
  <c r="W741"/>
  <c r="B740"/>
  <c r="C740" s="1"/>
  <c r="AH741" l="1"/>
  <c r="AA742"/>
  <c r="AI742" s="1"/>
  <c r="AO742"/>
  <c r="AP742"/>
  <c r="AR742"/>
  <c r="AQ742"/>
  <c r="AE740"/>
  <c r="AF739"/>
  <c r="AJ739" s="1"/>
  <c r="E739" s="1"/>
  <c r="AD737"/>
  <c r="AC738"/>
  <c r="Q742"/>
  <c r="U742"/>
  <c r="Y742"/>
  <c r="R742"/>
  <c r="V742"/>
  <c r="A743"/>
  <c r="S742"/>
  <c r="W742"/>
  <c r="P742"/>
  <c r="T742"/>
  <c r="X742"/>
  <c r="B741"/>
  <c r="C741" s="1"/>
  <c r="AH742" l="1"/>
  <c r="AA743"/>
  <c r="AI743" s="1"/>
  <c r="AO743"/>
  <c r="AP743"/>
  <c r="AR743"/>
  <c r="AQ743"/>
  <c r="AE741"/>
  <c r="AF740"/>
  <c r="AJ740" s="1"/>
  <c r="E740" s="1"/>
  <c r="AD738"/>
  <c r="AC739"/>
  <c r="A744"/>
  <c r="R743"/>
  <c r="V743"/>
  <c r="S743"/>
  <c r="W743"/>
  <c r="P743"/>
  <c r="T743"/>
  <c r="X743"/>
  <c r="Q743"/>
  <c r="U743"/>
  <c r="Y743"/>
  <c r="B742"/>
  <c r="C742" s="1"/>
  <c r="AH743" l="1"/>
  <c r="AA744"/>
  <c r="AI744" s="1"/>
  <c r="AO744"/>
  <c r="AP744"/>
  <c r="AR744"/>
  <c r="AQ744"/>
  <c r="AE742"/>
  <c r="AF741"/>
  <c r="AJ741" s="1"/>
  <c r="E741" s="1"/>
  <c r="AD739"/>
  <c r="AC740"/>
  <c r="B743"/>
  <c r="C743" s="1"/>
  <c r="Q744"/>
  <c r="U744"/>
  <c r="Y744"/>
  <c r="R744"/>
  <c r="V744"/>
  <c r="A745"/>
  <c r="W744"/>
  <c r="P744"/>
  <c r="X744"/>
  <c r="S744"/>
  <c r="T744"/>
  <c r="AH744" l="1"/>
  <c r="AA745"/>
  <c r="AI745" s="1"/>
  <c r="AO745"/>
  <c r="AP745"/>
  <c r="AR745"/>
  <c r="AQ745"/>
  <c r="AH745"/>
  <c r="AE743"/>
  <c r="AF742"/>
  <c r="AJ742" s="1"/>
  <c r="E742" s="1"/>
  <c r="AD740"/>
  <c r="AC741"/>
  <c r="A746"/>
  <c r="R745"/>
  <c r="V745"/>
  <c r="S745"/>
  <c r="W745"/>
  <c r="X745"/>
  <c r="U745"/>
  <c r="P745"/>
  <c r="T745"/>
  <c r="Q745"/>
  <c r="Y745"/>
  <c r="B744"/>
  <c r="C744" s="1"/>
  <c r="AA746" l="1"/>
  <c r="AO746"/>
  <c r="AP746"/>
  <c r="AR746"/>
  <c r="AQ746"/>
  <c r="AI746"/>
  <c r="AH746"/>
  <c r="AE744"/>
  <c r="AF743"/>
  <c r="AJ743" s="1"/>
  <c r="E743" s="1"/>
  <c r="AD741"/>
  <c r="AC742"/>
  <c r="B745"/>
  <c r="C745" s="1"/>
  <c r="Q746"/>
  <c r="U746"/>
  <c r="Y746"/>
  <c r="R746"/>
  <c r="V746"/>
  <c r="A747"/>
  <c r="W746"/>
  <c r="P746"/>
  <c r="X746"/>
  <c r="S746"/>
  <c r="T746"/>
  <c r="AA747" l="1"/>
  <c r="AI747" s="1"/>
  <c r="AO747"/>
  <c r="AP747"/>
  <c r="AR747"/>
  <c r="AQ747"/>
  <c r="AH747"/>
  <c r="AE745"/>
  <c r="AF744"/>
  <c r="AJ744" s="1"/>
  <c r="E744" s="1"/>
  <c r="AD742"/>
  <c r="AC743"/>
  <c r="A748"/>
  <c r="R747"/>
  <c r="P747"/>
  <c r="T747"/>
  <c r="X747"/>
  <c r="Q747"/>
  <c r="U747"/>
  <c r="Y747"/>
  <c r="V747"/>
  <c r="S747"/>
  <c r="W747"/>
  <c r="B746"/>
  <c r="C746" s="1"/>
  <c r="AA748" l="1"/>
  <c r="AI748" s="1"/>
  <c r="AO748"/>
  <c r="AP748"/>
  <c r="AR748"/>
  <c r="AQ748"/>
  <c r="AH748"/>
  <c r="AE746"/>
  <c r="AF745"/>
  <c r="AJ745" s="1"/>
  <c r="E745" s="1"/>
  <c r="AD743"/>
  <c r="AC744"/>
  <c r="Q748"/>
  <c r="U748"/>
  <c r="Y748"/>
  <c r="R748"/>
  <c r="V748"/>
  <c r="A749"/>
  <c r="W748"/>
  <c r="T748"/>
  <c r="X748"/>
  <c r="S748"/>
  <c r="P748"/>
  <c r="B747"/>
  <c r="C747" s="1"/>
  <c r="AA749" l="1"/>
  <c r="AO749"/>
  <c r="AP749"/>
  <c r="AR749"/>
  <c r="AQ749"/>
  <c r="AI749"/>
  <c r="AH749"/>
  <c r="AE747"/>
  <c r="AF746"/>
  <c r="AJ746" s="1"/>
  <c r="E746" s="1"/>
  <c r="AD744"/>
  <c r="AC745"/>
  <c r="B748"/>
  <c r="C748" s="1"/>
  <c r="A750"/>
  <c r="R749"/>
  <c r="V749"/>
  <c r="S749"/>
  <c r="W749"/>
  <c r="P749"/>
  <c r="T749"/>
  <c r="X749"/>
  <c r="Q749"/>
  <c r="U749"/>
  <c r="Y749"/>
  <c r="AA750" l="1"/>
  <c r="AO750"/>
  <c r="AP750"/>
  <c r="AR750"/>
  <c r="AQ750"/>
  <c r="AI750"/>
  <c r="AH750"/>
  <c r="AE748"/>
  <c r="AF747"/>
  <c r="AJ747" s="1"/>
  <c r="E747" s="1"/>
  <c r="AD745"/>
  <c r="AC746"/>
  <c r="B749"/>
  <c r="C749" s="1"/>
  <c r="Q750"/>
  <c r="U750"/>
  <c r="Y750"/>
  <c r="R750"/>
  <c r="V750"/>
  <c r="A751"/>
  <c r="S750"/>
  <c r="W750"/>
  <c r="T750"/>
  <c r="X750"/>
  <c r="P750"/>
  <c r="AA751" l="1"/>
  <c r="AO751"/>
  <c r="AP751"/>
  <c r="AR751"/>
  <c r="AQ751"/>
  <c r="AI751"/>
  <c r="AH751"/>
  <c r="AE749"/>
  <c r="AF748"/>
  <c r="AJ748" s="1"/>
  <c r="E748" s="1"/>
  <c r="AD746"/>
  <c r="AC747"/>
  <c r="B750"/>
  <c r="C750" s="1"/>
  <c r="P751"/>
  <c r="T751"/>
  <c r="X751"/>
  <c r="Q751"/>
  <c r="U751"/>
  <c r="Y751"/>
  <c r="W751"/>
  <c r="A752"/>
  <c r="R751"/>
  <c r="V751"/>
  <c r="S751"/>
  <c r="AA752" l="1"/>
  <c r="AO752"/>
  <c r="AP752"/>
  <c r="AR752"/>
  <c r="AQ752"/>
  <c r="AI752"/>
  <c r="AH752"/>
  <c r="AE750"/>
  <c r="AF749"/>
  <c r="AJ749" s="1"/>
  <c r="E749" s="1"/>
  <c r="AD747"/>
  <c r="AC748"/>
  <c r="Q752"/>
  <c r="U752"/>
  <c r="Y752"/>
  <c r="R752"/>
  <c r="V752"/>
  <c r="X752"/>
  <c r="A753"/>
  <c r="S752"/>
  <c r="W752"/>
  <c r="P752"/>
  <c r="T752"/>
  <c r="B751"/>
  <c r="C751" s="1"/>
  <c r="AA753" l="1"/>
  <c r="AI753" s="1"/>
  <c r="AO753"/>
  <c r="AP753"/>
  <c r="AR753"/>
  <c r="AQ753"/>
  <c r="AH753"/>
  <c r="AE751"/>
  <c r="AF750"/>
  <c r="AJ750" s="1"/>
  <c r="E750" s="1"/>
  <c r="AD748"/>
  <c r="AC749"/>
  <c r="B752"/>
  <c r="C752" s="1"/>
  <c r="A754"/>
  <c r="R753"/>
  <c r="V753"/>
  <c r="S753"/>
  <c r="W753"/>
  <c r="P753"/>
  <c r="T753"/>
  <c r="X753"/>
  <c r="Q753"/>
  <c r="U753"/>
  <c r="Y753"/>
  <c r="AA754" l="1"/>
  <c r="AI754" s="1"/>
  <c r="AO754"/>
  <c r="AP754"/>
  <c r="AR754"/>
  <c r="AQ754"/>
  <c r="AH754"/>
  <c r="AE752"/>
  <c r="AF751"/>
  <c r="AJ751" s="1"/>
  <c r="E751" s="1"/>
  <c r="AD749"/>
  <c r="AC750"/>
  <c r="Q754"/>
  <c r="U754"/>
  <c r="Y754"/>
  <c r="R754"/>
  <c r="V754"/>
  <c r="X754"/>
  <c r="A755"/>
  <c r="S754"/>
  <c r="W754"/>
  <c r="P754"/>
  <c r="T754"/>
  <c r="B753"/>
  <c r="C753" s="1"/>
  <c r="AA755" l="1"/>
  <c r="AO755"/>
  <c r="AP755"/>
  <c r="AR755"/>
  <c r="AQ755"/>
  <c r="AI755"/>
  <c r="AH755"/>
  <c r="AF752"/>
  <c r="AJ752" s="1"/>
  <c r="E752" s="1"/>
  <c r="AE753"/>
  <c r="AD750"/>
  <c r="AC751"/>
  <c r="B754"/>
  <c r="C754" s="1"/>
  <c r="A756"/>
  <c r="R755"/>
  <c r="V755"/>
  <c r="S755"/>
  <c r="W755"/>
  <c r="P755"/>
  <c r="T755"/>
  <c r="X755"/>
  <c r="Q755"/>
  <c r="U755"/>
  <c r="Y755"/>
  <c r="AA756" l="1"/>
  <c r="AO756"/>
  <c r="AP756"/>
  <c r="AR756"/>
  <c r="AQ756"/>
  <c r="AI756"/>
  <c r="AH756"/>
  <c r="AD751"/>
  <c r="AC752"/>
  <c r="AF753"/>
  <c r="AJ753" s="1"/>
  <c r="E753" s="1"/>
  <c r="AE754"/>
  <c r="Q756"/>
  <c r="U756"/>
  <c r="Y756"/>
  <c r="R756"/>
  <c r="V756"/>
  <c r="T756"/>
  <c r="A757"/>
  <c r="S756"/>
  <c r="W756"/>
  <c r="P756"/>
  <c r="X756"/>
  <c r="B755"/>
  <c r="C755" s="1"/>
  <c r="AA757" l="1"/>
  <c r="AO757"/>
  <c r="AP757"/>
  <c r="AR757"/>
  <c r="AQ757"/>
  <c r="AI757"/>
  <c r="AH757"/>
  <c r="AF754"/>
  <c r="AJ754" s="1"/>
  <c r="E754" s="1"/>
  <c r="AE755"/>
  <c r="AD752"/>
  <c r="AC753"/>
  <c r="B756"/>
  <c r="C756" s="1"/>
  <c r="A758"/>
  <c r="R757"/>
  <c r="V757"/>
  <c r="S757"/>
  <c r="W757"/>
  <c r="Y757"/>
  <c r="P757"/>
  <c r="T757"/>
  <c r="X757"/>
  <c r="Q757"/>
  <c r="U757"/>
  <c r="AA758" l="1"/>
  <c r="AO758"/>
  <c r="AP758"/>
  <c r="AR758"/>
  <c r="AQ758"/>
  <c r="AI758"/>
  <c r="AH758"/>
  <c r="AD753"/>
  <c r="AC754"/>
  <c r="AF755"/>
  <c r="AJ755" s="1"/>
  <c r="E755" s="1"/>
  <c r="AE756"/>
  <c r="A759"/>
  <c r="S758"/>
  <c r="W758"/>
  <c r="P758"/>
  <c r="T758"/>
  <c r="X758"/>
  <c r="Q758"/>
  <c r="U758"/>
  <c r="R758"/>
  <c r="V758"/>
  <c r="Y758"/>
  <c r="B757"/>
  <c r="C757" s="1"/>
  <c r="AA759" l="1"/>
  <c r="AO759"/>
  <c r="AP759"/>
  <c r="AR759"/>
  <c r="AQ759"/>
  <c r="AI759"/>
  <c r="AH759"/>
  <c r="AF756"/>
  <c r="AJ756" s="1"/>
  <c r="E756" s="1"/>
  <c r="AE757"/>
  <c r="AD754"/>
  <c r="AC755"/>
  <c r="B758"/>
  <c r="C758" s="1"/>
  <c r="P759"/>
  <c r="T759"/>
  <c r="X759"/>
  <c r="Q759"/>
  <c r="U759"/>
  <c r="Y759"/>
  <c r="W759"/>
  <c r="A760"/>
  <c r="R759"/>
  <c r="V759"/>
  <c r="S759"/>
  <c r="AA760" l="1"/>
  <c r="AO760"/>
  <c r="AP760"/>
  <c r="AR760"/>
  <c r="AQ760"/>
  <c r="AI760"/>
  <c r="AH760"/>
  <c r="AD755"/>
  <c r="AC756"/>
  <c r="AF757"/>
  <c r="AJ757" s="1"/>
  <c r="E757" s="1"/>
  <c r="AE758"/>
  <c r="B759"/>
  <c r="C759" s="1"/>
  <c r="A761"/>
  <c r="S760"/>
  <c r="W760"/>
  <c r="P760"/>
  <c r="T760"/>
  <c r="X760"/>
  <c r="V760"/>
  <c r="Q760"/>
  <c r="U760"/>
  <c r="Y760"/>
  <c r="R760"/>
  <c r="AA761" l="1"/>
  <c r="AO761"/>
  <c r="AP761"/>
  <c r="AR761"/>
  <c r="AQ761"/>
  <c r="AI761"/>
  <c r="AH761"/>
  <c r="AF758"/>
  <c r="AJ758" s="1"/>
  <c r="E758" s="1"/>
  <c r="AE759"/>
  <c r="AC757"/>
  <c r="AD756"/>
  <c r="P761"/>
  <c r="T761"/>
  <c r="X761"/>
  <c r="Q761"/>
  <c r="U761"/>
  <c r="Y761"/>
  <c r="A762"/>
  <c r="R761"/>
  <c r="W761"/>
  <c r="V761"/>
  <c r="S761"/>
  <c r="B760"/>
  <c r="C760" s="1"/>
  <c r="AA762" l="1"/>
  <c r="AO762"/>
  <c r="AP762"/>
  <c r="AR762"/>
  <c r="AQ762"/>
  <c r="AI762"/>
  <c r="AH762"/>
  <c r="AC758"/>
  <c r="AD757"/>
  <c r="AF759"/>
  <c r="AJ759" s="1"/>
  <c r="E759" s="1"/>
  <c r="AE760"/>
  <c r="A763"/>
  <c r="S762"/>
  <c r="W762"/>
  <c r="P762"/>
  <c r="T762"/>
  <c r="X762"/>
  <c r="U762"/>
  <c r="R762"/>
  <c r="Q762"/>
  <c r="Y762"/>
  <c r="V762"/>
  <c r="B761"/>
  <c r="C761" s="1"/>
  <c r="AA763" l="1"/>
  <c r="AI763" s="1"/>
  <c r="AO763"/>
  <c r="AP763"/>
  <c r="AR763"/>
  <c r="AQ763"/>
  <c r="AH763"/>
  <c r="AC759"/>
  <c r="AD758"/>
  <c r="AF760"/>
  <c r="AJ760" s="1"/>
  <c r="E760" s="1"/>
  <c r="AE761"/>
  <c r="B762"/>
  <c r="C762" s="1"/>
  <c r="P763"/>
  <c r="T763"/>
  <c r="X763"/>
  <c r="Q763"/>
  <c r="U763"/>
  <c r="Y763"/>
  <c r="W763"/>
  <c r="A764"/>
  <c r="R763"/>
  <c r="V763"/>
  <c r="S763"/>
  <c r="AA764" l="1"/>
  <c r="AO764"/>
  <c r="AP764"/>
  <c r="AR764"/>
  <c r="AQ764"/>
  <c r="AI764"/>
  <c r="AH764"/>
  <c r="AC760"/>
  <c r="AD759"/>
  <c r="AF761"/>
  <c r="AJ761" s="1"/>
  <c r="E761" s="1"/>
  <c r="AE762"/>
  <c r="B763"/>
  <c r="C763" s="1"/>
  <c r="W764"/>
  <c r="X764"/>
  <c r="Q764"/>
  <c r="U764"/>
  <c r="Y764"/>
  <c r="R764"/>
  <c r="V764"/>
  <c r="A765"/>
  <c r="S764"/>
  <c r="P764"/>
  <c r="T764"/>
  <c r="AA765" l="1"/>
  <c r="AO765"/>
  <c r="AP765"/>
  <c r="AR765"/>
  <c r="AQ765"/>
  <c r="AI765"/>
  <c r="AH765"/>
  <c r="AC761"/>
  <c r="AD760"/>
  <c r="AF762"/>
  <c r="AJ762" s="1"/>
  <c r="E762" s="1"/>
  <c r="AE763"/>
  <c r="A766"/>
  <c r="R765"/>
  <c r="P765"/>
  <c r="T765"/>
  <c r="X765"/>
  <c r="Q765"/>
  <c r="U765"/>
  <c r="Y765"/>
  <c r="V765"/>
  <c r="S765"/>
  <c r="W765"/>
  <c r="B764"/>
  <c r="C764" s="1"/>
  <c r="AA766" l="1"/>
  <c r="AO766"/>
  <c r="AP766"/>
  <c r="AR766"/>
  <c r="AQ766"/>
  <c r="AI766"/>
  <c r="AH766"/>
  <c r="AD761"/>
  <c r="AC762"/>
  <c r="AF763"/>
  <c r="AJ763" s="1"/>
  <c r="E763" s="1"/>
  <c r="AE764"/>
  <c r="A767"/>
  <c r="S766"/>
  <c r="W766"/>
  <c r="P766"/>
  <c r="T766"/>
  <c r="X766"/>
  <c r="Q766"/>
  <c r="U766"/>
  <c r="Y766"/>
  <c r="R766"/>
  <c r="V766"/>
  <c r="B765"/>
  <c r="C765" s="1"/>
  <c r="AA767" l="1"/>
  <c r="AO767"/>
  <c r="AP767"/>
  <c r="AR767"/>
  <c r="AQ767"/>
  <c r="AI767"/>
  <c r="AH767"/>
  <c r="AF764"/>
  <c r="AJ764" s="1"/>
  <c r="E764" s="1"/>
  <c r="AE765"/>
  <c r="AD762"/>
  <c r="AC763"/>
  <c r="B766"/>
  <c r="C766" s="1"/>
  <c r="P767"/>
  <c r="T767"/>
  <c r="X767"/>
  <c r="Q767"/>
  <c r="U767"/>
  <c r="Y767"/>
  <c r="R767"/>
  <c r="A768"/>
  <c r="V767"/>
  <c r="S767"/>
  <c r="W767"/>
  <c r="AA768" l="1"/>
  <c r="AO768"/>
  <c r="AP768"/>
  <c r="AR768"/>
  <c r="AQ768"/>
  <c r="AI768"/>
  <c r="AH768"/>
  <c r="AD763"/>
  <c r="AC764"/>
  <c r="AF765"/>
  <c r="AJ765" s="1"/>
  <c r="E765" s="1"/>
  <c r="AE766"/>
  <c r="B767"/>
  <c r="C767" s="1"/>
  <c r="A769"/>
  <c r="S768"/>
  <c r="W768"/>
  <c r="P768"/>
  <c r="T768"/>
  <c r="X768"/>
  <c r="U768"/>
  <c r="R768"/>
  <c r="Q768"/>
  <c r="Y768"/>
  <c r="V768"/>
  <c r="AA769" l="1"/>
  <c r="AI769" s="1"/>
  <c r="AO769"/>
  <c r="AP769"/>
  <c r="AR769"/>
  <c r="AQ769"/>
  <c r="AH769"/>
  <c r="AF766"/>
  <c r="AJ766" s="1"/>
  <c r="E766" s="1"/>
  <c r="AE767"/>
  <c r="AD764"/>
  <c r="AC765"/>
  <c r="P769"/>
  <c r="T769"/>
  <c r="X769"/>
  <c r="Q769"/>
  <c r="U769"/>
  <c r="Y769"/>
  <c r="S769"/>
  <c r="A770"/>
  <c r="R769"/>
  <c r="V769"/>
  <c r="W769"/>
  <c r="B768"/>
  <c r="C768" s="1"/>
  <c r="AA770" l="1"/>
  <c r="AI770" s="1"/>
  <c r="AO770"/>
  <c r="AP770"/>
  <c r="AR770"/>
  <c r="AQ770"/>
  <c r="AH770"/>
  <c r="AD765"/>
  <c r="AC766"/>
  <c r="AF767"/>
  <c r="AJ767" s="1"/>
  <c r="E767" s="1"/>
  <c r="AE768"/>
  <c r="A771"/>
  <c r="S770"/>
  <c r="W770"/>
  <c r="P770"/>
  <c r="T770"/>
  <c r="X770"/>
  <c r="Q770"/>
  <c r="U770"/>
  <c r="Y770"/>
  <c r="V770"/>
  <c r="R770"/>
  <c r="B769"/>
  <c r="C769" s="1"/>
  <c r="AA771" l="1"/>
  <c r="AO771"/>
  <c r="AP771"/>
  <c r="AR771"/>
  <c r="AQ771"/>
  <c r="AI771"/>
  <c r="AH771"/>
  <c r="AF768"/>
  <c r="AJ768" s="1"/>
  <c r="E768" s="1"/>
  <c r="AE769"/>
  <c r="AD766"/>
  <c r="AC767"/>
  <c r="B770"/>
  <c r="C770" s="1"/>
  <c r="A772"/>
  <c r="R771"/>
  <c r="V771"/>
  <c r="P771"/>
  <c r="T771"/>
  <c r="X771"/>
  <c r="Q771"/>
  <c r="U771"/>
  <c r="Y771"/>
  <c r="S771"/>
  <c r="W771"/>
  <c r="AA772" l="1"/>
  <c r="AI772" s="1"/>
  <c r="AO772"/>
  <c r="AP772"/>
  <c r="AR772"/>
  <c r="AQ772"/>
  <c r="AH772"/>
  <c r="AD767"/>
  <c r="AC768"/>
  <c r="AF769"/>
  <c r="AJ769" s="1"/>
  <c r="E769" s="1"/>
  <c r="AE770"/>
  <c r="Q772"/>
  <c r="U772"/>
  <c r="Y772"/>
  <c r="R772"/>
  <c r="V772"/>
  <c r="T772"/>
  <c r="A773"/>
  <c r="S772"/>
  <c r="W772"/>
  <c r="P772"/>
  <c r="X772"/>
  <c r="B771"/>
  <c r="C771" s="1"/>
  <c r="AA773" l="1"/>
  <c r="AO773"/>
  <c r="AP773"/>
  <c r="AR773"/>
  <c r="AQ773"/>
  <c r="AI773"/>
  <c r="AH773"/>
  <c r="AF770"/>
  <c r="AJ770" s="1"/>
  <c r="E770" s="1"/>
  <c r="AE771"/>
  <c r="AD768"/>
  <c r="AC769"/>
  <c r="B772"/>
  <c r="C772" s="1"/>
  <c r="A774"/>
  <c r="R773"/>
  <c r="V773"/>
  <c r="S773"/>
  <c r="W773"/>
  <c r="P773"/>
  <c r="T773"/>
  <c r="X773"/>
  <c r="Q773"/>
  <c r="U773"/>
  <c r="Y773"/>
  <c r="AA774" l="1"/>
  <c r="AO774"/>
  <c r="AP774"/>
  <c r="AR774"/>
  <c r="AQ774"/>
  <c r="AI774"/>
  <c r="AH774"/>
  <c r="AD769"/>
  <c r="AC770"/>
  <c r="AF771"/>
  <c r="AJ771" s="1"/>
  <c r="E771" s="1"/>
  <c r="AE772"/>
  <c r="A775"/>
  <c r="S774"/>
  <c r="W774"/>
  <c r="P774"/>
  <c r="T774"/>
  <c r="X774"/>
  <c r="Q774"/>
  <c r="U774"/>
  <c r="Y774"/>
  <c r="R774"/>
  <c r="V774"/>
  <c r="B773"/>
  <c r="C773" s="1"/>
  <c r="AA775" l="1"/>
  <c r="AO775"/>
  <c r="AP775"/>
  <c r="AR775"/>
  <c r="AQ775"/>
  <c r="AI775"/>
  <c r="AH775"/>
  <c r="AF772"/>
  <c r="AJ772" s="1"/>
  <c r="E772" s="1"/>
  <c r="AE773"/>
  <c r="AD770"/>
  <c r="AC771"/>
  <c r="B774"/>
  <c r="C774" s="1"/>
  <c r="A776"/>
  <c r="R775"/>
  <c r="V775"/>
  <c r="S775"/>
  <c r="W775"/>
  <c r="P775"/>
  <c r="T775"/>
  <c r="X775"/>
  <c r="Q775"/>
  <c r="U775"/>
  <c r="Y775"/>
  <c r="AA776" l="1"/>
  <c r="AO776"/>
  <c r="AP776"/>
  <c r="AR776"/>
  <c r="AQ776"/>
  <c r="AI776"/>
  <c r="AH776"/>
  <c r="AD771"/>
  <c r="AC772"/>
  <c r="AF773"/>
  <c r="AJ773" s="1"/>
  <c r="E773" s="1"/>
  <c r="AE774"/>
  <c r="Q776"/>
  <c r="U776"/>
  <c r="Y776"/>
  <c r="R776"/>
  <c r="V776"/>
  <c r="W776"/>
  <c r="T776"/>
  <c r="A777"/>
  <c r="S776"/>
  <c r="P776"/>
  <c r="X776"/>
  <c r="B775"/>
  <c r="C775" s="1"/>
  <c r="AA777" l="1"/>
  <c r="AO777"/>
  <c r="AP777"/>
  <c r="AR777"/>
  <c r="AQ777"/>
  <c r="AI777"/>
  <c r="AH777"/>
  <c r="AF774"/>
  <c r="AJ774" s="1"/>
  <c r="E774" s="1"/>
  <c r="AE775"/>
  <c r="AD772"/>
  <c r="AC773"/>
  <c r="B776"/>
  <c r="C776" s="1"/>
  <c r="T777"/>
  <c r="Q777"/>
  <c r="Y777"/>
  <c r="A778"/>
  <c r="R777"/>
  <c r="V777"/>
  <c r="S777"/>
  <c r="W777"/>
  <c r="P777"/>
  <c r="X777"/>
  <c r="U777"/>
  <c r="AA778" l="1"/>
  <c r="AO778"/>
  <c r="AP778"/>
  <c r="AR778"/>
  <c r="AQ778"/>
  <c r="AI778"/>
  <c r="AH778"/>
  <c r="AD773"/>
  <c r="AC774"/>
  <c r="AF775"/>
  <c r="AJ775" s="1"/>
  <c r="E775" s="1"/>
  <c r="AE776"/>
  <c r="A779"/>
  <c r="S778"/>
  <c r="W778"/>
  <c r="P778"/>
  <c r="T778"/>
  <c r="X778"/>
  <c r="Q778"/>
  <c r="U778"/>
  <c r="Y778"/>
  <c r="R778"/>
  <c r="V778"/>
  <c r="B777"/>
  <c r="C777" s="1"/>
  <c r="AA779" l="1"/>
  <c r="AI779" s="1"/>
  <c r="AO779"/>
  <c r="AP779"/>
  <c r="AR779"/>
  <c r="AQ779"/>
  <c r="AF776"/>
  <c r="AJ776" s="1"/>
  <c r="E776" s="1"/>
  <c r="AE777"/>
  <c r="AD774"/>
  <c r="AC775"/>
  <c r="B778"/>
  <c r="C778" s="1"/>
  <c r="A780"/>
  <c r="R779"/>
  <c r="V779"/>
  <c r="S779"/>
  <c r="W779"/>
  <c r="P779"/>
  <c r="T779"/>
  <c r="X779"/>
  <c r="Q779"/>
  <c r="U779"/>
  <c r="Y779"/>
  <c r="AH779" l="1"/>
  <c r="AA780"/>
  <c r="AO780"/>
  <c r="AP780"/>
  <c r="AR780"/>
  <c r="AQ780"/>
  <c r="AI780"/>
  <c r="AH780"/>
  <c r="AD775"/>
  <c r="AC776"/>
  <c r="AF777"/>
  <c r="AJ777" s="1"/>
  <c r="E777" s="1"/>
  <c r="AE778"/>
  <c r="A781"/>
  <c r="S780"/>
  <c r="W780"/>
  <c r="P780"/>
  <c r="T780"/>
  <c r="X780"/>
  <c r="Q780"/>
  <c r="Y780"/>
  <c r="V780"/>
  <c r="U780"/>
  <c r="R780"/>
  <c r="B779"/>
  <c r="C779" s="1"/>
  <c r="AA781" l="1"/>
  <c r="AO781"/>
  <c r="AP781"/>
  <c r="AR781"/>
  <c r="AQ781"/>
  <c r="AI781"/>
  <c r="AH781"/>
  <c r="AF778"/>
  <c r="AJ778" s="1"/>
  <c r="E778" s="1"/>
  <c r="AE779"/>
  <c r="AD776"/>
  <c r="AC777"/>
  <c r="B780"/>
  <c r="C780" s="1"/>
  <c r="P781"/>
  <c r="T781"/>
  <c r="X781"/>
  <c r="Q781"/>
  <c r="Y781"/>
  <c r="A782"/>
  <c r="R781"/>
  <c r="V781"/>
  <c r="S781"/>
  <c r="W781"/>
  <c r="U781"/>
  <c r="AA782" l="1"/>
  <c r="AO782"/>
  <c r="AP782"/>
  <c r="AR782"/>
  <c r="AQ782"/>
  <c r="AI782"/>
  <c r="AH782"/>
  <c r="AD777"/>
  <c r="AC778"/>
  <c r="AF779"/>
  <c r="AJ779" s="1"/>
  <c r="E779" s="1"/>
  <c r="AE780"/>
  <c r="B781"/>
  <c r="C781" s="1"/>
  <c r="A783"/>
  <c r="S782"/>
  <c r="W782"/>
  <c r="P782"/>
  <c r="T782"/>
  <c r="X782"/>
  <c r="Q782"/>
  <c r="U782"/>
  <c r="Y782"/>
  <c r="R782"/>
  <c r="V782"/>
  <c r="AA783" l="1"/>
  <c r="AO783"/>
  <c r="AP783"/>
  <c r="AR783"/>
  <c r="AQ783"/>
  <c r="AI783"/>
  <c r="AH783"/>
  <c r="AF780"/>
  <c r="AJ780" s="1"/>
  <c r="E780" s="1"/>
  <c r="AE781"/>
  <c r="AD778"/>
  <c r="AC779"/>
  <c r="A784"/>
  <c r="R783"/>
  <c r="V783"/>
  <c r="W783"/>
  <c r="P783"/>
  <c r="T783"/>
  <c r="X783"/>
  <c r="Q783"/>
  <c r="U783"/>
  <c r="Y783"/>
  <c r="S783"/>
  <c r="B782"/>
  <c r="C782" s="1"/>
  <c r="AA784" l="1"/>
  <c r="AO784"/>
  <c r="AP784"/>
  <c r="AR784"/>
  <c r="AQ784"/>
  <c r="AI784"/>
  <c r="AH784"/>
  <c r="AD779"/>
  <c r="AC780"/>
  <c r="AF781"/>
  <c r="AJ781" s="1"/>
  <c r="E781" s="1"/>
  <c r="AE782"/>
  <c r="A785"/>
  <c r="S784"/>
  <c r="W784"/>
  <c r="P784"/>
  <c r="T784"/>
  <c r="X784"/>
  <c r="Q784"/>
  <c r="U784"/>
  <c r="Y784"/>
  <c r="R784"/>
  <c r="V784"/>
  <c r="B783"/>
  <c r="C783" s="1"/>
  <c r="AA785" l="1"/>
  <c r="AO785"/>
  <c r="AP785"/>
  <c r="AR785"/>
  <c r="AQ785"/>
  <c r="AI785"/>
  <c r="AH785"/>
  <c r="AF782"/>
  <c r="AJ782" s="1"/>
  <c r="E782" s="1"/>
  <c r="AE783"/>
  <c r="AD780"/>
  <c r="AC781"/>
  <c r="B784"/>
  <c r="C784" s="1"/>
  <c r="A786"/>
  <c r="R785"/>
  <c r="V785"/>
  <c r="S785"/>
  <c r="W785"/>
  <c r="Q785"/>
  <c r="Y785"/>
  <c r="P785"/>
  <c r="T785"/>
  <c r="X785"/>
  <c r="U785"/>
  <c r="AA786" l="1"/>
  <c r="AO786"/>
  <c r="AP786"/>
  <c r="AR786"/>
  <c r="AQ786"/>
  <c r="AI786"/>
  <c r="AH786"/>
  <c r="AD781"/>
  <c r="AC782"/>
  <c r="AF783"/>
  <c r="AJ783" s="1"/>
  <c r="E783" s="1"/>
  <c r="AE784"/>
  <c r="A787"/>
  <c r="S786"/>
  <c r="W786"/>
  <c r="P786"/>
  <c r="T786"/>
  <c r="X786"/>
  <c r="Q786"/>
  <c r="U786"/>
  <c r="Y786"/>
  <c r="R786"/>
  <c r="V786"/>
  <c r="B785"/>
  <c r="C785" s="1"/>
  <c r="AA787" l="1"/>
  <c r="AI787" s="1"/>
  <c r="AO787"/>
  <c r="AP787"/>
  <c r="AR787"/>
  <c r="AQ787"/>
  <c r="AH787"/>
  <c r="AF784"/>
  <c r="AJ784" s="1"/>
  <c r="E784" s="1"/>
  <c r="AE785"/>
  <c r="AD782"/>
  <c r="AC783"/>
  <c r="B786"/>
  <c r="C786" s="1"/>
  <c r="A788"/>
  <c r="R787"/>
  <c r="V787"/>
  <c r="S787"/>
  <c r="W787"/>
  <c r="Y787"/>
  <c r="P787"/>
  <c r="T787"/>
  <c r="X787"/>
  <c r="Q787"/>
  <c r="U787"/>
  <c r="AA788" l="1"/>
  <c r="AO788"/>
  <c r="AP788"/>
  <c r="AR788"/>
  <c r="AQ788"/>
  <c r="AI788"/>
  <c r="AH788"/>
  <c r="AD783"/>
  <c r="AC784"/>
  <c r="AF785"/>
  <c r="AJ785" s="1"/>
  <c r="E785" s="1"/>
  <c r="AE786"/>
  <c r="Q788"/>
  <c r="U788"/>
  <c r="Y788"/>
  <c r="R788"/>
  <c r="V788"/>
  <c r="X788"/>
  <c r="A789"/>
  <c r="S788"/>
  <c r="W788"/>
  <c r="P788"/>
  <c r="T788"/>
  <c r="B787"/>
  <c r="C787" s="1"/>
  <c r="AA789" l="1"/>
  <c r="AO789"/>
  <c r="AP789"/>
  <c r="AR789"/>
  <c r="AQ789"/>
  <c r="AI789"/>
  <c r="AH789"/>
  <c r="AF786"/>
  <c r="AJ786" s="1"/>
  <c r="E786" s="1"/>
  <c r="AE787"/>
  <c r="AD784"/>
  <c r="AC785"/>
  <c r="B788"/>
  <c r="C788" s="1"/>
  <c r="A790"/>
  <c r="R789"/>
  <c r="V789"/>
  <c r="S789"/>
  <c r="W789"/>
  <c r="Y789"/>
  <c r="P789"/>
  <c r="T789"/>
  <c r="X789"/>
  <c r="Q789"/>
  <c r="U789"/>
  <c r="AA790" l="1"/>
  <c r="AO790"/>
  <c r="AP790"/>
  <c r="AR790"/>
  <c r="AQ790"/>
  <c r="AI790"/>
  <c r="AH790"/>
  <c r="AD785"/>
  <c r="AC786"/>
  <c r="AF787"/>
  <c r="AJ787" s="1"/>
  <c r="E787" s="1"/>
  <c r="AE788"/>
  <c r="A791"/>
  <c r="S790"/>
  <c r="W790"/>
  <c r="P790"/>
  <c r="T790"/>
  <c r="X790"/>
  <c r="Q790"/>
  <c r="U790"/>
  <c r="R790"/>
  <c r="V790"/>
  <c r="Y790"/>
  <c r="B789"/>
  <c r="C789" s="1"/>
  <c r="AA791" l="1"/>
  <c r="AI791" s="1"/>
  <c r="AO791"/>
  <c r="AP791"/>
  <c r="AR791"/>
  <c r="AQ791"/>
  <c r="AH791"/>
  <c r="AF788"/>
  <c r="AJ788" s="1"/>
  <c r="E788" s="1"/>
  <c r="AE789"/>
  <c r="AD786"/>
  <c r="AC787"/>
  <c r="B790"/>
  <c r="C790" s="1"/>
  <c r="A792"/>
  <c r="R791"/>
  <c r="V791"/>
  <c r="S791"/>
  <c r="W791"/>
  <c r="P791"/>
  <c r="T791"/>
  <c r="X791"/>
  <c r="Q791"/>
  <c r="U791"/>
  <c r="Y791"/>
  <c r="AA792" l="1"/>
  <c r="AO792"/>
  <c r="AP792"/>
  <c r="AR792"/>
  <c r="AQ792"/>
  <c r="AI792"/>
  <c r="AH792"/>
  <c r="AD787"/>
  <c r="AC788"/>
  <c r="AF789"/>
  <c r="AJ789" s="1"/>
  <c r="E789" s="1"/>
  <c r="AE790"/>
  <c r="Q792"/>
  <c r="U792"/>
  <c r="Y792"/>
  <c r="R792"/>
  <c r="V792"/>
  <c r="A793"/>
  <c r="S792"/>
  <c r="W792"/>
  <c r="P792"/>
  <c r="T792"/>
  <c r="X792"/>
  <c r="B791"/>
  <c r="C791" s="1"/>
  <c r="AA793" l="1"/>
  <c r="AO793"/>
  <c r="AP793"/>
  <c r="AR793"/>
  <c r="AQ793"/>
  <c r="AI793"/>
  <c r="AH793"/>
  <c r="AF790"/>
  <c r="AJ790" s="1"/>
  <c r="E790" s="1"/>
  <c r="AE791"/>
  <c r="AD788"/>
  <c r="AC789"/>
  <c r="A794"/>
  <c r="R793"/>
  <c r="V793"/>
  <c r="S793"/>
  <c r="W793"/>
  <c r="P793"/>
  <c r="T793"/>
  <c r="Q793"/>
  <c r="U793"/>
  <c r="X793"/>
  <c r="Y793"/>
  <c r="B792"/>
  <c r="C792" s="1"/>
  <c r="AA794" l="1"/>
  <c r="AO794"/>
  <c r="AP794"/>
  <c r="AR794"/>
  <c r="AQ794"/>
  <c r="AI794"/>
  <c r="AH794"/>
  <c r="AD789"/>
  <c r="AC790"/>
  <c r="AF791"/>
  <c r="AJ791" s="1"/>
  <c r="E791" s="1"/>
  <c r="AE792"/>
  <c r="B793"/>
  <c r="C793" s="1"/>
  <c r="A795"/>
  <c r="S794"/>
  <c r="W794"/>
  <c r="P794"/>
  <c r="T794"/>
  <c r="X794"/>
  <c r="R794"/>
  <c r="Q794"/>
  <c r="U794"/>
  <c r="Y794"/>
  <c r="V794"/>
  <c r="AA795" l="1"/>
  <c r="AI795" s="1"/>
  <c r="AO795"/>
  <c r="AP795"/>
  <c r="AR795"/>
  <c r="AQ795"/>
  <c r="AH795"/>
  <c r="AF792"/>
  <c r="AJ792" s="1"/>
  <c r="E792" s="1"/>
  <c r="AE793"/>
  <c r="AD790"/>
  <c r="AC791"/>
  <c r="A796"/>
  <c r="R795"/>
  <c r="P795"/>
  <c r="T795"/>
  <c r="X795"/>
  <c r="Q795"/>
  <c r="U795"/>
  <c r="Y795"/>
  <c r="V795"/>
  <c r="S795"/>
  <c r="W795"/>
  <c r="B794"/>
  <c r="C794" s="1"/>
  <c r="AA796" l="1"/>
  <c r="AO796"/>
  <c r="AP796"/>
  <c r="AR796"/>
  <c r="AQ796"/>
  <c r="AI796"/>
  <c r="AH796"/>
  <c r="AD791"/>
  <c r="AC792"/>
  <c r="AF793"/>
  <c r="AJ793" s="1"/>
  <c r="E793" s="1"/>
  <c r="AE794"/>
  <c r="Q796"/>
  <c r="U796"/>
  <c r="Y796"/>
  <c r="R796"/>
  <c r="V796"/>
  <c r="W796"/>
  <c r="T796"/>
  <c r="A797"/>
  <c r="S796"/>
  <c r="P796"/>
  <c r="X796"/>
  <c r="B795"/>
  <c r="C795" s="1"/>
  <c r="AA797" l="1"/>
  <c r="AI797" s="1"/>
  <c r="AO797"/>
  <c r="AP797"/>
  <c r="AR797"/>
  <c r="AQ797"/>
  <c r="AH797"/>
  <c r="AF794"/>
  <c r="AJ794" s="1"/>
  <c r="E794" s="1"/>
  <c r="AE795"/>
  <c r="AD792"/>
  <c r="AC793"/>
  <c r="B796"/>
  <c r="C796" s="1"/>
  <c r="A798"/>
  <c r="R797"/>
  <c r="V797"/>
  <c r="S797"/>
  <c r="W797"/>
  <c r="P797"/>
  <c r="T797"/>
  <c r="Q797"/>
  <c r="U797"/>
  <c r="X797"/>
  <c r="Y797"/>
  <c r="AA798" l="1"/>
  <c r="AO798"/>
  <c r="AP798"/>
  <c r="AR798"/>
  <c r="AQ798"/>
  <c r="AI798"/>
  <c r="AH798"/>
  <c r="AD793"/>
  <c r="AC794"/>
  <c r="AF795"/>
  <c r="AJ795" s="1"/>
  <c r="E795" s="1"/>
  <c r="AE796"/>
  <c r="B797"/>
  <c r="C797" s="1"/>
  <c r="A799"/>
  <c r="S798"/>
  <c r="W798"/>
  <c r="P798"/>
  <c r="T798"/>
  <c r="X798"/>
  <c r="Q798"/>
  <c r="Y798"/>
  <c r="V798"/>
  <c r="U798"/>
  <c r="R798"/>
  <c r="AA799" l="1"/>
  <c r="AO799"/>
  <c r="AP799"/>
  <c r="AR799"/>
  <c r="AQ799"/>
  <c r="AI799"/>
  <c r="AH799"/>
  <c r="AF796"/>
  <c r="AJ796" s="1"/>
  <c r="E796" s="1"/>
  <c r="AE797"/>
  <c r="AD794"/>
  <c r="AC795"/>
  <c r="P799"/>
  <c r="T799"/>
  <c r="X799"/>
  <c r="Q799"/>
  <c r="U799"/>
  <c r="Y799"/>
  <c r="A800"/>
  <c r="R799"/>
  <c r="V799"/>
  <c r="S799"/>
  <c r="W799"/>
  <c r="B798"/>
  <c r="C798" s="1"/>
  <c r="AA800" l="1"/>
  <c r="AI800" s="1"/>
  <c r="AO800"/>
  <c r="AP800"/>
  <c r="AR800"/>
  <c r="AQ800"/>
  <c r="AH800"/>
  <c r="AD795"/>
  <c r="AC796"/>
  <c r="AF797"/>
  <c r="AJ797" s="1"/>
  <c r="E797" s="1"/>
  <c r="AE798"/>
  <c r="Q800"/>
  <c r="U800"/>
  <c r="Y800"/>
  <c r="R800"/>
  <c r="V800"/>
  <c r="A801"/>
  <c r="S800"/>
  <c r="W800"/>
  <c r="P800"/>
  <c r="T800"/>
  <c r="X800"/>
  <c r="B799"/>
  <c r="C799" s="1"/>
  <c r="AA801" l="1"/>
  <c r="AI801" s="1"/>
  <c r="AO801"/>
  <c r="AP801"/>
  <c r="AR801"/>
  <c r="AQ801"/>
  <c r="AH801"/>
  <c r="AF798"/>
  <c r="AJ798" s="1"/>
  <c r="E798" s="1"/>
  <c r="AE799"/>
  <c r="AC797"/>
  <c r="AD796"/>
  <c r="A802"/>
  <c r="R801"/>
  <c r="V801"/>
  <c r="S801"/>
  <c r="W801"/>
  <c r="Y801"/>
  <c r="P801"/>
  <c r="T801"/>
  <c r="X801"/>
  <c r="Q801"/>
  <c r="U801"/>
  <c r="B800"/>
  <c r="C800" s="1"/>
  <c r="AA802" l="1"/>
  <c r="AO802"/>
  <c r="AP802"/>
  <c r="AR802"/>
  <c r="AQ802"/>
  <c r="AI802"/>
  <c r="AH802"/>
  <c r="AD797"/>
  <c r="AC798"/>
  <c r="AF799"/>
  <c r="AJ799" s="1"/>
  <c r="E799" s="1"/>
  <c r="AE800"/>
  <c r="Q802"/>
  <c r="U802"/>
  <c r="Y802"/>
  <c r="R802"/>
  <c r="V802"/>
  <c r="X802"/>
  <c r="A803"/>
  <c r="S802"/>
  <c r="W802"/>
  <c r="P802"/>
  <c r="T802"/>
  <c r="B801"/>
  <c r="C801" s="1"/>
  <c r="AA803" l="1"/>
  <c r="AO803"/>
  <c r="AP803"/>
  <c r="AR803"/>
  <c r="AQ803"/>
  <c r="AI803"/>
  <c r="AH803"/>
  <c r="AF800"/>
  <c r="AJ800" s="1"/>
  <c r="E800" s="1"/>
  <c r="AE801"/>
  <c r="AD798"/>
  <c r="AC799"/>
  <c r="B802"/>
  <c r="C802" s="1"/>
  <c r="A804"/>
  <c r="R803"/>
  <c r="V803"/>
  <c r="S803"/>
  <c r="W803"/>
  <c r="X803"/>
  <c r="U803"/>
  <c r="P803"/>
  <c r="T803"/>
  <c r="Q803"/>
  <c r="Y803"/>
  <c r="AA804" l="1"/>
  <c r="AI804" s="1"/>
  <c r="AO804"/>
  <c r="AP804"/>
  <c r="AR804"/>
  <c r="AQ804"/>
  <c r="AH804"/>
  <c r="AD799"/>
  <c r="AC800"/>
  <c r="AF801"/>
  <c r="AJ801" s="1"/>
  <c r="E801" s="1"/>
  <c r="AE802"/>
  <c r="A805"/>
  <c r="S804"/>
  <c r="W804"/>
  <c r="P804"/>
  <c r="T804"/>
  <c r="X804"/>
  <c r="U804"/>
  <c r="R804"/>
  <c r="Q804"/>
  <c r="Y804"/>
  <c r="V804"/>
  <c r="B803"/>
  <c r="C803" s="1"/>
  <c r="AA805" l="1"/>
  <c r="AO805"/>
  <c r="AP805"/>
  <c r="AR805"/>
  <c r="AQ805"/>
  <c r="AI805"/>
  <c r="AH805"/>
  <c r="AF802"/>
  <c r="AJ802" s="1"/>
  <c r="E802" s="1"/>
  <c r="AE803"/>
  <c r="AD800"/>
  <c r="AC801"/>
  <c r="B804"/>
  <c r="C804" s="1"/>
  <c r="A806"/>
  <c r="R805"/>
  <c r="V805"/>
  <c r="S805"/>
  <c r="W805"/>
  <c r="U805"/>
  <c r="P805"/>
  <c r="T805"/>
  <c r="X805"/>
  <c r="Q805"/>
  <c r="Y805"/>
  <c r="AA806" l="1"/>
  <c r="AO806"/>
  <c r="AP806"/>
  <c r="AR806"/>
  <c r="AQ806"/>
  <c r="AI806"/>
  <c r="AH806"/>
  <c r="AD801"/>
  <c r="AC802"/>
  <c r="AF803"/>
  <c r="AJ803" s="1"/>
  <c r="E803" s="1"/>
  <c r="AE804"/>
  <c r="A807"/>
  <c r="S806"/>
  <c r="W806"/>
  <c r="P806"/>
  <c r="T806"/>
  <c r="X806"/>
  <c r="Y806"/>
  <c r="V806"/>
  <c r="Q806"/>
  <c r="U806"/>
  <c r="R806"/>
  <c r="B805"/>
  <c r="C805" s="1"/>
  <c r="AA807" l="1"/>
  <c r="AO807"/>
  <c r="AP807"/>
  <c r="AR807"/>
  <c r="AQ807"/>
  <c r="AI807"/>
  <c r="AH807"/>
  <c r="AF804"/>
  <c r="AJ804" s="1"/>
  <c r="E804" s="1"/>
  <c r="AE805"/>
  <c r="AD802"/>
  <c r="AC803"/>
  <c r="B806"/>
  <c r="C806" s="1"/>
  <c r="A808"/>
  <c r="R807"/>
  <c r="V807"/>
  <c r="S807"/>
  <c r="W807"/>
  <c r="P807"/>
  <c r="T807"/>
  <c r="X807"/>
  <c r="Q807"/>
  <c r="U807"/>
  <c r="Y807"/>
  <c r="AA808" l="1"/>
  <c r="AO808"/>
  <c r="AP808"/>
  <c r="AR808"/>
  <c r="AQ808"/>
  <c r="AI808"/>
  <c r="AH808"/>
  <c r="AD803"/>
  <c r="AC804"/>
  <c r="AF805"/>
  <c r="AJ805" s="1"/>
  <c r="E805" s="1"/>
  <c r="AE806"/>
  <c r="A809"/>
  <c r="S808"/>
  <c r="W808"/>
  <c r="P808"/>
  <c r="T808"/>
  <c r="X808"/>
  <c r="Q808"/>
  <c r="U808"/>
  <c r="Y808"/>
  <c r="R808"/>
  <c r="V808"/>
  <c r="B807"/>
  <c r="C807" s="1"/>
  <c r="AA809" l="1"/>
  <c r="AO809"/>
  <c r="AP809"/>
  <c r="AR809"/>
  <c r="AQ809"/>
  <c r="AI809"/>
  <c r="AH809"/>
  <c r="AF806"/>
  <c r="AJ806" s="1"/>
  <c r="E806" s="1"/>
  <c r="AE807"/>
  <c r="AD804"/>
  <c r="AC805"/>
  <c r="B808"/>
  <c r="C808" s="1"/>
  <c r="A810"/>
  <c r="R809"/>
  <c r="V809"/>
  <c r="S809"/>
  <c r="W809"/>
  <c r="P809"/>
  <c r="X809"/>
  <c r="Q809"/>
  <c r="Y809"/>
  <c r="T809"/>
  <c r="U809"/>
  <c r="AA810" l="1"/>
  <c r="AO810"/>
  <c r="AP810"/>
  <c r="AR810"/>
  <c r="AQ810"/>
  <c r="AI810"/>
  <c r="AH810"/>
  <c r="AD805"/>
  <c r="AC806"/>
  <c r="AF807"/>
  <c r="AJ807" s="1"/>
  <c r="E807" s="1"/>
  <c r="AE808"/>
  <c r="A811"/>
  <c r="S810"/>
  <c r="W810"/>
  <c r="P810"/>
  <c r="T810"/>
  <c r="X810"/>
  <c r="Q810"/>
  <c r="U810"/>
  <c r="Y810"/>
  <c r="R810"/>
  <c r="V810"/>
  <c r="B809"/>
  <c r="C809" s="1"/>
  <c r="AA811" l="1"/>
  <c r="AI811" s="1"/>
  <c r="AO811"/>
  <c r="AP811"/>
  <c r="AR811"/>
  <c r="AQ811"/>
  <c r="AH811"/>
  <c r="AF808"/>
  <c r="AJ808" s="1"/>
  <c r="E808" s="1"/>
  <c r="AE809"/>
  <c r="AD806"/>
  <c r="AC807"/>
  <c r="B810"/>
  <c r="C810" s="1"/>
  <c r="A812"/>
  <c r="R811"/>
  <c r="V811"/>
  <c r="S811"/>
  <c r="W811"/>
  <c r="Y811"/>
  <c r="P811"/>
  <c r="T811"/>
  <c r="X811"/>
  <c r="Q811"/>
  <c r="U811"/>
  <c r="AA812" l="1"/>
  <c r="AO812"/>
  <c r="AP812"/>
  <c r="AR812"/>
  <c r="AQ812"/>
  <c r="AI812"/>
  <c r="AH812"/>
  <c r="AD807"/>
  <c r="AC808"/>
  <c r="AF809"/>
  <c r="AJ809" s="1"/>
  <c r="E809" s="1"/>
  <c r="AE810"/>
  <c r="A813"/>
  <c r="S812"/>
  <c r="W812"/>
  <c r="P812"/>
  <c r="T812"/>
  <c r="X812"/>
  <c r="Q812"/>
  <c r="U812"/>
  <c r="Y812"/>
  <c r="R812"/>
  <c r="V812"/>
  <c r="B811"/>
  <c r="C811" s="1"/>
  <c r="AA813" l="1"/>
  <c r="AO813"/>
  <c r="AP813"/>
  <c r="AR813"/>
  <c r="AQ813"/>
  <c r="AI813"/>
  <c r="AH813"/>
  <c r="AF810"/>
  <c r="AJ810" s="1"/>
  <c r="E810" s="1"/>
  <c r="AE811"/>
  <c r="AD808"/>
  <c r="AC809"/>
  <c r="B812"/>
  <c r="C812" s="1"/>
  <c r="P813"/>
  <c r="T813"/>
  <c r="Q813"/>
  <c r="Y813"/>
  <c r="A814"/>
  <c r="R813"/>
  <c r="V813"/>
  <c r="S813"/>
  <c r="W813"/>
  <c r="X813"/>
  <c r="U813"/>
  <c r="AA814" l="1"/>
  <c r="AI814" s="1"/>
  <c r="AO814"/>
  <c r="AP814"/>
  <c r="AR814"/>
  <c r="AQ814"/>
  <c r="AD809"/>
  <c r="AC810"/>
  <c r="AF811"/>
  <c r="AJ811" s="1"/>
  <c r="E811" s="1"/>
  <c r="AE812"/>
  <c r="A815"/>
  <c r="S814"/>
  <c r="W814"/>
  <c r="P814"/>
  <c r="T814"/>
  <c r="X814"/>
  <c r="U814"/>
  <c r="R814"/>
  <c r="Q814"/>
  <c r="Y814"/>
  <c r="V814"/>
  <c r="B813"/>
  <c r="C813" s="1"/>
  <c r="AH814" l="1"/>
  <c r="AA815"/>
  <c r="AO815"/>
  <c r="AP815"/>
  <c r="AR815"/>
  <c r="AQ815"/>
  <c r="AI815"/>
  <c r="AH815"/>
  <c r="AF812"/>
  <c r="AJ812" s="1"/>
  <c r="E812" s="1"/>
  <c r="AE813"/>
  <c r="AD810"/>
  <c r="AC811"/>
  <c r="B814"/>
  <c r="C814" s="1"/>
  <c r="A816"/>
  <c r="R815"/>
  <c r="V815"/>
  <c r="S815"/>
  <c r="W815"/>
  <c r="P815"/>
  <c r="X815"/>
  <c r="Q815"/>
  <c r="Y815"/>
  <c r="T815"/>
  <c r="U815"/>
  <c r="AA816" l="1"/>
  <c r="AO816"/>
  <c r="AP816"/>
  <c r="AR816"/>
  <c r="AQ816"/>
  <c r="AI816"/>
  <c r="AH816"/>
  <c r="AD811"/>
  <c r="AC812"/>
  <c r="AF813"/>
  <c r="AJ813" s="1"/>
  <c r="E813" s="1"/>
  <c r="AE814"/>
  <c r="A817"/>
  <c r="S816"/>
  <c r="W816"/>
  <c r="P816"/>
  <c r="T816"/>
  <c r="X816"/>
  <c r="U816"/>
  <c r="R816"/>
  <c r="Q816"/>
  <c r="Y816"/>
  <c r="V816"/>
  <c r="B815"/>
  <c r="C815" s="1"/>
  <c r="AA817" l="1"/>
  <c r="AO817"/>
  <c r="AP817"/>
  <c r="AR817"/>
  <c r="AQ817"/>
  <c r="AI817"/>
  <c r="AH817"/>
  <c r="AF814"/>
  <c r="AJ814" s="1"/>
  <c r="E814" s="1"/>
  <c r="AE815"/>
  <c r="AD812"/>
  <c r="AC813"/>
  <c r="B816"/>
  <c r="C816" s="1"/>
  <c r="A818"/>
  <c r="R817"/>
  <c r="V817"/>
  <c r="S817"/>
  <c r="W817"/>
  <c r="X817"/>
  <c r="Y817"/>
  <c r="P817"/>
  <c r="T817"/>
  <c r="Q817"/>
  <c r="U817"/>
  <c r="AA818" l="1"/>
  <c r="AI818" s="1"/>
  <c r="AO818"/>
  <c r="AP818"/>
  <c r="AR818"/>
  <c r="AQ818"/>
  <c r="AH818"/>
  <c r="AD813"/>
  <c r="AC814"/>
  <c r="AF815"/>
  <c r="AJ815" s="1"/>
  <c r="E815" s="1"/>
  <c r="AE816"/>
  <c r="Q818"/>
  <c r="U818"/>
  <c r="Y818"/>
  <c r="R818"/>
  <c r="V818"/>
  <c r="A819"/>
  <c r="S818"/>
  <c r="P818"/>
  <c r="T818"/>
  <c r="W818"/>
  <c r="X818"/>
  <c r="B817"/>
  <c r="C817" s="1"/>
  <c r="AA819" l="1"/>
  <c r="AO819"/>
  <c r="AP819"/>
  <c r="AR819"/>
  <c r="AQ819"/>
  <c r="AI819"/>
  <c r="AH819"/>
  <c r="AF816"/>
  <c r="AJ816" s="1"/>
  <c r="E816" s="1"/>
  <c r="AE817"/>
  <c r="AD814"/>
  <c r="AC815"/>
  <c r="A820"/>
  <c r="R819"/>
  <c r="V819"/>
  <c r="S819"/>
  <c r="W819"/>
  <c r="P819"/>
  <c r="T819"/>
  <c r="X819"/>
  <c r="U819"/>
  <c r="Y819"/>
  <c r="Q819"/>
  <c r="B818"/>
  <c r="C818" s="1"/>
  <c r="AA820" l="1"/>
  <c r="AO820"/>
  <c r="AP820"/>
  <c r="AR820"/>
  <c r="AQ820"/>
  <c r="AI820"/>
  <c r="AH820"/>
  <c r="AD815"/>
  <c r="AC816"/>
  <c r="AF817"/>
  <c r="AJ817" s="1"/>
  <c r="E817" s="1"/>
  <c r="AE818"/>
  <c r="B819"/>
  <c r="C819" s="1"/>
  <c r="Q820"/>
  <c r="U820"/>
  <c r="Y820"/>
  <c r="R820"/>
  <c r="V820"/>
  <c r="A821"/>
  <c r="S820"/>
  <c r="W820"/>
  <c r="P820"/>
  <c r="T820"/>
  <c r="X820"/>
  <c r="AA821" l="1"/>
  <c r="AO821"/>
  <c r="AP821"/>
  <c r="AR821"/>
  <c r="AQ821"/>
  <c r="AI821"/>
  <c r="AH821"/>
  <c r="AF818"/>
  <c r="AJ818" s="1"/>
  <c r="E818" s="1"/>
  <c r="AE819"/>
  <c r="AD816"/>
  <c r="AC817"/>
  <c r="B820"/>
  <c r="C820" s="1"/>
  <c r="A822"/>
  <c r="R821"/>
  <c r="V821"/>
  <c r="S821"/>
  <c r="W821"/>
  <c r="P821"/>
  <c r="T821"/>
  <c r="X821"/>
  <c r="Q821"/>
  <c r="U821"/>
  <c r="Y821"/>
  <c r="AA822" l="1"/>
  <c r="AO822"/>
  <c r="AP822"/>
  <c r="AR822"/>
  <c r="AQ822"/>
  <c r="AI822"/>
  <c r="AH822"/>
  <c r="AD817"/>
  <c r="AC818"/>
  <c r="AF819"/>
  <c r="AJ819" s="1"/>
  <c r="E819" s="1"/>
  <c r="AE820"/>
  <c r="A823"/>
  <c r="S822"/>
  <c r="W822"/>
  <c r="P822"/>
  <c r="T822"/>
  <c r="X822"/>
  <c r="R822"/>
  <c r="Q822"/>
  <c r="U822"/>
  <c r="Y822"/>
  <c r="V822"/>
  <c r="B821"/>
  <c r="C821" s="1"/>
  <c r="AA823" l="1"/>
  <c r="AO823"/>
  <c r="AP823"/>
  <c r="AR823"/>
  <c r="AQ823"/>
  <c r="AI823"/>
  <c r="AH823"/>
  <c r="AF820"/>
  <c r="AJ820" s="1"/>
  <c r="E820" s="1"/>
  <c r="AE821"/>
  <c r="AD818"/>
  <c r="AC819"/>
  <c r="B822"/>
  <c r="C822" s="1"/>
  <c r="P823"/>
  <c r="T823"/>
  <c r="X823"/>
  <c r="Q823"/>
  <c r="U823"/>
  <c r="Y823"/>
  <c r="A824"/>
  <c r="R823"/>
  <c r="V823"/>
  <c r="S823"/>
  <c r="W823"/>
  <c r="AA824" l="1"/>
  <c r="AI824" s="1"/>
  <c r="AO824"/>
  <c r="AP824"/>
  <c r="AR824"/>
  <c r="AQ824"/>
  <c r="AH824"/>
  <c r="AD819"/>
  <c r="AC820"/>
  <c r="AF821"/>
  <c r="AJ821" s="1"/>
  <c r="E821" s="1"/>
  <c r="AE822"/>
  <c r="A825"/>
  <c r="S824"/>
  <c r="W824"/>
  <c r="P824"/>
  <c r="T824"/>
  <c r="X824"/>
  <c r="U824"/>
  <c r="R824"/>
  <c r="V824"/>
  <c r="Q824"/>
  <c r="Y824"/>
  <c r="B823"/>
  <c r="C823" s="1"/>
  <c r="AA825" l="1"/>
  <c r="AO825"/>
  <c r="AP825"/>
  <c r="AR825"/>
  <c r="AQ825"/>
  <c r="AI825"/>
  <c r="AH825"/>
  <c r="AF822"/>
  <c r="AJ822" s="1"/>
  <c r="E822" s="1"/>
  <c r="AE823"/>
  <c r="AD820"/>
  <c r="AC821"/>
  <c r="B824"/>
  <c r="C824" s="1"/>
  <c r="A826"/>
  <c r="V825"/>
  <c r="S825"/>
  <c r="P825"/>
  <c r="T825"/>
  <c r="X825"/>
  <c r="Q825"/>
  <c r="U825"/>
  <c r="Y825"/>
  <c r="R825"/>
  <c r="W825"/>
  <c r="AA826" l="1"/>
  <c r="AO826"/>
  <c r="AP826"/>
  <c r="AR826"/>
  <c r="AQ826"/>
  <c r="AI826"/>
  <c r="AH826"/>
  <c r="AD821"/>
  <c r="AC822"/>
  <c r="AF823"/>
  <c r="AJ823" s="1"/>
  <c r="E823" s="1"/>
  <c r="AE824"/>
  <c r="A827"/>
  <c r="S826"/>
  <c r="W826"/>
  <c r="P826"/>
  <c r="T826"/>
  <c r="X826"/>
  <c r="Q826"/>
  <c r="U826"/>
  <c r="Y826"/>
  <c r="V826"/>
  <c r="R826"/>
  <c r="B825"/>
  <c r="C825" s="1"/>
  <c r="AA827" l="1"/>
  <c r="AI827" s="1"/>
  <c r="AO827"/>
  <c r="AP827"/>
  <c r="AR827"/>
  <c r="AQ827"/>
  <c r="AH827"/>
  <c r="AF824"/>
  <c r="AJ824" s="1"/>
  <c r="E824" s="1"/>
  <c r="AE825"/>
  <c r="AD822"/>
  <c r="AC823"/>
  <c r="B826"/>
  <c r="C826" s="1"/>
  <c r="P827"/>
  <c r="T827"/>
  <c r="X827"/>
  <c r="Q827"/>
  <c r="U827"/>
  <c r="Y827"/>
  <c r="W827"/>
  <c r="A828"/>
  <c r="R827"/>
  <c r="V827"/>
  <c r="S827"/>
  <c r="AA828" l="1"/>
  <c r="AO828"/>
  <c r="AP828"/>
  <c r="AR828"/>
  <c r="AQ828"/>
  <c r="AI828"/>
  <c r="AH828"/>
  <c r="AD823"/>
  <c r="AC824"/>
  <c r="AF825"/>
  <c r="AJ825" s="1"/>
  <c r="E825" s="1"/>
  <c r="AE826"/>
  <c r="B827"/>
  <c r="C827" s="1"/>
  <c r="A829"/>
  <c r="S828"/>
  <c r="W828"/>
  <c r="P828"/>
  <c r="T828"/>
  <c r="X828"/>
  <c r="Q828"/>
  <c r="U828"/>
  <c r="Y828"/>
  <c r="R828"/>
  <c r="V828"/>
  <c r="AA829" l="1"/>
  <c r="AO829"/>
  <c r="AP829"/>
  <c r="AR829"/>
  <c r="AQ829"/>
  <c r="AI829"/>
  <c r="AH829"/>
  <c r="AF826"/>
  <c r="AJ826" s="1"/>
  <c r="E826" s="1"/>
  <c r="AE827"/>
  <c r="AD824"/>
  <c r="AC825"/>
  <c r="T829"/>
  <c r="Q829"/>
  <c r="A830"/>
  <c r="R829"/>
  <c r="V829"/>
  <c r="S829"/>
  <c r="W829"/>
  <c r="P829"/>
  <c r="X829"/>
  <c r="U829"/>
  <c r="Y829"/>
  <c r="B828"/>
  <c r="C828" s="1"/>
  <c r="AA830" l="1"/>
  <c r="AO830"/>
  <c r="AP830"/>
  <c r="AR830"/>
  <c r="AQ830"/>
  <c r="AI830"/>
  <c r="AH830"/>
  <c r="AD825"/>
  <c r="AC826"/>
  <c r="AF827"/>
  <c r="AJ827" s="1"/>
  <c r="E827" s="1"/>
  <c r="AE828"/>
  <c r="B829"/>
  <c r="C829" s="1"/>
  <c r="A831"/>
  <c r="S830"/>
  <c r="W830"/>
  <c r="P830"/>
  <c r="T830"/>
  <c r="X830"/>
  <c r="R830"/>
  <c r="Q830"/>
  <c r="U830"/>
  <c r="Y830"/>
  <c r="V830"/>
  <c r="AA831" l="1"/>
  <c r="AI831" s="1"/>
  <c r="AO831"/>
  <c r="AP831"/>
  <c r="AR831"/>
  <c r="AQ831"/>
  <c r="AH831"/>
  <c r="AF828"/>
  <c r="AJ828" s="1"/>
  <c r="E828" s="1"/>
  <c r="AE829"/>
  <c r="AD826"/>
  <c r="AC827"/>
  <c r="A832"/>
  <c r="V831"/>
  <c r="S831"/>
  <c r="P831"/>
  <c r="T831"/>
  <c r="X831"/>
  <c r="Q831"/>
  <c r="U831"/>
  <c r="Y831"/>
  <c r="R831"/>
  <c r="W831"/>
  <c r="B830"/>
  <c r="C830" s="1"/>
  <c r="AA832" l="1"/>
  <c r="AI832" s="1"/>
  <c r="AO832"/>
  <c r="AP832"/>
  <c r="AR832"/>
  <c r="AQ832"/>
  <c r="AH832"/>
  <c r="AD827"/>
  <c r="AC828"/>
  <c r="AF829"/>
  <c r="AJ829" s="1"/>
  <c r="E829" s="1"/>
  <c r="AE830"/>
  <c r="B831"/>
  <c r="C831" s="1"/>
  <c r="Q832"/>
  <c r="U832"/>
  <c r="Y832"/>
  <c r="R832"/>
  <c r="V832"/>
  <c r="T832"/>
  <c r="A833"/>
  <c r="S832"/>
  <c r="W832"/>
  <c r="P832"/>
  <c r="X832"/>
  <c r="AA833" l="1"/>
  <c r="AI833" s="1"/>
  <c r="AO833"/>
  <c r="AP833"/>
  <c r="AR833"/>
  <c r="AQ833"/>
  <c r="AH833"/>
  <c r="AF830"/>
  <c r="AJ830" s="1"/>
  <c r="E830" s="1"/>
  <c r="AE831"/>
  <c r="AD828"/>
  <c r="AC829"/>
  <c r="A834"/>
  <c r="R833"/>
  <c r="V833"/>
  <c r="S833"/>
  <c r="W833"/>
  <c r="Q833"/>
  <c r="Y833"/>
  <c r="P833"/>
  <c r="T833"/>
  <c r="X833"/>
  <c r="U833"/>
  <c r="B832"/>
  <c r="C832" s="1"/>
  <c r="AA834" l="1"/>
  <c r="AO834"/>
  <c r="AP834"/>
  <c r="AR834"/>
  <c r="AQ834"/>
  <c r="AI834"/>
  <c r="AH834"/>
  <c r="AD829"/>
  <c r="AC830"/>
  <c r="AF831"/>
  <c r="AJ831" s="1"/>
  <c r="E831" s="1"/>
  <c r="AE832"/>
  <c r="B833"/>
  <c r="C833" s="1"/>
  <c r="Q834"/>
  <c r="U834"/>
  <c r="Y834"/>
  <c r="R834"/>
  <c r="V834"/>
  <c r="T834"/>
  <c r="A835"/>
  <c r="S834"/>
  <c r="W834"/>
  <c r="P834"/>
  <c r="X834"/>
  <c r="AA835" l="1"/>
  <c r="AO835"/>
  <c r="AP835"/>
  <c r="AR835"/>
  <c r="AQ835"/>
  <c r="AI835"/>
  <c r="AH835"/>
  <c r="AF832"/>
  <c r="AJ832" s="1"/>
  <c r="E832" s="1"/>
  <c r="AE833"/>
  <c r="AD830"/>
  <c r="AC831"/>
  <c r="B834"/>
  <c r="C834" s="1"/>
  <c r="A836"/>
  <c r="R835"/>
  <c r="V835"/>
  <c r="S835"/>
  <c r="W835"/>
  <c r="P835"/>
  <c r="T835"/>
  <c r="Q835"/>
  <c r="U835"/>
  <c r="X835"/>
  <c r="Y835"/>
  <c r="AA836" l="1"/>
  <c r="AO836"/>
  <c r="AP836"/>
  <c r="AR836"/>
  <c r="AQ836"/>
  <c r="AI836"/>
  <c r="AH836"/>
  <c r="AD831"/>
  <c r="AC832"/>
  <c r="AF833"/>
  <c r="AJ833" s="1"/>
  <c r="E833" s="1"/>
  <c r="AE834"/>
  <c r="B835"/>
  <c r="C835" s="1"/>
  <c r="Q836"/>
  <c r="U836"/>
  <c r="Y836"/>
  <c r="R836"/>
  <c r="V836"/>
  <c r="X836"/>
  <c r="A837"/>
  <c r="S836"/>
  <c r="W836"/>
  <c r="P836"/>
  <c r="T836"/>
  <c r="AA837" l="1"/>
  <c r="AO837"/>
  <c r="AP837"/>
  <c r="AR837"/>
  <c r="AQ837"/>
  <c r="AI837"/>
  <c r="AH837"/>
  <c r="AF834"/>
  <c r="AJ834" s="1"/>
  <c r="E834" s="1"/>
  <c r="AE835"/>
  <c r="AD832"/>
  <c r="AC833"/>
  <c r="A838"/>
  <c r="R837"/>
  <c r="V837"/>
  <c r="S837"/>
  <c r="W837"/>
  <c r="P837"/>
  <c r="T837"/>
  <c r="X837"/>
  <c r="Q837"/>
  <c r="U837"/>
  <c r="Y837"/>
  <c r="B836"/>
  <c r="C836" s="1"/>
  <c r="AA838" l="1"/>
  <c r="AO838"/>
  <c r="AP838"/>
  <c r="AR838"/>
  <c r="AQ838"/>
  <c r="AI838"/>
  <c r="AH838"/>
  <c r="AD833"/>
  <c r="AC834"/>
  <c r="AF835"/>
  <c r="AJ835" s="1"/>
  <c r="E835" s="1"/>
  <c r="AE836"/>
  <c r="B837"/>
  <c r="C837" s="1"/>
  <c r="Q838"/>
  <c r="U838"/>
  <c r="Y838"/>
  <c r="R838"/>
  <c r="V838"/>
  <c r="A839"/>
  <c r="S838"/>
  <c r="W838"/>
  <c r="P838"/>
  <c r="X838"/>
  <c r="T838"/>
  <c r="AA839" l="1"/>
  <c r="AO839"/>
  <c r="AP839"/>
  <c r="AR839"/>
  <c r="AQ839"/>
  <c r="AI839"/>
  <c r="AH839"/>
  <c r="AF836"/>
  <c r="AJ836" s="1"/>
  <c r="E836" s="1"/>
  <c r="AE837"/>
  <c r="AD834"/>
  <c r="AC835"/>
  <c r="B838"/>
  <c r="C838" s="1"/>
  <c r="A840"/>
  <c r="R839"/>
  <c r="V839"/>
  <c r="S839"/>
  <c r="W839"/>
  <c r="T839"/>
  <c r="Q839"/>
  <c r="Y839"/>
  <c r="P839"/>
  <c r="X839"/>
  <c r="U839"/>
  <c r="AA840" l="1"/>
  <c r="AI840" s="1"/>
  <c r="AO840"/>
  <c r="AP840"/>
  <c r="AR840"/>
  <c r="AQ840"/>
  <c r="AH840"/>
  <c r="AD835"/>
  <c r="AC836"/>
  <c r="AF837"/>
  <c r="AJ837" s="1"/>
  <c r="E837" s="1"/>
  <c r="AE838"/>
  <c r="Q840"/>
  <c r="U840"/>
  <c r="Y840"/>
  <c r="R840"/>
  <c r="V840"/>
  <c r="A841"/>
  <c r="W840"/>
  <c r="T840"/>
  <c r="S840"/>
  <c r="P840"/>
  <c r="X840"/>
  <c r="B839"/>
  <c r="C839" s="1"/>
  <c r="AA841" l="1"/>
  <c r="AO841"/>
  <c r="AP841"/>
  <c r="AR841"/>
  <c r="AQ841"/>
  <c r="AI841"/>
  <c r="AH841"/>
  <c r="AF838"/>
  <c r="AJ838" s="1"/>
  <c r="E838" s="1"/>
  <c r="AE839"/>
  <c r="AD836"/>
  <c r="AC837"/>
  <c r="B840"/>
  <c r="C840" s="1"/>
  <c r="A842"/>
  <c r="R841"/>
  <c r="Q841"/>
  <c r="U841"/>
  <c r="Y841"/>
  <c r="P841"/>
  <c r="T841"/>
  <c r="S841"/>
  <c r="X841"/>
  <c r="V841"/>
  <c r="W841"/>
  <c r="AA842" l="1"/>
  <c r="AO842"/>
  <c r="AP842"/>
  <c r="AR842"/>
  <c r="AQ842"/>
  <c r="AI842"/>
  <c r="AH842"/>
  <c r="AD837"/>
  <c r="AC838"/>
  <c r="AF839"/>
  <c r="AJ839" s="1"/>
  <c r="E839" s="1"/>
  <c r="AE840"/>
  <c r="B841"/>
  <c r="C841" s="1"/>
  <c r="A843"/>
  <c r="R842"/>
  <c r="V842"/>
  <c r="W842"/>
  <c r="U842"/>
  <c r="P842"/>
  <c r="X842"/>
  <c r="S842"/>
  <c r="Y842"/>
  <c r="T842"/>
  <c r="Q842"/>
  <c r="AA843" l="1"/>
  <c r="AI843" s="1"/>
  <c r="AO843"/>
  <c r="AP843"/>
  <c r="AR843"/>
  <c r="AQ843"/>
  <c r="AH843"/>
  <c r="AF840"/>
  <c r="AJ840" s="1"/>
  <c r="E840" s="1"/>
  <c r="AE841"/>
  <c r="AD838"/>
  <c r="AC839"/>
  <c r="Q843"/>
  <c r="U843"/>
  <c r="Y843"/>
  <c r="V843"/>
  <c r="T843"/>
  <c r="A844"/>
  <c r="S843"/>
  <c r="W843"/>
  <c r="P843"/>
  <c r="X843"/>
  <c r="R843"/>
  <c r="B842"/>
  <c r="C842" s="1"/>
  <c r="AA844" l="1"/>
  <c r="AO844"/>
  <c r="AP844"/>
  <c r="AR844"/>
  <c r="AQ844"/>
  <c r="AI844"/>
  <c r="AH844"/>
  <c r="AD839"/>
  <c r="AC840"/>
  <c r="AF841"/>
  <c r="AJ841" s="1"/>
  <c r="E841" s="1"/>
  <c r="AE842"/>
  <c r="A845"/>
  <c r="R844"/>
  <c r="V844"/>
  <c r="Q844"/>
  <c r="Y844"/>
  <c r="W844"/>
  <c r="P844"/>
  <c r="T844"/>
  <c r="X844"/>
  <c r="U844"/>
  <c r="S844"/>
  <c r="B843"/>
  <c r="C843" s="1"/>
  <c r="AA845" l="1"/>
  <c r="AO845"/>
  <c r="AP845"/>
  <c r="AR845"/>
  <c r="AQ845"/>
  <c r="AI845"/>
  <c r="AH845"/>
  <c r="AF842"/>
  <c r="AJ842" s="1"/>
  <c r="E842" s="1"/>
  <c r="AE843"/>
  <c r="AD840"/>
  <c r="AC841"/>
  <c r="P845"/>
  <c r="T845"/>
  <c r="X845"/>
  <c r="Q845"/>
  <c r="U845"/>
  <c r="Y845"/>
  <c r="A846"/>
  <c r="R845"/>
  <c r="V845"/>
  <c r="W845"/>
  <c r="S845"/>
  <c r="B844"/>
  <c r="C844" s="1"/>
  <c r="AA846" l="1"/>
  <c r="AO846"/>
  <c r="AP846"/>
  <c r="AR846"/>
  <c r="AQ846"/>
  <c r="AI846"/>
  <c r="AH846"/>
  <c r="AD841"/>
  <c r="AC842"/>
  <c r="AF843"/>
  <c r="AJ843" s="1"/>
  <c r="E843" s="1"/>
  <c r="AE844"/>
  <c r="A847"/>
  <c r="S846"/>
  <c r="W846"/>
  <c r="T846"/>
  <c r="Q846"/>
  <c r="U846"/>
  <c r="Y846"/>
  <c r="R846"/>
  <c r="V846"/>
  <c r="P846"/>
  <c r="X846"/>
  <c r="B845"/>
  <c r="C845" s="1"/>
  <c r="AA847" l="1"/>
  <c r="AO847"/>
  <c r="AP847"/>
  <c r="AR847"/>
  <c r="AQ847"/>
  <c r="AI847"/>
  <c r="AH847"/>
  <c r="AF844"/>
  <c r="AJ844" s="1"/>
  <c r="E844" s="1"/>
  <c r="AE845"/>
  <c r="AD842"/>
  <c r="AC843"/>
  <c r="B846"/>
  <c r="C846" s="1"/>
  <c r="A848"/>
  <c r="R847"/>
  <c r="V847"/>
  <c r="S847"/>
  <c r="W847"/>
  <c r="T847"/>
  <c r="Q847"/>
  <c r="U847"/>
  <c r="P847"/>
  <c r="X847"/>
  <c r="Y847"/>
  <c r="AA848" l="1"/>
  <c r="AI848" s="1"/>
  <c r="AO848"/>
  <c r="AP848"/>
  <c r="AR848"/>
  <c r="AQ848"/>
  <c r="AH848"/>
  <c r="AC844"/>
  <c r="AD843"/>
  <c r="AF845"/>
  <c r="AJ845" s="1"/>
  <c r="E845" s="1"/>
  <c r="AE846"/>
  <c r="A849"/>
  <c r="S848"/>
  <c r="W848"/>
  <c r="P848"/>
  <c r="T848"/>
  <c r="X848"/>
  <c r="U848"/>
  <c r="Y848"/>
  <c r="V848"/>
  <c r="Q848"/>
  <c r="R848"/>
  <c r="B847"/>
  <c r="C847" s="1"/>
  <c r="AA849" l="1"/>
  <c r="AO849"/>
  <c r="AP849"/>
  <c r="AR849"/>
  <c r="AQ849"/>
  <c r="AI849"/>
  <c r="AH849"/>
  <c r="AD844"/>
  <c r="AC845"/>
  <c r="AF846"/>
  <c r="AJ846" s="1"/>
  <c r="E846" s="1"/>
  <c r="AE847"/>
  <c r="B848"/>
  <c r="C848" s="1"/>
  <c r="P849"/>
  <c r="T849"/>
  <c r="X849"/>
  <c r="Q849"/>
  <c r="U849"/>
  <c r="A850"/>
  <c r="R849"/>
  <c r="V849"/>
  <c r="S849"/>
  <c r="W849"/>
  <c r="Y849"/>
  <c r="AA850" l="1"/>
  <c r="AO850"/>
  <c r="AP850"/>
  <c r="AR850"/>
  <c r="AQ850"/>
  <c r="AI850"/>
  <c r="AH850"/>
  <c r="AF847"/>
  <c r="AJ847" s="1"/>
  <c r="E847" s="1"/>
  <c r="AE848"/>
  <c r="AC846"/>
  <c r="AD845"/>
  <c r="B849"/>
  <c r="C849" s="1"/>
  <c r="A851"/>
  <c r="S850"/>
  <c r="W850"/>
  <c r="P850"/>
  <c r="T850"/>
  <c r="X850"/>
  <c r="Q850"/>
  <c r="U850"/>
  <c r="Y850"/>
  <c r="R850"/>
  <c r="V850"/>
  <c r="AA851" l="1"/>
  <c r="AO851"/>
  <c r="AP851"/>
  <c r="AR851"/>
  <c r="AQ851"/>
  <c r="AI851"/>
  <c r="AH851"/>
  <c r="AD846"/>
  <c r="AC847"/>
  <c r="AF848"/>
  <c r="AJ848" s="1"/>
  <c r="E848" s="1"/>
  <c r="AE849"/>
  <c r="A852"/>
  <c r="R851"/>
  <c r="V851"/>
  <c r="S851"/>
  <c r="W851"/>
  <c r="Q851"/>
  <c r="Y851"/>
  <c r="P851"/>
  <c r="T851"/>
  <c r="X851"/>
  <c r="U851"/>
  <c r="B850"/>
  <c r="C850" s="1"/>
  <c r="AA852" l="1"/>
  <c r="AO852"/>
  <c r="AP852"/>
  <c r="AR852"/>
  <c r="AQ852"/>
  <c r="AI852"/>
  <c r="AH852"/>
  <c r="AF849"/>
  <c r="AJ849" s="1"/>
  <c r="E849" s="1"/>
  <c r="AE850"/>
  <c r="AD847"/>
  <c r="AC848"/>
  <c r="B851"/>
  <c r="C851" s="1"/>
  <c r="A853"/>
  <c r="S852"/>
  <c r="W852"/>
  <c r="P852"/>
  <c r="T852"/>
  <c r="X852"/>
  <c r="Q852"/>
  <c r="U852"/>
  <c r="Y852"/>
  <c r="R852"/>
  <c r="V852"/>
  <c r="AA853" l="1"/>
  <c r="AO853"/>
  <c r="AP853"/>
  <c r="AR853"/>
  <c r="AQ853"/>
  <c r="AI853"/>
  <c r="AH853"/>
  <c r="AD848"/>
  <c r="AC849"/>
  <c r="AF850"/>
  <c r="AJ850" s="1"/>
  <c r="E850" s="1"/>
  <c r="AE851"/>
  <c r="A854"/>
  <c r="R853"/>
  <c r="V853"/>
  <c r="S853"/>
  <c r="W853"/>
  <c r="Q853"/>
  <c r="P853"/>
  <c r="T853"/>
  <c r="X853"/>
  <c r="U853"/>
  <c r="Y853"/>
  <c r="B852"/>
  <c r="C852" s="1"/>
  <c r="AA854" l="1"/>
  <c r="AI854" s="1"/>
  <c r="AO854"/>
  <c r="AP854"/>
  <c r="AR854"/>
  <c r="AQ854"/>
  <c r="AH854"/>
  <c r="AF851"/>
  <c r="AJ851" s="1"/>
  <c r="E851" s="1"/>
  <c r="AE852"/>
  <c r="AD849"/>
  <c r="AC850"/>
  <c r="A855"/>
  <c r="S854"/>
  <c r="W854"/>
  <c r="P854"/>
  <c r="T854"/>
  <c r="X854"/>
  <c r="Q854"/>
  <c r="U854"/>
  <c r="Y854"/>
  <c r="R854"/>
  <c r="V854"/>
  <c r="B853"/>
  <c r="C853" s="1"/>
  <c r="AA855" l="1"/>
  <c r="AO855"/>
  <c r="AP855"/>
  <c r="AR855"/>
  <c r="AQ855"/>
  <c r="AI855"/>
  <c r="AH855"/>
  <c r="AD850"/>
  <c r="AC851"/>
  <c r="AF852"/>
  <c r="AJ852" s="1"/>
  <c r="E852" s="1"/>
  <c r="AE853"/>
  <c r="B854"/>
  <c r="C854" s="1"/>
  <c r="A856"/>
  <c r="R855"/>
  <c r="V855"/>
  <c r="S855"/>
  <c r="W855"/>
  <c r="P855"/>
  <c r="T855"/>
  <c r="X855"/>
  <c r="Q855"/>
  <c r="U855"/>
  <c r="Y855"/>
  <c r="AA856" l="1"/>
  <c r="AO856"/>
  <c r="AP856"/>
  <c r="AR856"/>
  <c r="AQ856"/>
  <c r="AI856"/>
  <c r="AH856"/>
  <c r="AF853"/>
  <c r="AJ853" s="1"/>
  <c r="E853" s="1"/>
  <c r="AE854"/>
  <c r="AD851"/>
  <c r="AC852"/>
  <c r="A857"/>
  <c r="S856"/>
  <c r="W856"/>
  <c r="P856"/>
  <c r="T856"/>
  <c r="X856"/>
  <c r="Q856"/>
  <c r="U856"/>
  <c r="Y856"/>
  <c r="R856"/>
  <c r="V856"/>
  <c r="B855"/>
  <c r="C855" s="1"/>
  <c r="AA857" l="1"/>
  <c r="AI857" s="1"/>
  <c r="AO857"/>
  <c r="AP857"/>
  <c r="AR857"/>
  <c r="AQ857"/>
  <c r="AH857"/>
  <c r="AD852"/>
  <c r="AC853"/>
  <c r="AF854"/>
  <c r="AJ854" s="1"/>
  <c r="E854" s="1"/>
  <c r="AE855"/>
  <c r="B856"/>
  <c r="C856" s="1"/>
  <c r="A858"/>
  <c r="R857"/>
  <c r="V857"/>
  <c r="S857"/>
  <c r="W857"/>
  <c r="P857"/>
  <c r="T857"/>
  <c r="Q857"/>
  <c r="U857"/>
  <c r="X857"/>
  <c r="Y857"/>
  <c r="AA858" l="1"/>
  <c r="AO858"/>
  <c r="AP858"/>
  <c r="AR858"/>
  <c r="AQ858"/>
  <c r="AI858"/>
  <c r="AH858"/>
  <c r="AF855"/>
  <c r="AJ855" s="1"/>
  <c r="E855" s="1"/>
  <c r="AE856"/>
  <c r="AD853"/>
  <c r="AC854"/>
  <c r="A859"/>
  <c r="S858"/>
  <c r="W858"/>
  <c r="P858"/>
  <c r="T858"/>
  <c r="X858"/>
  <c r="Q858"/>
  <c r="U858"/>
  <c r="Y858"/>
  <c r="R858"/>
  <c r="V858"/>
  <c r="B857"/>
  <c r="C857" s="1"/>
  <c r="AA859" l="1"/>
  <c r="AI859" s="1"/>
  <c r="AO859"/>
  <c r="AP859"/>
  <c r="AR859"/>
  <c r="AQ859"/>
  <c r="AH859"/>
  <c r="AD854"/>
  <c r="AC855"/>
  <c r="AF856"/>
  <c r="AJ856" s="1"/>
  <c r="E856" s="1"/>
  <c r="AE857"/>
  <c r="B858"/>
  <c r="C858" s="1"/>
  <c r="A860"/>
  <c r="R859"/>
  <c r="V859"/>
  <c r="S859"/>
  <c r="W859"/>
  <c r="P859"/>
  <c r="T859"/>
  <c r="X859"/>
  <c r="Q859"/>
  <c r="U859"/>
  <c r="Y859"/>
  <c r="AA860" l="1"/>
  <c r="AO860"/>
  <c r="AP860"/>
  <c r="AR860"/>
  <c r="AQ860"/>
  <c r="AI860"/>
  <c r="AH860"/>
  <c r="AF857"/>
  <c r="AJ857" s="1"/>
  <c r="E857" s="1"/>
  <c r="AE858"/>
  <c r="AD855"/>
  <c r="AC856"/>
  <c r="A861"/>
  <c r="S860"/>
  <c r="W860"/>
  <c r="P860"/>
  <c r="T860"/>
  <c r="X860"/>
  <c r="Q860"/>
  <c r="U860"/>
  <c r="Y860"/>
  <c r="R860"/>
  <c r="V860"/>
  <c r="B859"/>
  <c r="C859" s="1"/>
  <c r="AA861" l="1"/>
  <c r="AO861"/>
  <c r="AP861"/>
  <c r="AR861"/>
  <c r="AQ861"/>
  <c r="AI861"/>
  <c r="AH861"/>
  <c r="AD856"/>
  <c r="AC857"/>
  <c r="AF858"/>
  <c r="AJ858" s="1"/>
  <c r="E858" s="1"/>
  <c r="AE859"/>
  <c r="B860"/>
  <c r="C860" s="1"/>
  <c r="P861"/>
  <c r="T861"/>
  <c r="X861"/>
  <c r="Q861"/>
  <c r="U861"/>
  <c r="Y861"/>
  <c r="A862"/>
  <c r="R861"/>
  <c r="V861"/>
  <c r="S861"/>
  <c r="W861"/>
  <c r="AA862" l="1"/>
  <c r="AO862"/>
  <c r="AP862"/>
  <c r="AR862"/>
  <c r="AQ862"/>
  <c r="AI862"/>
  <c r="AH862"/>
  <c r="AF859"/>
  <c r="AJ859" s="1"/>
  <c r="E859" s="1"/>
  <c r="AE860"/>
  <c r="AC858"/>
  <c r="AD857"/>
  <c r="A863"/>
  <c r="S862"/>
  <c r="W862"/>
  <c r="P862"/>
  <c r="T862"/>
  <c r="X862"/>
  <c r="Q862"/>
  <c r="U862"/>
  <c r="Y862"/>
  <c r="R862"/>
  <c r="V862"/>
  <c r="B861"/>
  <c r="C861" s="1"/>
  <c r="AA863" l="1"/>
  <c r="AI863" s="1"/>
  <c r="AO863"/>
  <c r="AP863"/>
  <c r="AR863"/>
  <c r="AQ863"/>
  <c r="AH863"/>
  <c r="AD858"/>
  <c r="AC859"/>
  <c r="AF860"/>
  <c r="AJ860" s="1"/>
  <c r="E860" s="1"/>
  <c r="AE861"/>
  <c r="B862"/>
  <c r="C862" s="1"/>
  <c r="P863"/>
  <c r="T863"/>
  <c r="X863"/>
  <c r="Q863"/>
  <c r="U863"/>
  <c r="Y863"/>
  <c r="V863"/>
  <c r="S863"/>
  <c r="W863"/>
  <c r="A864"/>
  <c r="R863"/>
  <c r="AA864" l="1"/>
  <c r="AO864"/>
  <c r="AP864"/>
  <c r="AR864"/>
  <c r="AQ864"/>
  <c r="AI864"/>
  <c r="AH864"/>
  <c r="AE862"/>
  <c r="AF861"/>
  <c r="AJ861" s="1"/>
  <c r="E861" s="1"/>
  <c r="AD859"/>
  <c r="AC860"/>
  <c r="B863"/>
  <c r="C863" s="1"/>
  <c r="P864"/>
  <c r="Q864"/>
  <c r="U864"/>
  <c r="Y864"/>
  <c r="R864"/>
  <c r="V864"/>
  <c r="A865"/>
  <c r="S864"/>
  <c r="W864"/>
  <c r="T864"/>
  <c r="X864"/>
  <c r="AA865" l="1"/>
  <c r="AO865"/>
  <c r="AP865"/>
  <c r="AR865"/>
  <c r="AQ865"/>
  <c r="AI865"/>
  <c r="AH865"/>
  <c r="AF862"/>
  <c r="AJ862" s="1"/>
  <c r="E862" s="1"/>
  <c r="AE863"/>
  <c r="AD860"/>
  <c r="AC861"/>
  <c r="P865"/>
  <c r="T865"/>
  <c r="X865"/>
  <c r="Q865"/>
  <c r="U865"/>
  <c r="Y865"/>
  <c r="A866"/>
  <c r="R865"/>
  <c r="V865"/>
  <c r="S865"/>
  <c r="W865"/>
  <c r="B864"/>
  <c r="C864" s="1"/>
  <c r="AA866" l="1"/>
  <c r="AI866" s="1"/>
  <c r="AO866"/>
  <c r="AP866"/>
  <c r="AR866"/>
  <c r="AQ866"/>
  <c r="AH866"/>
  <c r="AD861"/>
  <c r="AC862"/>
  <c r="AF863"/>
  <c r="AJ863" s="1"/>
  <c r="E863" s="1"/>
  <c r="AE864"/>
  <c r="A867"/>
  <c r="S866"/>
  <c r="W866"/>
  <c r="P866"/>
  <c r="T866"/>
  <c r="X866"/>
  <c r="Q866"/>
  <c r="U866"/>
  <c r="Y866"/>
  <c r="R866"/>
  <c r="V866"/>
  <c r="B865"/>
  <c r="C865" s="1"/>
  <c r="AA867" l="1"/>
  <c r="AO867"/>
  <c r="AP867"/>
  <c r="AR867"/>
  <c r="AQ867"/>
  <c r="AI867"/>
  <c r="AH867"/>
  <c r="AF864"/>
  <c r="AJ864" s="1"/>
  <c r="E864" s="1"/>
  <c r="AE865"/>
  <c r="AD862"/>
  <c r="AC863"/>
  <c r="B866"/>
  <c r="C866" s="1"/>
  <c r="A868"/>
  <c r="R867"/>
  <c r="V867"/>
  <c r="S867"/>
  <c r="W867"/>
  <c r="Y867"/>
  <c r="P867"/>
  <c r="T867"/>
  <c r="X867"/>
  <c r="Q867"/>
  <c r="U867"/>
  <c r="AA868" l="1"/>
  <c r="AI868" s="1"/>
  <c r="AO868"/>
  <c r="AP868"/>
  <c r="AR868"/>
  <c r="AQ868"/>
  <c r="AH868"/>
  <c r="AD863"/>
  <c r="AC864"/>
  <c r="AF865"/>
  <c r="AJ865" s="1"/>
  <c r="E865" s="1"/>
  <c r="AE866"/>
  <c r="Q868"/>
  <c r="U868"/>
  <c r="Y868"/>
  <c r="R868"/>
  <c r="V868"/>
  <c r="A869"/>
  <c r="S868"/>
  <c r="W868"/>
  <c r="P868"/>
  <c r="T868"/>
  <c r="X868"/>
  <c r="B867"/>
  <c r="C867" s="1"/>
  <c r="AA869" l="1"/>
  <c r="AO869"/>
  <c r="AP869"/>
  <c r="AR869"/>
  <c r="AQ869"/>
  <c r="AI869"/>
  <c r="AH869"/>
  <c r="AF866"/>
  <c r="AJ866" s="1"/>
  <c r="E866" s="1"/>
  <c r="AE867"/>
  <c r="AD864"/>
  <c r="AC865"/>
  <c r="A870"/>
  <c r="R869"/>
  <c r="V869"/>
  <c r="S869"/>
  <c r="W869"/>
  <c r="P869"/>
  <c r="T869"/>
  <c r="X869"/>
  <c r="Q869"/>
  <c r="Y869"/>
  <c r="U869"/>
  <c r="B868"/>
  <c r="C868" s="1"/>
  <c r="AA870" l="1"/>
  <c r="AO870"/>
  <c r="AP870"/>
  <c r="AR870"/>
  <c r="AQ870"/>
  <c r="AI870"/>
  <c r="AH870"/>
  <c r="AD865"/>
  <c r="AC866"/>
  <c r="AF867"/>
  <c r="AJ867" s="1"/>
  <c r="E867" s="1"/>
  <c r="AE868"/>
  <c r="B869"/>
  <c r="C869" s="1"/>
  <c r="Q870"/>
  <c r="U870"/>
  <c r="Y870"/>
  <c r="R870"/>
  <c r="V870"/>
  <c r="P870"/>
  <c r="X870"/>
  <c r="A871"/>
  <c r="S870"/>
  <c r="W870"/>
  <c r="T870"/>
  <c r="AA871" l="1"/>
  <c r="AI871" s="1"/>
  <c r="AO871"/>
  <c r="AP871"/>
  <c r="AR871"/>
  <c r="AQ871"/>
  <c r="AF868"/>
  <c r="AJ868" s="1"/>
  <c r="E868" s="1"/>
  <c r="AE869"/>
  <c r="AD866"/>
  <c r="AC867"/>
  <c r="A872"/>
  <c r="P871"/>
  <c r="T871"/>
  <c r="X871"/>
  <c r="Q871"/>
  <c r="U871"/>
  <c r="Y871"/>
  <c r="R871"/>
  <c r="V871"/>
  <c r="S871"/>
  <c r="W871"/>
  <c r="B870"/>
  <c r="C870" s="1"/>
  <c r="AH871" l="1"/>
  <c r="AA872"/>
  <c r="AI872" s="1"/>
  <c r="AO872"/>
  <c r="AP872"/>
  <c r="AR872"/>
  <c r="AQ872"/>
  <c r="AD867"/>
  <c r="AC868"/>
  <c r="AF869"/>
  <c r="AJ869" s="1"/>
  <c r="E869" s="1"/>
  <c r="AE870"/>
  <c r="B871"/>
  <c r="C871" s="1"/>
  <c r="Q872"/>
  <c r="U872"/>
  <c r="Y872"/>
  <c r="R872"/>
  <c r="V872"/>
  <c r="A873"/>
  <c r="S872"/>
  <c r="W872"/>
  <c r="P872"/>
  <c r="T872"/>
  <c r="X872"/>
  <c r="AH872" l="1"/>
  <c r="AA873"/>
  <c r="AI873" s="1"/>
  <c r="AO873"/>
  <c r="AP873"/>
  <c r="AR873"/>
  <c r="AQ873"/>
  <c r="AF870"/>
  <c r="AJ870" s="1"/>
  <c r="E870" s="1"/>
  <c r="AE871"/>
  <c r="AD868"/>
  <c r="AC869"/>
  <c r="B872"/>
  <c r="C872" s="1"/>
  <c r="A874"/>
  <c r="R873"/>
  <c r="V873"/>
  <c r="S873"/>
  <c r="W873"/>
  <c r="P873"/>
  <c r="T873"/>
  <c r="X873"/>
  <c r="Q873"/>
  <c r="U873"/>
  <c r="Y873"/>
  <c r="AH873" l="1"/>
  <c r="AA874"/>
  <c r="AI874" s="1"/>
  <c r="AO874"/>
  <c r="AP874"/>
  <c r="AR874"/>
  <c r="AQ874"/>
  <c r="AD869"/>
  <c r="AC870"/>
  <c r="AF871"/>
  <c r="AJ871" s="1"/>
  <c r="E871" s="1"/>
  <c r="AE872"/>
  <c r="A875"/>
  <c r="S874"/>
  <c r="W874"/>
  <c r="P874"/>
  <c r="T874"/>
  <c r="X874"/>
  <c r="Q874"/>
  <c r="U874"/>
  <c r="Y874"/>
  <c r="R874"/>
  <c r="V874"/>
  <c r="B873"/>
  <c r="C873" s="1"/>
  <c r="AH874" l="1"/>
  <c r="AA875"/>
  <c r="AI875" s="1"/>
  <c r="AO875"/>
  <c r="AP875"/>
  <c r="AR875"/>
  <c r="AQ875"/>
  <c r="AF872"/>
  <c r="AJ872" s="1"/>
  <c r="E872" s="1"/>
  <c r="AE873"/>
  <c r="AD870"/>
  <c r="AC871"/>
  <c r="B874"/>
  <c r="C874" s="1"/>
  <c r="A876"/>
  <c r="R875"/>
  <c r="W875"/>
  <c r="P875"/>
  <c r="T875"/>
  <c r="X875"/>
  <c r="Q875"/>
  <c r="U875"/>
  <c r="Y875"/>
  <c r="V875"/>
  <c r="S875"/>
  <c r="AH875" l="1"/>
  <c r="AA876"/>
  <c r="AI876" s="1"/>
  <c r="AO876"/>
  <c r="AP876"/>
  <c r="AR876"/>
  <c r="AQ876"/>
  <c r="AD871"/>
  <c r="AC872"/>
  <c r="AF873"/>
  <c r="AJ873" s="1"/>
  <c r="E873" s="1"/>
  <c r="AE874"/>
  <c r="Q876"/>
  <c r="U876"/>
  <c r="Y876"/>
  <c r="R876"/>
  <c r="V876"/>
  <c r="A877"/>
  <c r="S876"/>
  <c r="W876"/>
  <c r="P876"/>
  <c r="T876"/>
  <c r="X876"/>
  <c r="B875"/>
  <c r="C875" s="1"/>
  <c r="AH876" l="1"/>
  <c r="AA877"/>
  <c r="AI877" s="1"/>
  <c r="AO877"/>
  <c r="AP877"/>
  <c r="AR877"/>
  <c r="AQ877"/>
  <c r="AF874"/>
  <c r="AJ874" s="1"/>
  <c r="E874" s="1"/>
  <c r="AE875"/>
  <c r="AD872"/>
  <c r="AC873"/>
  <c r="A878"/>
  <c r="R877"/>
  <c r="V877"/>
  <c r="S877"/>
  <c r="W877"/>
  <c r="X877"/>
  <c r="U877"/>
  <c r="P877"/>
  <c r="T877"/>
  <c r="Q877"/>
  <c r="Y877"/>
  <c r="B876"/>
  <c r="C876" s="1"/>
  <c r="AH877" l="1"/>
  <c r="AA878"/>
  <c r="AI878" s="1"/>
  <c r="AO878"/>
  <c r="AP878"/>
  <c r="AR878"/>
  <c r="AQ878"/>
  <c r="AD873"/>
  <c r="AC874"/>
  <c r="AF875"/>
  <c r="AJ875" s="1"/>
  <c r="E875" s="1"/>
  <c r="AE876"/>
  <c r="B877"/>
  <c r="C877" s="1"/>
  <c r="Q878"/>
  <c r="U878"/>
  <c r="Y878"/>
  <c r="R878"/>
  <c r="V878"/>
  <c r="P878"/>
  <c r="X878"/>
  <c r="A879"/>
  <c r="S878"/>
  <c r="W878"/>
  <c r="T878"/>
  <c r="AH878" l="1"/>
  <c r="AA879"/>
  <c r="AI879" s="1"/>
  <c r="AO879"/>
  <c r="AP879"/>
  <c r="AR879"/>
  <c r="AQ879"/>
  <c r="AH879"/>
  <c r="AF876"/>
  <c r="AJ876" s="1"/>
  <c r="E876" s="1"/>
  <c r="AE877"/>
  <c r="AD874"/>
  <c r="AC875"/>
  <c r="A880"/>
  <c r="R879"/>
  <c r="V879"/>
  <c r="S879"/>
  <c r="W879"/>
  <c r="P879"/>
  <c r="X879"/>
  <c r="Q879"/>
  <c r="Y879"/>
  <c r="T879"/>
  <c r="U879"/>
  <c r="B878"/>
  <c r="C878" s="1"/>
  <c r="AA880" l="1"/>
  <c r="AO880"/>
  <c r="AP880"/>
  <c r="AR880"/>
  <c r="AQ880"/>
  <c r="AI880"/>
  <c r="AH880"/>
  <c r="AD875"/>
  <c r="AC876"/>
  <c r="AF877"/>
  <c r="AJ877" s="1"/>
  <c r="E877" s="1"/>
  <c r="AE878"/>
  <c r="B879"/>
  <c r="C879" s="1"/>
  <c r="A881"/>
  <c r="P880"/>
  <c r="X880"/>
  <c r="Q880"/>
  <c r="U880"/>
  <c r="Y880"/>
  <c r="R880"/>
  <c r="V880"/>
  <c r="S880"/>
  <c r="W880"/>
  <c r="T880"/>
  <c r="AA881" l="1"/>
  <c r="AO881"/>
  <c r="AP881"/>
  <c r="AR881"/>
  <c r="AQ881"/>
  <c r="AI881"/>
  <c r="AH881"/>
  <c r="AF878"/>
  <c r="AJ878" s="1"/>
  <c r="E878" s="1"/>
  <c r="AE879"/>
  <c r="AD876"/>
  <c r="AC877"/>
  <c r="A882"/>
  <c r="R881"/>
  <c r="V881"/>
  <c r="S881"/>
  <c r="W881"/>
  <c r="P881"/>
  <c r="T881"/>
  <c r="X881"/>
  <c r="Q881"/>
  <c r="U881"/>
  <c r="Y881"/>
  <c r="B880"/>
  <c r="C880" s="1"/>
  <c r="AA882" l="1"/>
  <c r="AO882"/>
  <c r="AP882"/>
  <c r="AR882"/>
  <c r="AQ882"/>
  <c r="AI882"/>
  <c r="AH882"/>
  <c r="AD877"/>
  <c r="AC878"/>
  <c r="AF879"/>
  <c r="AJ879" s="1"/>
  <c r="E879" s="1"/>
  <c r="AE880"/>
  <c r="B881"/>
  <c r="C881" s="1"/>
  <c r="S882"/>
  <c r="T882"/>
  <c r="Q882"/>
  <c r="U882"/>
  <c r="Y882"/>
  <c r="R882"/>
  <c r="V882"/>
  <c r="A883"/>
  <c r="W882"/>
  <c r="P882"/>
  <c r="X882"/>
  <c r="AA883" l="1"/>
  <c r="AO883"/>
  <c r="AP883"/>
  <c r="AR883"/>
  <c r="AQ883"/>
  <c r="AI883"/>
  <c r="AH883"/>
  <c r="AF880"/>
  <c r="AJ880" s="1"/>
  <c r="E880" s="1"/>
  <c r="AE881"/>
  <c r="AD878"/>
  <c r="AC879"/>
  <c r="A884"/>
  <c r="R883"/>
  <c r="V883"/>
  <c r="S883"/>
  <c r="W883"/>
  <c r="P883"/>
  <c r="T883"/>
  <c r="X883"/>
  <c r="Q883"/>
  <c r="U883"/>
  <c r="Y883"/>
  <c r="B882"/>
  <c r="C882" s="1"/>
  <c r="AA884" l="1"/>
  <c r="AO884"/>
  <c r="AP884"/>
  <c r="AR884"/>
  <c r="AQ884"/>
  <c r="AI884"/>
  <c r="AH884"/>
  <c r="AD879"/>
  <c r="AC880"/>
  <c r="AF881"/>
  <c r="AJ881" s="1"/>
  <c r="E881" s="1"/>
  <c r="AE882"/>
  <c r="B883"/>
  <c r="C883" s="1"/>
  <c r="A885"/>
  <c r="S884"/>
  <c r="W884"/>
  <c r="P884"/>
  <c r="T884"/>
  <c r="X884"/>
  <c r="U884"/>
  <c r="R884"/>
  <c r="Q884"/>
  <c r="Y884"/>
  <c r="V884"/>
  <c r="AA885" l="1"/>
  <c r="AO885"/>
  <c r="AP885"/>
  <c r="AR885"/>
  <c r="AQ885"/>
  <c r="AI885"/>
  <c r="AH885"/>
  <c r="AF882"/>
  <c r="AJ882" s="1"/>
  <c r="E882" s="1"/>
  <c r="AE883"/>
  <c r="AD880"/>
  <c r="AC881"/>
  <c r="A886"/>
  <c r="R885"/>
  <c r="V885"/>
  <c r="S885"/>
  <c r="W885"/>
  <c r="X885"/>
  <c r="U885"/>
  <c r="P885"/>
  <c r="T885"/>
  <c r="Q885"/>
  <c r="Y885"/>
  <c r="B884"/>
  <c r="C884" s="1"/>
  <c r="AA886" l="1"/>
  <c r="AO886"/>
  <c r="AP886"/>
  <c r="AR886"/>
  <c r="AQ886"/>
  <c r="AI886"/>
  <c r="AH886"/>
  <c r="AD881"/>
  <c r="AC882"/>
  <c r="AF883"/>
  <c r="AJ883" s="1"/>
  <c r="E883" s="1"/>
  <c r="AE884"/>
  <c r="B885"/>
  <c r="C885" s="1"/>
  <c r="A887"/>
  <c r="S886"/>
  <c r="W886"/>
  <c r="P886"/>
  <c r="T886"/>
  <c r="X886"/>
  <c r="Q886"/>
  <c r="U886"/>
  <c r="Y886"/>
  <c r="V886"/>
  <c r="R886"/>
  <c r="AA887" l="1"/>
  <c r="AO887"/>
  <c r="AP887"/>
  <c r="AR887"/>
  <c r="AQ887"/>
  <c r="AI887"/>
  <c r="AH887"/>
  <c r="AF884"/>
  <c r="AJ884" s="1"/>
  <c r="E884" s="1"/>
  <c r="AE885"/>
  <c r="AD882"/>
  <c r="AC883"/>
  <c r="A888"/>
  <c r="R887"/>
  <c r="V887"/>
  <c r="S887"/>
  <c r="W887"/>
  <c r="U887"/>
  <c r="P887"/>
  <c r="T887"/>
  <c r="X887"/>
  <c r="Q887"/>
  <c r="Y887"/>
  <c r="B886"/>
  <c r="C886" s="1"/>
  <c r="AA888" l="1"/>
  <c r="AI888" s="1"/>
  <c r="AO888"/>
  <c r="AP888"/>
  <c r="AR888"/>
  <c r="AQ888"/>
  <c r="AH888"/>
  <c r="AD883"/>
  <c r="AC884"/>
  <c r="AF885"/>
  <c r="AJ885" s="1"/>
  <c r="E885" s="1"/>
  <c r="AE886"/>
  <c r="A889"/>
  <c r="S888"/>
  <c r="W888"/>
  <c r="P888"/>
  <c r="T888"/>
  <c r="X888"/>
  <c r="Q888"/>
  <c r="Y888"/>
  <c r="V888"/>
  <c r="U888"/>
  <c r="R888"/>
  <c r="B887"/>
  <c r="C887" s="1"/>
  <c r="AA889" l="1"/>
  <c r="AO889"/>
  <c r="AP889"/>
  <c r="AR889"/>
  <c r="AQ889"/>
  <c r="AI889"/>
  <c r="AH889"/>
  <c r="AF886"/>
  <c r="AJ886" s="1"/>
  <c r="E886" s="1"/>
  <c r="AE887"/>
  <c r="AD884"/>
  <c r="AC885"/>
  <c r="B888"/>
  <c r="C888" s="1"/>
  <c r="A890"/>
  <c r="R889"/>
  <c r="V889"/>
  <c r="S889"/>
  <c r="W889"/>
  <c r="P889"/>
  <c r="T889"/>
  <c r="X889"/>
  <c r="Q889"/>
  <c r="U889"/>
  <c r="Y889"/>
  <c r="AA890" l="1"/>
  <c r="AI890" s="1"/>
  <c r="AO890"/>
  <c r="AP890"/>
  <c r="AR890"/>
  <c r="AQ890"/>
  <c r="AH890"/>
  <c r="AD885"/>
  <c r="AC886"/>
  <c r="AF887"/>
  <c r="AJ887" s="1"/>
  <c r="E887" s="1"/>
  <c r="AE888"/>
  <c r="A891"/>
  <c r="S890"/>
  <c r="W890"/>
  <c r="P890"/>
  <c r="T890"/>
  <c r="X890"/>
  <c r="Q890"/>
  <c r="U890"/>
  <c r="Y890"/>
  <c r="R890"/>
  <c r="V890"/>
  <c r="B889"/>
  <c r="C889" s="1"/>
  <c r="AA891" l="1"/>
  <c r="AI891" s="1"/>
  <c r="AO891"/>
  <c r="AP891"/>
  <c r="AR891"/>
  <c r="AQ891"/>
  <c r="AH891"/>
  <c r="AF888"/>
  <c r="AJ888" s="1"/>
  <c r="E888" s="1"/>
  <c r="AE889"/>
  <c r="AD886"/>
  <c r="AC887"/>
  <c r="B890"/>
  <c r="C890" s="1"/>
  <c r="A892"/>
  <c r="R891"/>
  <c r="V891"/>
  <c r="S891"/>
  <c r="W891"/>
  <c r="Y891"/>
  <c r="P891"/>
  <c r="T891"/>
  <c r="X891"/>
  <c r="Q891"/>
  <c r="U891"/>
  <c r="AA892" l="1"/>
  <c r="AO892"/>
  <c r="AP892"/>
  <c r="AR892"/>
  <c r="AQ892"/>
  <c r="AI892"/>
  <c r="AH892"/>
  <c r="AD887"/>
  <c r="AC888"/>
  <c r="AF889"/>
  <c r="AJ889" s="1"/>
  <c r="E889" s="1"/>
  <c r="AE890"/>
  <c r="A893"/>
  <c r="S892"/>
  <c r="W892"/>
  <c r="P892"/>
  <c r="T892"/>
  <c r="X892"/>
  <c r="Q892"/>
  <c r="U892"/>
  <c r="R892"/>
  <c r="V892"/>
  <c r="Y892"/>
  <c r="B891"/>
  <c r="C891" s="1"/>
  <c r="AA893" l="1"/>
  <c r="AO893"/>
  <c r="AP893"/>
  <c r="AR893"/>
  <c r="AQ893"/>
  <c r="AI893"/>
  <c r="AH893"/>
  <c r="AF890"/>
  <c r="AJ890" s="1"/>
  <c r="E890" s="1"/>
  <c r="AE891"/>
  <c r="AD888"/>
  <c r="AC889"/>
  <c r="B892"/>
  <c r="C892" s="1"/>
  <c r="A894"/>
  <c r="R893"/>
  <c r="V893"/>
  <c r="S893"/>
  <c r="W893"/>
  <c r="P893"/>
  <c r="T893"/>
  <c r="X893"/>
  <c r="Q893"/>
  <c r="Y893"/>
  <c r="U893"/>
  <c r="AA894" l="1"/>
  <c r="AO894"/>
  <c r="AP894"/>
  <c r="AR894"/>
  <c r="AQ894"/>
  <c r="AI894"/>
  <c r="AH894"/>
  <c r="AD889"/>
  <c r="AC890"/>
  <c r="AF891"/>
  <c r="AJ891" s="1"/>
  <c r="E891" s="1"/>
  <c r="AE892"/>
  <c r="A895"/>
  <c r="S894"/>
  <c r="W894"/>
  <c r="P894"/>
  <c r="T894"/>
  <c r="X894"/>
  <c r="Q894"/>
  <c r="Y894"/>
  <c r="V894"/>
  <c r="U894"/>
  <c r="R894"/>
  <c r="B893"/>
  <c r="C893" s="1"/>
  <c r="AA895" l="1"/>
  <c r="AI895" s="1"/>
  <c r="AO895"/>
  <c r="AP895"/>
  <c r="AR895"/>
  <c r="AQ895"/>
  <c r="AH895"/>
  <c r="AF892"/>
  <c r="AJ892" s="1"/>
  <c r="E892" s="1"/>
  <c r="AE893"/>
  <c r="AD890"/>
  <c r="AC891"/>
  <c r="B894"/>
  <c r="C894" s="1"/>
  <c r="A896"/>
  <c r="R895"/>
  <c r="V895"/>
  <c r="S895"/>
  <c r="W895"/>
  <c r="P895"/>
  <c r="T895"/>
  <c r="X895"/>
  <c r="Q895"/>
  <c r="U895"/>
  <c r="Y895"/>
  <c r="AA896" l="1"/>
  <c r="AI896" s="1"/>
  <c r="AO896"/>
  <c r="AP896"/>
  <c r="AR896"/>
  <c r="AQ896"/>
  <c r="AH896"/>
  <c r="AD891"/>
  <c r="AC892"/>
  <c r="AF893"/>
  <c r="AJ893" s="1"/>
  <c r="E893" s="1"/>
  <c r="AE894"/>
  <c r="A897"/>
  <c r="S896"/>
  <c r="W896"/>
  <c r="P896"/>
  <c r="T896"/>
  <c r="X896"/>
  <c r="Q896"/>
  <c r="U896"/>
  <c r="Y896"/>
  <c r="V896"/>
  <c r="R896"/>
  <c r="B895"/>
  <c r="C895" s="1"/>
  <c r="AA897" l="1"/>
  <c r="AO897"/>
  <c r="AP897"/>
  <c r="AR897"/>
  <c r="AQ897"/>
  <c r="AI897"/>
  <c r="AH897"/>
  <c r="AF894"/>
  <c r="AJ894" s="1"/>
  <c r="E894" s="1"/>
  <c r="AE895"/>
  <c r="AD892"/>
  <c r="AC893"/>
  <c r="B896"/>
  <c r="C896" s="1"/>
  <c r="A898"/>
  <c r="R897"/>
  <c r="V897"/>
  <c r="S897"/>
  <c r="W897"/>
  <c r="U897"/>
  <c r="P897"/>
  <c r="T897"/>
  <c r="X897"/>
  <c r="Q897"/>
  <c r="Y897"/>
  <c r="AA898" l="1"/>
  <c r="AO898"/>
  <c r="AP898"/>
  <c r="AR898"/>
  <c r="AQ898"/>
  <c r="AI898"/>
  <c r="AH898"/>
  <c r="AD893"/>
  <c r="AC894"/>
  <c r="AF895"/>
  <c r="AJ895" s="1"/>
  <c r="E895" s="1"/>
  <c r="AE896"/>
  <c r="A899"/>
  <c r="S898"/>
  <c r="W898"/>
  <c r="P898"/>
  <c r="T898"/>
  <c r="X898"/>
  <c r="R898"/>
  <c r="Q898"/>
  <c r="U898"/>
  <c r="Y898"/>
  <c r="V898"/>
  <c r="B897"/>
  <c r="C897" s="1"/>
  <c r="AA899" l="1"/>
  <c r="AO899"/>
  <c r="AP899"/>
  <c r="AR899"/>
  <c r="AQ899"/>
  <c r="AI899"/>
  <c r="AH899"/>
  <c r="AF896"/>
  <c r="AJ896" s="1"/>
  <c r="E896" s="1"/>
  <c r="AE897"/>
  <c r="AD894"/>
  <c r="AC895"/>
  <c r="B898"/>
  <c r="C898" s="1"/>
  <c r="A900"/>
  <c r="R899"/>
  <c r="V899"/>
  <c r="S899"/>
  <c r="W899"/>
  <c r="X899"/>
  <c r="U899"/>
  <c r="Y899"/>
  <c r="P899"/>
  <c r="T899"/>
  <c r="Q899"/>
  <c r="AA900" l="1"/>
  <c r="AO900"/>
  <c r="AP900"/>
  <c r="AR900"/>
  <c r="AQ900"/>
  <c r="AI900"/>
  <c r="AH900"/>
  <c r="AD895"/>
  <c r="AC896"/>
  <c r="AF897"/>
  <c r="AJ897" s="1"/>
  <c r="E897" s="1"/>
  <c r="AE898"/>
  <c r="Q900"/>
  <c r="U900"/>
  <c r="Y900"/>
  <c r="R900"/>
  <c r="V900"/>
  <c r="A901"/>
  <c r="S900"/>
  <c r="W900"/>
  <c r="P900"/>
  <c r="X900"/>
  <c r="T900"/>
  <c r="B899"/>
  <c r="C899" s="1"/>
  <c r="AA901" l="1"/>
  <c r="AO901"/>
  <c r="AP901"/>
  <c r="AR901"/>
  <c r="AQ901"/>
  <c r="AI901"/>
  <c r="AH901"/>
  <c r="AF898"/>
  <c r="AJ898" s="1"/>
  <c r="E898" s="1"/>
  <c r="AE899"/>
  <c r="AD896"/>
  <c r="AC897"/>
  <c r="A902"/>
  <c r="R901"/>
  <c r="V901"/>
  <c r="S901"/>
  <c r="W901"/>
  <c r="Y901"/>
  <c r="P901"/>
  <c r="T901"/>
  <c r="X901"/>
  <c r="Q901"/>
  <c r="U901"/>
  <c r="B900"/>
  <c r="C900" s="1"/>
  <c r="AA902" l="1"/>
  <c r="AO902"/>
  <c r="AP902"/>
  <c r="AR902"/>
  <c r="AQ902"/>
  <c r="AI902"/>
  <c r="AH902"/>
  <c r="AD897"/>
  <c r="AC898"/>
  <c r="AF899"/>
  <c r="AJ899" s="1"/>
  <c r="E899" s="1"/>
  <c r="AE900"/>
  <c r="Q902"/>
  <c r="U902"/>
  <c r="Y902"/>
  <c r="R902"/>
  <c r="V902"/>
  <c r="T902"/>
  <c r="A903"/>
  <c r="S902"/>
  <c r="W902"/>
  <c r="P902"/>
  <c r="X902"/>
  <c r="B901"/>
  <c r="C901" s="1"/>
  <c r="AA903" l="1"/>
  <c r="AO903"/>
  <c r="AP903"/>
  <c r="AR903"/>
  <c r="AQ903"/>
  <c r="AI903"/>
  <c r="AH903"/>
  <c r="AF900"/>
  <c r="AJ900" s="1"/>
  <c r="E900" s="1"/>
  <c r="AE901"/>
  <c r="AD898"/>
  <c r="AC899"/>
  <c r="B902"/>
  <c r="C902" s="1"/>
  <c r="A904"/>
  <c r="R903"/>
  <c r="V903"/>
  <c r="S903"/>
  <c r="W903"/>
  <c r="T903"/>
  <c r="Q903"/>
  <c r="Y903"/>
  <c r="P903"/>
  <c r="X903"/>
  <c r="U903"/>
  <c r="AA904" l="1"/>
  <c r="AO904"/>
  <c r="AP904"/>
  <c r="AR904"/>
  <c r="AQ904"/>
  <c r="AI904"/>
  <c r="AH904"/>
  <c r="AD899"/>
  <c r="AC900"/>
  <c r="AF901"/>
  <c r="AJ901" s="1"/>
  <c r="E901" s="1"/>
  <c r="AE902"/>
  <c r="Q904"/>
  <c r="U904"/>
  <c r="Y904"/>
  <c r="R904"/>
  <c r="V904"/>
  <c r="W904"/>
  <c r="T904"/>
  <c r="A905"/>
  <c r="S904"/>
  <c r="P904"/>
  <c r="X904"/>
  <c r="B903"/>
  <c r="C903" s="1"/>
  <c r="AA905" l="1"/>
  <c r="AO905"/>
  <c r="AP905"/>
  <c r="AR905"/>
  <c r="AQ905"/>
  <c r="AI905"/>
  <c r="AH905"/>
  <c r="AF902"/>
  <c r="AJ902" s="1"/>
  <c r="E902" s="1"/>
  <c r="AE903"/>
  <c r="AD900"/>
  <c r="AC901"/>
  <c r="B904"/>
  <c r="C904" s="1"/>
  <c r="A906"/>
  <c r="R905"/>
  <c r="V905"/>
  <c r="S905"/>
  <c r="W905"/>
  <c r="P905"/>
  <c r="T905"/>
  <c r="X905"/>
  <c r="Q905"/>
  <c r="U905"/>
  <c r="Y905"/>
  <c r="AA906" l="1"/>
  <c r="AI906" s="1"/>
  <c r="AO906"/>
  <c r="AP906"/>
  <c r="AR906"/>
  <c r="AQ906"/>
  <c r="AH906"/>
  <c r="AD901"/>
  <c r="AC902"/>
  <c r="AF903"/>
  <c r="AJ903" s="1"/>
  <c r="E903" s="1"/>
  <c r="AE904"/>
  <c r="B905"/>
  <c r="C905" s="1"/>
  <c r="Q906"/>
  <c r="U906"/>
  <c r="Y906"/>
  <c r="R906"/>
  <c r="V906"/>
  <c r="T906"/>
  <c r="A907"/>
  <c r="S906"/>
  <c r="W906"/>
  <c r="P906"/>
  <c r="X906"/>
  <c r="AA907" l="1"/>
  <c r="AI907" s="1"/>
  <c r="AO907"/>
  <c r="AP907"/>
  <c r="AR907"/>
  <c r="AQ907"/>
  <c r="AH907"/>
  <c r="AF904"/>
  <c r="AJ904" s="1"/>
  <c r="E904" s="1"/>
  <c r="AE905"/>
  <c r="AD902"/>
  <c r="AC903"/>
  <c r="A908"/>
  <c r="R907"/>
  <c r="V907"/>
  <c r="S907"/>
  <c r="W907"/>
  <c r="T907"/>
  <c r="Q907"/>
  <c r="Y907"/>
  <c r="P907"/>
  <c r="X907"/>
  <c r="U907"/>
  <c r="B906"/>
  <c r="C906" s="1"/>
  <c r="AA908" l="1"/>
  <c r="AI908" s="1"/>
  <c r="AO908"/>
  <c r="AP908"/>
  <c r="AR908"/>
  <c r="AQ908"/>
  <c r="AD903"/>
  <c r="AC904"/>
  <c r="AF905"/>
  <c r="AJ905" s="1"/>
  <c r="E905" s="1"/>
  <c r="AE906"/>
  <c r="Q908"/>
  <c r="U908"/>
  <c r="Y908"/>
  <c r="R908"/>
  <c r="V908"/>
  <c r="A909"/>
  <c r="S908"/>
  <c r="W908"/>
  <c r="P908"/>
  <c r="T908"/>
  <c r="X908"/>
  <c r="B907"/>
  <c r="C907" s="1"/>
  <c r="AH908" l="1"/>
  <c r="AA909"/>
  <c r="AO909"/>
  <c r="AP909"/>
  <c r="AR909"/>
  <c r="AQ909"/>
  <c r="AI909"/>
  <c r="AH909"/>
  <c r="AF906"/>
  <c r="AJ906" s="1"/>
  <c r="E906" s="1"/>
  <c r="AE907"/>
  <c r="AD904"/>
  <c r="AC905"/>
  <c r="A910"/>
  <c r="R909"/>
  <c r="V909"/>
  <c r="S909"/>
  <c r="W909"/>
  <c r="P909"/>
  <c r="T909"/>
  <c r="X909"/>
  <c r="Q909"/>
  <c r="U909"/>
  <c r="Y909"/>
  <c r="B908"/>
  <c r="C908" s="1"/>
  <c r="AA910" l="1"/>
  <c r="AO910"/>
  <c r="AP910"/>
  <c r="AR910"/>
  <c r="AQ910"/>
  <c r="AI910"/>
  <c r="AH910"/>
  <c r="AD905"/>
  <c r="AC906"/>
  <c r="AF907"/>
  <c r="AJ907" s="1"/>
  <c r="E907" s="1"/>
  <c r="AE908"/>
  <c r="B909"/>
  <c r="C909" s="1"/>
  <c r="A911"/>
  <c r="S910"/>
  <c r="W910"/>
  <c r="P910"/>
  <c r="T910"/>
  <c r="X910"/>
  <c r="Q910"/>
  <c r="U910"/>
  <c r="Y910"/>
  <c r="R910"/>
  <c r="V910"/>
  <c r="AA911" l="1"/>
  <c r="AO911"/>
  <c r="AP911"/>
  <c r="AR911"/>
  <c r="AQ911"/>
  <c r="AI911"/>
  <c r="AH911"/>
  <c r="AF908"/>
  <c r="AJ908" s="1"/>
  <c r="E908" s="1"/>
  <c r="AE909"/>
  <c r="AD906"/>
  <c r="AC907"/>
  <c r="P911"/>
  <c r="T911"/>
  <c r="X911"/>
  <c r="Q911"/>
  <c r="U911"/>
  <c r="Y911"/>
  <c r="A912"/>
  <c r="R911"/>
  <c r="V911"/>
  <c r="S911"/>
  <c r="W911"/>
  <c r="B910"/>
  <c r="C910" s="1"/>
  <c r="AA912" l="1"/>
  <c r="AI912" s="1"/>
  <c r="AO912"/>
  <c r="AP912"/>
  <c r="AR912"/>
  <c r="AQ912"/>
  <c r="AH912"/>
  <c r="AD907"/>
  <c r="AC908"/>
  <c r="AF909"/>
  <c r="AJ909" s="1"/>
  <c r="E909" s="1"/>
  <c r="AE910"/>
  <c r="A913"/>
  <c r="S912"/>
  <c r="W912"/>
  <c r="P912"/>
  <c r="T912"/>
  <c r="X912"/>
  <c r="R912"/>
  <c r="Q912"/>
  <c r="U912"/>
  <c r="Y912"/>
  <c r="V912"/>
  <c r="B911"/>
  <c r="C911" s="1"/>
  <c r="AA913" l="1"/>
  <c r="AO913"/>
  <c r="AP913"/>
  <c r="AR913"/>
  <c r="AQ913"/>
  <c r="AI913"/>
  <c r="AH913"/>
  <c r="AF910"/>
  <c r="AJ910" s="1"/>
  <c r="E910" s="1"/>
  <c r="AE911"/>
  <c r="AD908"/>
  <c r="AC909"/>
  <c r="B912"/>
  <c r="C912" s="1"/>
  <c r="A914"/>
  <c r="R913"/>
  <c r="V913"/>
  <c r="S913"/>
  <c r="W913"/>
  <c r="T913"/>
  <c r="Q913"/>
  <c r="Y913"/>
  <c r="P913"/>
  <c r="X913"/>
  <c r="U913"/>
  <c r="AA914" l="1"/>
  <c r="AO914"/>
  <c r="AP914"/>
  <c r="AR914"/>
  <c r="AQ914"/>
  <c r="AI914"/>
  <c r="AH914"/>
  <c r="AD909"/>
  <c r="AC910"/>
  <c r="AF911"/>
  <c r="AJ911" s="1"/>
  <c r="E911" s="1"/>
  <c r="AE912"/>
  <c r="A915"/>
  <c r="S914"/>
  <c r="W914"/>
  <c r="P914"/>
  <c r="T914"/>
  <c r="X914"/>
  <c r="Q914"/>
  <c r="U914"/>
  <c r="Y914"/>
  <c r="R914"/>
  <c r="V914"/>
  <c r="B913"/>
  <c r="C913" s="1"/>
  <c r="AA915" l="1"/>
  <c r="AO915"/>
  <c r="AP915"/>
  <c r="AR915"/>
  <c r="AQ915"/>
  <c r="AI915"/>
  <c r="AH915"/>
  <c r="AF912"/>
  <c r="AJ912" s="1"/>
  <c r="E912" s="1"/>
  <c r="AE913"/>
  <c r="AD910"/>
  <c r="AC911"/>
  <c r="B914"/>
  <c r="C914" s="1"/>
  <c r="P915"/>
  <c r="T915"/>
  <c r="X915"/>
  <c r="Q915"/>
  <c r="U915"/>
  <c r="Y915"/>
  <c r="S915"/>
  <c r="A916"/>
  <c r="R915"/>
  <c r="V915"/>
  <c r="W915"/>
  <c r="AA916" l="1"/>
  <c r="AI916" s="1"/>
  <c r="AO916"/>
  <c r="AP916"/>
  <c r="AR916"/>
  <c r="AQ916"/>
  <c r="AH916"/>
  <c r="AD911"/>
  <c r="AC912"/>
  <c r="AF913"/>
  <c r="AJ913" s="1"/>
  <c r="E913" s="1"/>
  <c r="AE914"/>
  <c r="B915"/>
  <c r="C915" s="1"/>
  <c r="A917"/>
  <c r="S916"/>
  <c r="W916"/>
  <c r="P916"/>
  <c r="T916"/>
  <c r="X916"/>
  <c r="Q916"/>
  <c r="U916"/>
  <c r="Y916"/>
  <c r="R916"/>
  <c r="V916"/>
  <c r="AA917" l="1"/>
  <c r="AO917"/>
  <c r="AP917"/>
  <c r="AR917"/>
  <c r="AQ917"/>
  <c r="AI917"/>
  <c r="AH917"/>
  <c r="AF914"/>
  <c r="AJ914" s="1"/>
  <c r="E914" s="1"/>
  <c r="AE915"/>
  <c r="AD912"/>
  <c r="AC913"/>
  <c r="A918"/>
  <c r="R917"/>
  <c r="V917"/>
  <c r="S917"/>
  <c r="W917"/>
  <c r="P917"/>
  <c r="T917"/>
  <c r="X917"/>
  <c r="Q917"/>
  <c r="U917"/>
  <c r="Y917"/>
  <c r="B916"/>
  <c r="C916" s="1"/>
  <c r="AA918" l="1"/>
  <c r="AO918"/>
  <c r="AP918"/>
  <c r="AR918"/>
  <c r="AQ918"/>
  <c r="AI918"/>
  <c r="AH918"/>
  <c r="AD913"/>
  <c r="AC914"/>
  <c r="AF915"/>
  <c r="AJ915" s="1"/>
  <c r="E915" s="1"/>
  <c r="AE916"/>
  <c r="B917"/>
  <c r="C917" s="1"/>
  <c r="Q918"/>
  <c r="U918"/>
  <c r="Y918"/>
  <c r="R918"/>
  <c r="V918"/>
  <c r="A919"/>
  <c r="S918"/>
  <c r="W918"/>
  <c r="P918"/>
  <c r="T918"/>
  <c r="X918"/>
  <c r="AA919" l="1"/>
  <c r="AO919"/>
  <c r="AP919"/>
  <c r="AR919"/>
  <c r="AQ919"/>
  <c r="AI919"/>
  <c r="AH919"/>
  <c r="AF916"/>
  <c r="AJ916" s="1"/>
  <c r="E916" s="1"/>
  <c r="AE917"/>
  <c r="AD914"/>
  <c r="AC915"/>
  <c r="B918"/>
  <c r="C918" s="1"/>
  <c r="A920"/>
  <c r="R919"/>
  <c r="V919"/>
  <c r="S919"/>
  <c r="W919"/>
  <c r="Y919"/>
  <c r="P919"/>
  <c r="T919"/>
  <c r="X919"/>
  <c r="Q919"/>
  <c r="U919"/>
  <c r="AA920" l="1"/>
  <c r="AO920"/>
  <c r="AP920"/>
  <c r="AR920"/>
  <c r="AQ920"/>
  <c r="AI920"/>
  <c r="AH920"/>
  <c r="AD915"/>
  <c r="AC916"/>
  <c r="AF917"/>
  <c r="AJ917" s="1"/>
  <c r="E917" s="1"/>
  <c r="AE918"/>
  <c r="Q920"/>
  <c r="U920"/>
  <c r="Y920"/>
  <c r="R920"/>
  <c r="V920"/>
  <c r="A921"/>
  <c r="W920"/>
  <c r="T920"/>
  <c r="S920"/>
  <c r="P920"/>
  <c r="X920"/>
  <c r="B919"/>
  <c r="C919" s="1"/>
  <c r="AA921" l="1"/>
  <c r="AI921" s="1"/>
  <c r="AO921"/>
  <c r="AP921"/>
  <c r="AR921"/>
  <c r="AQ921"/>
  <c r="AH921"/>
  <c r="AF918"/>
  <c r="AJ918" s="1"/>
  <c r="E918" s="1"/>
  <c r="AE919"/>
  <c r="AD916"/>
  <c r="AC917"/>
  <c r="B920"/>
  <c r="C920" s="1"/>
  <c r="A922"/>
  <c r="R921"/>
  <c r="V921"/>
  <c r="S921"/>
  <c r="W921"/>
  <c r="X921"/>
  <c r="U921"/>
  <c r="P921"/>
  <c r="T921"/>
  <c r="Q921"/>
  <c r="Y921"/>
  <c r="AA922" l="1"/>
  <c r="AI922" s="1"/>
  <c r="AO922"/>
  <c r="AP922"/>
  <c r="AR922"/>
  <c r="AQ922"/>
  <c r="AH922"/>
  <c r="AD917"/>
  <c r="AC918"/>
  <c r="AF919"/>
  <c r="AJ919" s="1"/>
  <c r="E919" s="1"/>
  <c r="AE920"/>
  <c r="B921"/>
  <c r="C921" s="1"/>
  <c r="A923"/>
  <c r="S922"/>
  <c r="W922"/>
  <c r="P922"/>
  <c r="T922"/>
  <c r="X922"/>
  <c r="Q922"/>
  <c r="U922"/>
  <c r="R922"/>
  <c r="V922"/>
  <c r="Y922"/>
  <c r="AA923" l="1"/>
  <c r="AI923" s="1"/>
  <c r="AO923"/>
  <c r="AP923"/>
  <c r="AR923"/>
  <c r="AQ923"/>
  <c r="AH923"/>
  <c r="AF920"/>
  <c r="AJ920" s="1"/>
  <c r="E920" s="1"/>
  <c r="AE921"/>
  <c r="AD918"/>
  <c r="AC919"/>
  <c r="A924"/>
  <c r="R923"/>
  <c r="V923"/>
  <c r="S923"/>
  <c r="W923"/>
  <c r="P923"/>
  <c r="T923"/>
  <c r="X923"/>
  <c r="Q923"/>
  <c r="U923"/>
  <c r="Y923"/>
  <c r="B922"/>
  <c r="C922" s="1"/>
  <c r="AA924" l="1"/>
  <c r="AI924" s="1"/>
  <c r="AO924"/>
  <c r="AP924"/>
  <c r="AR924"/>
  <c r="AQ924"/>
  <c r="AH924"/>
  <c r="AD919"/>
  <c r="AC920"/>
  <c r="AF921"/>
  <c r="AJ921" s="1"/>
  <c r="E921" s="1"/>
  <c r="AE922"/>
  <c r="B923"/>
  <c r="C923" s="1"/>
  <c r="A925"/>
  <c r="S924"/>
  <c r="W924"/>
  <c r="P924"/>
  <c r="T924"/>
  <c r="X924"/>
  <c r="U924"/>
  <c r="R924"/>
  <c r="V924"/>
  <c r="Q924"/>
  <c r="Y924"/>
  <c r="AA925" l="1"/>
  <c r="AO925"/>
  <c r="AP925"/>
  <c r="AR925"/>
  <c r="AQ925"/>
  <c r="AI925"/>
  <c r="AH925"/>
  <c r="AF922"/>
  <c r="AJ922" s="1"/>
  <c r="E922" s="1"/>
  <c r="AE923"/>
  <c r="AD920"/>
  <c r="AC921"/>
  <c r="A926"/>
  <c r="R925"/>
  <c r="V925"/>
  <c r="S925"/>
  <c r="W925"/>
  <c r="P925"/>
  <c r="T925"/>
  <c r="X925"/>
  <c r="Q925"/>
  <c r="U925"/>
  <c r="Y925"/>
  <c r="B924"/>
  <c r="C924" s="1"/>
  <c r="AA926" l="1"/>
  <c r="AI926" s="1"/>
  <c r="AO926"/>
  <c r="AP926"/>
  <c r="AR926"/>
  <c r="AQ926"/>
  <c r="AH926"/>
  <c r="AD921"/>
  <c r="AC922"/>
  <c r="AF923"/>
  <c r="AJ923" s="1"/>
  <c r="E923" s="1"/>
  <c r="AE924"/>
  <c r="B925"/>
  <c r="C925" s="1"/>
  <c r="A927"/>
  <c r="S926"/>
  <c r="W926"/>
  <c r="P926"/>
  <c r="T926"/>
  <c r="X926"/>
  <c r="Q926"/>
  <c r="U926"/>
  <c r="Y926"/>
  <c r="R926"/>
  <c r="V926"/>
  <c r="AA927" l="1"/>
  <c r="AO927"/>
  <c r="AP927"/>
  <c r="AR927"/>
  <c r="AQ927"/>
  <c r="AI927"/>
  <c r="AH927"/>
  <c r="AF924"/>
  <c r="AJ924" s="1"/>
  <c r="E924" s="1"/>
  <c r="AE925"/>
  <c r="AD922"/>
  <c r="AC923"/>
  <c r="A928"/>
  <c r="R927"/>
  <c r="V927"/>
  <c r="S927"/>
  <c r="W927"/>
  <c r="X927"/>
  <c r="U927"/>
  <c r="P927"/>
  <c r="T927"/>
  <c r="Q927"/>
  <c r="Y927"/>
  <c r="B926"/>
  <c r="C926" s="1"/>
  <c r="AA928" l="1"/>
  <c r="AO928"/>
  <c r="AP928"/>
  <c r="AR928"/>
  <c r="AQ928"/>
  <c r="AI928"/>
  <c r="AH928"/>
  <c r="AD923"/>
  <c r="AC924"/>
  <c r="AF925"/>
  <c r="AJ925" s="1"/>
  <c r="E925" s="1"/>
  <c r="AE926"/>
  <c r="B927"/>
  <c r="C927" s="1"/>
  <c r="Q928"/>
  <c r="U928"/>
  <c r="Y928"/>
  <c r="R928"/>
  <c r="V928"/>
  <c r="X928"/>
  <c r="A929"/>
  <c r="S928"/>
  <c r="W928"/>
  <c r="P928"/>
  <c r="T928"/>
  <c r="AA929" l="1"/>
  <c r="AI929" s="1"/>
  <c r="AO929"/>
  <c r="AP929"/>
  <c r="AR929"/>
  <c r="AQ929"/>
  <c r="AH929"/>
  <c r="AF926"/>
  <c r="AJ926" s="1"/>
  <c r="E926" s="1"/>
  <c r="AE927"/>
  <c r="AD924"/>
  <c r="AC925"/>
  <c r="B928"/>
  <c r="C928" s="1"/>
  <c r="A930"/>
  <c r="R929"/>
  <c r="V929"/>
  <c r="S929"/>
  <c r="W929"/>
  <c r="P929"/>
  <c r="T929"/>
  <c r="X929"/>
  <c r="U929"/>
  <c r="Y929"/>
  <c r="Q929"/>
  <c r="AA930" l="1"/>
  <c r="AO930"/>
  <c r="AP930"/>
  <c r="AR930"/>
  <c r="AQ930"/>
  <c r="AI930"/>
  <c r="AH930"/>
  <c r="AD925"/>
  <c r="AC926"/>
  <c r="AF927"/>
  <c r="AJ927" s="1"/>
  <c r="E927" s="1"/>
  <c r="AE928"/>
  <c r="B929"/>
  <c r="C929" s="1"/>
  <c r="Q930"/>
  <c r="U930"/>
  <c r="Y930"/>
  <c r="R930"/>
  <c r="V930"/>
  <c r="S930"/>
  <c r="P930"/>
  <c r="T930"/>
  <c r="A931"/>
  <c r="W930"/>
  <c r="X930"/>
  <c r="AA931" l="1"/>
  <c r="AO931"/>
  <c r="AP931"/>
  <c r="AR931"/>
  <c r="AQ931"/>
  <c r="AI931"/>
  <c r="AH931"/>
  <c r="AF928"/>
  <c r="AJ928" s="1"/>
  <c r="E928" s="1"/>
  <c r="AE929"/>
  <c r="AD926"/>
  <c r="AC927"/>
  <c r="A932"/>
  <c r="R931"/>
  <c r="V931"/>
  <c r="S931"/>
  <c r="P931"/>
  <c r="T931"/>
  <c r="X931"/>
  <c r="Q931"/>
  <c r="U931"/>
  <c r="Y931"/>
  <c r="W931"/>
  <c r="B930"/>
  <c r="C930" s="1"/>
  <c r="AA932" l="1"/>
  <c r="AO932"/>
  <c r="AP932"/>
  <c r="AR932"/>
  <c r="AQ932"/>
  <c r="AI932"/>
  <c r="AH932"/>
  <c r="AD927"/>
  <c r="AC928"/>
  <c r="AF929"/>
  <c r="AJ929" s="1"/>
  <c r="E929" s="1"/>
  <c r="AE930"/>
  <c r="Q932"/>
  <c r="U932"/>
  <c r="Y932"/>
  <c r="R932"/>
  <c r="V932"/>
  <c r="T932"/>
  <c r="A933"/>
  <c r="S932"/>
  <c r="W932"/>
  <c r="P932"/>
  <c r="X932"/>
  <c r="B931"/>
  <c r="C931" s="1"/>
  <c r="AA933" l="1"/>
  <c r="AP933"/>
  <c r="AO933"/>
  <c r="AR933"/>
  <c r="AQ933"/>
  <c r="AI933"/>
  <c r="AH933"/>
  <c r="AF930"/>
  <c r="AJ930" s="1"/>
  <c r="E930" s="1"/>
  <c r="AE931"/>
  <c r="AD928"/>
  <c r="AC929"/>
  <c r="B932"/>
  <c r="C932" s="1"/>
  <c r="A934"/>
  <c r="R933"/>
  <c r="V933"/>
  <c r="S933"/>
  <c r="W933"/>
  <c r="T933"/>
  <c r="Q933"/>
  <c r="Y933"/>
  <c r="P933"/>
  <c r="X933"/>
  <c r="U933"/>
  <c r="AA934" l="1"/>
  <c r="AI934" s="1"/>
  <c r="AP934"/>
  <c r="AO934"/>
  <c r="AR934"/>
  <c r="AQ934"/>
  <c r="AD929"/>
  <c r="AC930"/>
  <c r="AF931"/>
  <c r="AJ931" s="1"/>
  <c r="E931" s="1"/>
  <c r="AE932"/>
  <c r="Q934"/>
  <c r="U934"/>
  <c r="Y934"/>
  <c r="R934"/>
  <c r="V934"/>
  <c r="T934"/>
  <c r="A935"/>
  <c r="S934"/>
  <c r="W934"/>
  <c r="P934"/>
  <c r="X934"/>
  <c r="B933"/>
  <c r="C933" s="1"/>
  <c r="AH934" l="1"/>
  <c r="AA935"/>
  <c r="AI935" s="1"/>
  <c r="AP935"/>
  <c r="AO935"/>
  <c r="AR935"/>
  <c r="AQ935"/>
  <c r="AH935"/>
  <c r="AF932"/>
  <c r="AJ932" s="1"/>
  <c r="E932" s="1"/>
  <c r="AE933"/>
  <c r="AD930"/>
  <c r="AC931"/>
  <c r="B934"/>
  <c r="C934" s="1"/>
  <c r="A936"/>
  <c r="R935"/>
  <c r="V935"/>
  <c r="S935"/>
  <c r="W935"/>
  <c r="P935"/>
  <c r="T935"/>
  <c r="X935"/>
  <c r="Q935"/>
  <c r="U935"/>
  <c r="Y935"/>
  <c r="AA936" l="1"/>
  <c r="AI936" s="1"/>
  <c r="AP936"/>
  <c r="AO936"/>
  <c r="AR936"/>
  <c r="AQ936"/>
  <c r="AH936"/>
  <c r="AD931"/>
  <c r="AC932"/>
  <c r="AF933"/>
  <c r="AJ933" s="1"/>
  <c r="E933" s="1"/>
  <c r="AE934"/>
  <c r="A937"/>
  <c r="S936"/>
  <c r="W936"/>
  <c r="P936"/>
  <c r="T936"/>
  <c r="X936"/>
  <c r="Q936"/>
  <c r="U936"/>
  <c r="Y936"/>
  <c r="R936"/>
  <c r="V936"/>
  <c r="B935"/>
  <c r="C935" s="1"/>
  <c r="AA937" l="1"/>
  <c r="AP937"/>
  <c r="AO937"/>
  <c r="AR937"/>
  <c r="AQ937"/>
  <c r="AI937"/>
  <c r="AH937"/>
  <c r="AF934"/>
  <c r="AJ934" s="1"/>
  <c r="E934" s="1"/>
  <c r="AE935"/>
  <c r="AD932"/>
  <c r="AC933"/>
  <c r="B936"/>
  <c r="C936" s="1"/>
  <c r="P937"/>
  <c r="T937"/>
  <c r="X937"/>
  <c r="Q937"/>
  <c r="U937"/>
  <c r="Y937"/>
  <c r="A938"/>
  <c r="R937"/>
  <c r="V937"/>
  <c r="S937"/>
  <c r="W937"/>
  <c r="AA938" l="1"/>
  <c r="AP938"/>
  <c r="AO938"/>
  <c r="AR938"/>
  <c r="AQ938"/>
  <c r="AI938"/>
  <c r="AH938"/>
  <c r="AD933"/>
  <c r="AC934"/>
  <c r="AF935"/>
  <c r="AJ935" s="1"/>
  <c r="E935" s="1"/>
  <c r="AE936"/>
  <c r="Q938"/>
  <c r="U938"/>
  <c r="Y938"/>
  <c r="R938"/>
  <c r="V938"/>
  <c r="A939"/>
  <c r="S938"/>
  <c r="W938"/>
  <c r="P938"/>
  <c r="T938"/>
  <c r="X938"/>
  <c r="B937"/>
  <c r="C937" s="1"/>
  <c r="AA939" l="1"/>
  <c r="AP939"/>
  <c r="AO939"/>
  <c r="AR939"/>
  <c r="AQ939"/>
  <c r="AI939"/>
  <c r="AH939"/>
  <c r="AF936"/>
  <c r="AJ936" s="1"/>
  <c r="E936" s="1"/>
  <c r="AE937"/>
  <c r="AD934"/>
  <c r="AC935"/>
  <c r="P939"/>
  <c r="T939"/>
  <c r="X939"/>
  <c r="Q939"/>
  <c r="U939"/>
  <c r="Y939"/>
  <c r="A940"/>
  <c r="R939"/>
  <c r="V939"/>
  <c r="W939"/>
  <c r="S939"/>
  <c r="B938"/>
  <c r="C938" s="1"/>
  <c r="AA940" l="1"/>
  <c r="AI940" s="1"/>
  <c r="AP940"/>
  <c r="AO940"/>
  <c r="AR940"/>
  <c r="AQ940"/>
  <c r="AH940"/>
  <c r="AD935"/>
  <c r="AC936"/>
  <c r="AF937"/>
  <c r="AJ937" s="1"/>
  <c r="E937" s="1"/>
  <c r="AE938"/>
  <c r="A941"/>
  <c r="S940"/>
  <c r="W940"/>
  <c r="P940"/>
  <c r="T940"/>
  <c r="X940"/>
  <c r="Q940"/>
  <c r="U940"/>
  <c r="Y940"/>
  <c r="R940"/>
  <c r="V940"/>
  <c r="B939"/>
  <c r="C939" s="1"/>
  <c r="AA941" l="1"/>
  <c r="AP941"/>
  <c r="AO941"/>
  <c r="AR941"/>
  <c r="AQ941"/>
  <c r="AI941"/>
  <c r="AH941"/>
  <c r="AF938"/>
  <c r="AJ938" s="1"/>
  <c r="E938" s="1"/>
  <c r="AE939"/>
  <c r="AD936"/>
  <c r="AC937"/>
  <c r="B940"/>
  <c r="C940" s="1"/>
  <c r="A942"/>
  <c r="R941"/>
  <c r="V941"/>
  <c r="W941"/>
  <c r="P941"/>
  <c r="T941"/>
  <c r="X941"/>
  <c r="Q941"/>
  <c r="U941"/>
  <c r="Y941"/>
  <c r="S941"/>
  <c r="AA942" l="1"/>
  <c r="AP942"/>
  <c r="AO942"/>
  <c r="AR942"/>
  <c r="AQ942"/>
  <c r="AI942"/>
  <c r="AH942"/>
  <c r="AD937"/>
  <c r="AC938"/>
  <c r="AF939"/>
  <c r="AJ939" s="1"/>
  <c r="E939" s="1"/>
  <c r="AE940"/>
  <c r="Q942"/>
  <c r="U942"/>
  <c r="Y942"/>
  <c r="R942"/>
  <c r="V942"/>
  <c r="W942"/>
  <c r="T942"/>
  <c r="A943"/>
  <c r="S942"/>
  <c r="P942"/>
  <c r="X942"/>
  <c r="B941"/>
  <c r="C941" s="1"/>
  <c r="AA943" l="1"/>
  <c r="AP943"/>
  <c r="AO943"/>
  <c r="AR943"/>
  <c r="AQ943"/>
  <c r="AI943"/>
  <c r="AH943"/>
  <c r="AF940"/>
  <c r="AJ940" s="1"/>
  <c r="E940" s="1"/>
  <c r="AE941"/>
  <c r="AD938"/>
  <c r="AC939"/>
  <c r="B942"/>
  <c r="C942" s="1"/>
  <c r="A944"/>
  <c r="R943"/>
  <c r="V943"/>
  <c r="S943"/>
  <c r="W943"/>
  <c r="P943"/>
  <c r="T943"/>
  <c r="X943"/>
  <c r="Q943"/>
  <c r="Y943"/>
  <c r="U943"/>
  <c r="AA944" l="1"/>
  <c r="AP944"/>
  <c r="AO944"/>
  <c r="AR944"/>
  <c r="AQ944"/>
  <c r="AI944"/>
  <c r="AH944"/>
  <c r="AD939"/>
  <c r="AC940"/>
  <c r="AF941"/>
  <c r="AJ941" s="1"/>
  <c r="E941" s="1"/>
  <c r="AE942"/>
  <c r="B943"/>
  <c r="C943" s="1"/>
  <c r="A945"/>
  <c r="S944"/>
  <c r="W944"/>
  <c r="P944"/>
  <c r="T944"/>
  <c r="X944"/>
  <c r="Q944"/>
  <c r="U944"/>
  <c r="Y944"/>
  <c r="R944"/>
  <c r="V944"/>
  <c r="AA945" l="1"/>
  <c r="AI945" s="1"/>
  <c r="AP945"/>
  <c r="AO945"/>
  <c r="AR945"/>
  <c r="AQ945"/>
  <c r="AH945"/>
  <c r="AF942"/>
  <c r="AJ942" s="1"/>
  <c r="E942" s="1"/>
  <c r="AE943"/>
  <c r="AD940"/>
  <c r="AC941"/>
  <c r="A946"/>
  <c r="R945"/>
  <c r="V945"/>
  <c r="S945"/>
  <c r="W945"/>
  <c r="P945"/>
  <c r="T945"/>
  <c r="X945"/>
  <c r="Q945"/>
  <c r="U945"/>
  <c r="Y945"/>
  <c r="B944"/>
  <c r="C944" s="1"/>
  <c r="AA946" l="1"/>
  <c r="AP946"/>
  <c r="AO946"/>
  <c r="AR946"/>
  <c r="AQ946"/>
  <c r="AI946"/>
  <c r="AH946"/>
  <c r="AD941"/>
  <c r="AC942"/>
  <c r="AF943"/>
  <c r="AJ943" s="1"/>
  <c r="E943" s="1"/>
  <c r="AE944"/>
  <c r="B945"/>
  <c r="C945" s="1"/>
  <c r="A947"/>
  <c r="S946"/>
  <c r="W946"/>
  <c r="P946"/>
  <c r="T946"/>
  <c r="X946"/>
  <c r="Q946"/>
  <c r="U946"/>
  <c r="Y946"/>
  <c r="R946"/>
  <c r="V946"/>
  <c r="AA947" l="1"/>
  <c r="AP947"/>
  <c r="AO947"/>
  <c r="AR947"/>
  <c r="AQ947"/>
  <c r="AI947"/>
  <c r="AH947"/>
  <c r="AF944"/>
  <c r="AJ944" s="1"/>
  <c r="E944" s="1"/>
  <c r="AE945"/>
  <c r="AD942"/>
  <c r="AC943"/>
  <c r="A948"/>
  <c r="R947"/>
  <c r="V947"/>
  <c r="S947"/>
  <c r="W947"/>
  <c r="P947"/>
  <c r="T947"/>
  <c r="X947"/>
  <c r="Q947"/>
  <c r="U947"/>
  <c r="Y947"/>
  <c r="B946"/>
  <c r="C946" s="1"/>
  <c r="AA948" l="1"/>
  <c r="AP948"/>
  <c r="AO948"/>
  <c r="AR948"/>
  <c r="AQ948"/>
  <c r="AI948"/>
  <c r="AH948"/>
  <c r="AD943"/>
  <c r="AC944"/>
  <c r="AF945"/>
  <c r="AJ945" s="1"/>
  <c r="E945" s="1"/>
  <c r="AE946"/>
  <c r="B947"/>
  <c r="C947" s="1"/>
  <c r="A949"/>
  <c r="S948"/>
  <c r="W948"/>
  <c r="P948"/>
  <c r="T948"/>
  <c r="X948"/>
  <c r="V948"/>
  <c r="Q948"/>
  <c r="U948"/>
  <c r="Y948"/>
  <c r="R948"/>
  <c r="AA949" l="1"/>
  <c r="AP949"/>
  <c r="AO949"/>
  <c r="AR949"/>
  <c r="AQ949"/>
  <c r="AI949"/>
  <c r="AH949"/>
  <c r="AF946"/>
  <c r="AJ946" s="1"/>
  <c r="E946" s="1"/>
  <c r="AE947"/>
  <c r="AD944"/>
  <c r="AC945"/>
  <c r="A950"/>
  <c r="R949"/>
  <c r="V949"/>
  <c r="S949"/>
  <c r="W949"/>
  <c r="X949"/>
  <c r="U949"/>
  <c r="P949"/>
  <c r="T949"/>
  <c r="Q949"/>
  <c r="Y949"/>
  <c r="B948"/>
  <c r="C948" s="1"/>
  <c r="AA950" l="1"/>
  <c r="AP950"/>
  <c r="AO950"/>
  <c r="AR950"/>
  <c r="AQ950"/>
  <c r="AI950"/>
  <c r="AH950"/>
  <c r="AD945"/>
  <c r="AC946"/>
  <c r="AF947"/>
  <c r="AJ947" s="1"/>
  <c r="E947" s="1"/>
  <c r="AE948"/>
  <c r="B949"/>
  <c r="C949" s="1"/>
  <c r="Q950"/>
  <c r="U950"/>
  <c r="Y950"/>
  <c r="R950"/>
  <c r="V950"/>
  <c r="A951"/>
  <c r="S950"/>
  <c r="W950"/>
  <c r="P950"/>
  <c r="T950"/>
  <c r="X950"/>
  <c r="AA951" l="1"/>
  <c r="AP951"/>
  <c r="AO951"/>
  <c r="AR951"/>
  <c r="AQ951"/>
  <c r="AI951"/>
  <c r="AH951"/>
  <c r="AF948"/>
  <c r="AJ948" s="1"/>
  <c r="E948" s="1"/>
  <c r="AE949"/>
  <c r="AD946"/>
  <c r="AC947"/>
  <c r="B950"/>
  <c r="C950" s="1"/>
  <c r="A952"/>
  <c r="R951"/>
  <c r="V951"/>
  <c r="S951"/>
  <c r="W951"/>
  <c r="Q951"/>
  <c r="P951"/>
  <c r="T951"/>
  <c r="X951"/>
  <c r="U951"/>
  <c r="Y951"/>
  <c r="AA952" l="1"/>
  <c r="AP952"/>
  <c r="AO952"/>
  <c r="AR952"/>
  <c r="AQ952"/>
  <c r="AI952"/>
  <c r="AH952"/>
  <c r="AD947"/>
  <c r="AC948"/>
  <c r="AF949"/>
  <c r="AJ949" s="1"/>
  <c r="E949" s="1"/>
  <c r="AE950"/>
  <c r="A953"/>
  <c r="S952"/>
  <c r="W952"/>
  <c r="P952"/>
  <c r="X952"/>
  <c r="Q952"/>
  <c r="U952"/>
  <c r="Y952"/>
  <c r="R952"/>
  <c r="V952"/>
  <c r="T952"/>
  <c r="B951"/>
  <c r="C951" s="1"/>
  <c r="AA953" l="1"/>
  <c r="AP953"/>
  <c r="AO953"/>
  <c r="AR953"/>
  <c r="AQ953"/>
  <c r="AI953"/>
  <c r="AH953"/>
  <c r="AF950"/>
  <c r="AJ950" s="1"/>
  <c r="E950" s="1"/>
  <c r="AE951"/>
  <c r="AD948"/>
  <c r="AC949"/>
  <c r="B952"/>
  <c r="C952" s="1"/>
  <c r="A954"/>
  <c r="R953"/>
  <c r="V953"/>
  <c r="S953"/>
  <c r="W953"/>
  <c r="Q953"/>
  <c r="Y953"/>
  <c r="P953"/>
  <c r="T953"/>
  <c r="X953"/>
  <c r="U953"/>
  <c r="AA954" l="1"/>
  <c r="AI954" s="1"/>
  <c r="AP954"/>
  <c r="AO954"/>
  <c r="AR954"/>
  <c r="AQ954"/>
  <c r="AH954"/>
  <c r="AD949"/>
  <c r="AC950"/>
  <c r="AF951"/>
  <c r="AJ951" s="1"/>
  <c r="E951" s="1"/>
  <c r="AE952"/>
  <c r="U954"/>
  <c r="R954"/>
  <c r="A955"/>
  <c r="S954"/>
  <c r="W954"/>
  <c r="P954"/>
  <c r="T954"/>
  <c r="X954"/>
  <c r="Q954"/>
  <c r="Y954"/>
  <c r="V954"/>
  <c r="B953"/>
  <c r="C953" s="1"/>
  <c r="AA955" l="1"/>
  <c r="AP955"/>
  <c r="AO955"/>
  <c r="AR955"/>
  <c r="AQ955"/>
  <c r="AI955"/>
  <c r="AH955"/>
  <c r="AF952"/>
  <c r="AJ952" s="1"/>
  <c r="E952" s="1"/>
  <c r="AE953"/>
  <c r="AD950"/>
  <c r="AC951"/>
  <c r="B954"/>
  <c r="C954" s="1"/>
  <c r="A956"/>
  <c r="R955"/>
  <c r="V955"/>
  <c r="S955"/>
  <c r="W955"/>
  <c r="X955"/>
  <c r="U955"/>
  <c r="P955"/>
  <c r="T955"/>
  <c r="Q955"/>
  <c r="Y955"/>
  <c r="AA956" l="1"/>
  <c r="AP956"/>
  <c r="AO956"/>
  <c r="AR956"/>
  <c r="AQ956"/>
  <c r="AI956"/>
  <c r="AH956"/>
  <c r="AD951"/>
  <c r="AC952"/>
  <c r="AF953"/>
  <c r="AJ953" s="1"/>
  <c r="E953" s="1"/>
  <c r="AE954"/>
  <c r="B955"/>
  <c r="C955" s="1"/>
  <c r="Q956"/>
  <c r="U956"/>
  <c r="Y956"/>
  <c r="R956"/>
  <c r="V956"/>
  <c r="A957"/>
  <c r="S956"/>
  <c r="W956"/>
  <c r="P956"/>
  <c r="T956"/>
  <c r="X956"/>
  <c r="AA957" l="1"/>
  <c r="AP957"/>
  <c r="AO957"/>
  <c r="AR957"/>
  <c r="AQ957"/>
  <c r="AI957"/>
  <c r="AH957"/>
  <c r="AF954"/>
  <c r="AJ954" s="1"/>
  <c r="E954" s="1"/>
  <c r="AE955"/>
  <c r="AD952"/>
  <c r="AC953"/>
  <c r="A958"/>
  <c r="R957"/>
  <c r="V957"/>
  <c r="S957"/>
  <c r="W957"/>
  <c r="P957"/>
  <c r="T957"/>
  <c r="X957"/>
  <c r="Q957"/>
  <c r="U957"/>
  <c r="Y957"/>
  <c r="B956"/>
  <c r="C956" s="1"/>
  <c r="AA958" l="1"/>
  <c r="AP958"/>
  <c r="AO958"/>
  <c r="AR958"/>
  <c r="AQ958"/>
  <c r="AI958"/>
  <c r="AH958"/>
  <c r="AD953"/>
  <c r="AC954"/>
  <c r="AF955"/>
  <c r="AJ955" s="1"/>
  <c r="E955" s="1"/>
  <c r="AE956"/>
  <c r="B957"/>
  <c r="C957" s="1"/>
  <c r="R958"/>
  <c r="A959"/>
  <c r="S958"/>
  <c r="W958"/>
  <c r="P958"/>
  <c r="T958"/>
  <c r="X958"/>
  <c r="Q958"/>
  <c r="U958"/>
  <c r="Y958"/>
  <c r="V958"/>
  <c r="AA959" l="1"/>
  <c r="AP959"/>
  <c r="AO959"/>
  <c r="AR959"/>
  <c r="AQ959"/>
  <c r="AI959"/>
  <c r="AH959"/>
  <c r="AF956"/>
  <c r="AJ956" s="1"/>
  <c r="E956" s="1"/>
  <c r="AE957"/>
  <c r="AD954"/>
  <c r="AC955"/>
  <c r="B958"/>
  <c r="C958" s="1"/>
  <c r="P959"/>
  <c r="T959"/>
  <c r="X959"/>
  <c r="Q959"/>
  <c r="U959"/>
  <c r="Y959"/>
  <c r="A960"/>
  <c r="R959"/>
  <c r="V959"/>
  <c r="S959"/>
  <c r="W959"/>
  <c r="AA960" l="1"/>
  <c r="AP960"/>
  <c r="AO960"/>
  <c r="AR960"/>
  <c r="AQ960"/>
  <c r="AI960"/>
  <c r="AH960"/>
  <c r="AD955"/>
  <c r="AC956"/>
  <c r="AF957"/>
  <c r="AJ957" s="1"/>
  <c r="E957" s="1"/>
  <c r="AE958"/>
  <c r="A961"/>
  <c r="S960"/>
  <c r="W960"/>
  <c r="P960"/>
  <c r="T960"/>
  <c r="X960"/>
  <c r="V960"/>
  <c r="Q960"/>
  <c r="U960"/>
  <c r="Y960"/>
  <c r="R960"/>
  <c r="B959"/>
  <c r="C959" s="1"/>
  <c r="AA961" l="1"/>
  <c r="AI961" s="1"/>
  <c r="AP961"/>
  <c r="AO961"/>
  <c r="AR961"/>
  <c r="AQ961"/>
  <c r="AH961"/>
  <c r="AF958"/>
  <c r="AJ958" s="1"/>
  <c r="E958" s="1"/>
  <c r="AE959"/>
  <c r="AD956"/>
  <c r="AC957"/>
  <c r="B960"/>
  <c r="C960" s="1"/>
  <c r="A962"/>
  <c r="R961"/>
  <c r="V961"/>
  <c r="S961"/>
  <c r="P961"/>
  <c r="T961"/>
  <c r="X961"/>
  <c r="Q961"/>
  <c r="U961"/>
  <c r="Y961"/>
  <c r="W961"/>
  <c r="AA962" l="1"/>
  <c r="AP962"/>
  <c r="AO962"/>
  <c r="AR962"/>
  <c r="AQ962"/>
  <c r="AI962"/>
  <c r="AH962"/>
  <c r="AD957"/>
  <c r="AC958"/>
  <c r="AF959"/>
  <c r="AJ959" s="1"/>
  <c r="E959" s="1"/>
  <c r="AE960"/>
  <c r="A963"/>
  <c r="S962"/>
  <c r="W962"/>
  <c r="P962"/>
  <c r="T962"/>
  <c r="X962"/>
  <c r="Q962"/>
  <c r="U962"/>
  <c r="Y962"/>
  <c r="R962"/>
  <c r="V962"/>
  <c r="B961"/>
  <c r="C961" s="1"/>
  <c r="AA963" l="1"/>
  <c r="AP963"/>
  <c r="AO963"/>
  <c r="AR963"/>
  <c r="AQ963"/>
  <c r="AI963"/>
  <c r="AH963"/>
  <c r="AF960"/>
  <c r="AJ960" s="1"/>
  <c r="E960" s="1"/>
  <c r="AE961"/>
  <c r="AD958"/>
  <c r="AC959"/>
  <c r="B962"/>
  <c r="C962" s="1"/>
  <c r="A964"/>
  <c r="R963"/>
  <c r="V963"/>
  <c r="S963"/>
  <c r="W963"/>
  <c r="U963"/>
  <c r="P963"/>
  <c r="T963"/>
  <c r="X963"/>
  <c r="Q963"/>
  <c r="Y963"/>
  <c r="AA964" l="1"/>
  <c r="AI964" s="1"/>
  <c r="AP964"/>
  <c r="AO964"/>
  <c r="AR964"/>
  <c r="AQ964"/>
  <c r="AH964"/>
  <c r="AD959"/>
  <c r="AC960"/>
  <c r="AF961"/>
  <c r="AJ961" s="1"/>
  <c r="E961" s="1"/>
  <c r="AE962"/>
  <c r="Q964"/>
  <c r="U964"/>
  <c r="Y964"/>
  <c r="R964"/>
  <c r="V964"/>
  <c r="S964"/>
  <c r="P964"/>
  <c r="X964"/>
  <c r="A965"/>
  <c r="W964"/>
  <c r="T964"/>
  <c r="B963"/>
  <c r="C963" s="1"/>
  <c r="AA965" l="1"/>
  <c r="AP965"/>
  <c r="AO965"/>
  <c r="AR965"/>
  <c r="AQ965"/>
  <c r="AI965"/>
  <c r="AH965"/>
  <c r="AF962"/>
  <c r="AJ962" s="1"/>
  <c r="E962" s="1"/>
  <c r="AE963"/>
  <c r="AD960"/>
  <c r="AC961"/>
  <c r="A966"/>
  <c r="R965"/>
  <c r="V965"/>
  <c r="S965"/>
  <c r="W965"/>
  <c r="Y965"/>
  <c r="P965"/>
  <c r="T965"/>
  <c r="X965"/>
  <c r="Q965"/>
  <c r="U965"/>
  <c r="B964"/>
  <c r="C964" s="1"/>
  <c r="AA966" l="1"/>
  <c r="AP966"/>
  <c r="AO966"/>
  <c r="AR966"/>
  <c r="AQ966"/>
  <c r="AI966"/>
  <c r="AH966"/>
  <c r="AD961"/>
  <c r="AC962"/>
  <c r="AF963"/>
  <c r="AJ963" s="1"/>
  <c r="E963" s="1"/>
  <c r="AE964"/>
  <c r="A967"/>
  <c r="S966"/>
  <c r="W966"/>
  <c r="P966"/>
  <c r="T966"/>
  <c r="X966"/>
  <c r="Y966"/>
  <c r="V966"/>
  <c r="Q966"/>
  <c r="U966"/>
  <c r="R966"/>
  <c r="B965"/>
  <c r="C965" s="1"/>
  <c r="AA967" l="1"/>
  <c r="AP967"/>
  <c r="AO967"/>
  <c r="AR967"/>
  <c r="AQ967"/>
  <c r="AI967"/>
  <c r="AH967"/>
  <c r="AF964"/>
  <c r="AJ964" s="1"/>
  <c r="E964" s="1"/>
  <c r="AE965"/>
  <c r="AD962"/>
  <c r="AC963"/>
  <c r="B966"/>
  <c r="C966" s="1"/>
  <c r="A968"/>
  <c r="R967"/>
  <c r="V967"/>
  <c r="S967"/>
  <c r="W967"/>
  <c r="P967"/>
  <c r="T967"/>
  <c r="X967"/>
  <c r="Q967"/>
  <c r="Y967"/>
  <c r="U967"/>
  <c r="AA968" l="1"/>
  <c r="AP968"/>
  <c r="AO968"/>
  <c r="AR968"/>
  <c r="AQ968"/>
  <c r="AI968"/>
  <c r="AH968"/>
  <c r="AD963"/>
  <c r="AC964"/>
  <c r="AF965"/>
  <c r="AJ965" s="1"/>
  <c r="E965" s="1"/>
  <c r="AE966"/>
  <c r="A969"/>
  <c r="S968"/>
  <c r="W968"/>
  <c r="P968"/>
  <c r="T968"/>
  <c r="X968"/>
  <c r="Q968"/>
  <c r="U968"/>
  <c r="Y968"/>
  <c r="R968"/>
  <c r="V968"/>
  <c r="B967"/>
  <c r="C967" s="1"/>
  <c r="AA969" l="1"/>
  <c r="AP969"/>
  <c r="AO969"/>
  <c r="AR969"/>
  <c r="AQ969"/>
  <c r="AI969"/>
  <c r="AH969"/>
  <c r="AF966"/>
  <c r="AJ966" s="1"/>
  <c r="E966" s="1"/>
  <c r="AE967"/>
  <c r="AD964"/>
  <c r="AC965"/>
  <c r="B968"/>
  <c r="C968" s="1"/>
  <c r="A970"/>
  <c r="R969"/>
  <c r="V969"/>
  <c r="S969"/>
  <c r="P969"/>
  <c r="T969"/>
  <c r="X969"/>
  <c r="Q969"/>
  <c r="U969"/>
  <c r="Y969"/>
  <c r="W969"/>
  <c r="AA970" l="1"/>
  <c r="AI970" s="1"/>
  <c r="AP970"/>
  <c r="AO970"/>
  <c r="AR970"/>
  <c r="AQ970"/>
  <c r="AH970"/>
  <c r="AD965"/>
  <c r="AC966"/>
  <c r="AF967"/>
  <c r="AJ967" s="1"/>
  <c r="E967" s="1"/>
  <c r="AE968"/>
  <c r="A971"/>
  <c r="S970"/>
  <c r="W970"/>
  <c r="P970"/>
  <c r="T970"/>
  <c r="X970"/>
  <c r="Q970"/>
  <c r="U970"/>
  <c r="R970"/>
  <c r="V970"/>
  <c r="Y970"/>
  <c r="B969"/>
  <c r="C969" s="1"/>
  <c r="AA971" l="1"/>
  <c r="AP971"/>
  <c r="AO971"/>
  <c r="AR971"/>
  <c r="AQ971"/>
  <c r="AI971"/>
  <c r="AH971"/>
  <c r="AF968"/>
  <c r="AJ968" s="1"/>
  <c r="E968" s="1"/>
  <c r="AE969"/>
  <c r="AD966"/>
  <c r="AC967"/>
  <c r="B970"/>
  <c r="C970" s="1"/>
  <c r="A972"/>
  <c r="R971"/>
  <c r="V971"/>
  <c r="S971"/>
  <c r="W971"/>
  <c r="P971"/>
  <c r="T971"/>
  <c r="X971"/>
  <c r="Q971"/>
  <c r="Y971"/>
  <c r="U971"/>
  <c r="AA972" l="1"/>
  <c r="AP972"/>
  <c r="AO972"/>
  <c r="AR972"/>
  <c r="AQ972"/>
  <c r="AI972"/>
  <c r="AH972"/>
  <c r="AD967"/>
  <c r="AC968"/>
  <c r="AF969"/>
  <c r="AJ969" s="1"/>
  <c r="E969" s="1"/>
  <c r="AE970"/>
  <c r="A973"/>
  <c r="S972"/>
  <c r="W972"/>
  <c r="P972"/>
  <c r="T972"/>
  <c r="X972"/>
  <c r="Q972"/>
  <c r="Y972"/>
  <c r="R972"/>
  <c r="U972"/>
  <c r="V972"/>
  <c r="B971"/>
  <c r="C971" s="1"/>
  <c r="AA973" l="1"/>
  <c r="AI973" s="1"/>
  <c r="AP973"/>
  <c r="AO973"/>
  <c r="AR973"/>
  <c r="AQ973"/>
  <c r="AH973"/>
  <c r="AF970"/>
  <c r="AJ970" s="1"/>
  <c r="E970" s="1"/>
  <c r="AE971"/>
  <c r="AD968"/>
  <c r="AC969"/>
  <c r="B972"/>
  <c r="C972" s="1"/>
  <c r="A974"/>
  <c r="R973"/>
  <c r="V973"/>
  <c r="S973"/>
  <c r="W973"/>
  <c r="P973"/>
  <c r="T973"/>
  <c r="X973"/>
  <c r="Q973"/>
  <c r="U973"/>
  <c r="Y973"/>
  <c r="AA974" l="1"/>
  <c r="AP974"/>
  <c r="AO974"/>
  <c r="AR974"/>
  <c r="AQ974"/>
  <c r="AI974"/>
  <c r="AH974"/>
  <c r="AD969"/>
  <c r="AC970"/>
  <c r="AF971"/>
  <c r="AJ971" s="1"/>
  <c r="E971" s="1"/>
  <c r="AE972"/>
  <c r="A975"/>
  <c r="S974"/>
  <c r="W974"/>
  <c r="T974"/>
  <c r="Q974"/>
  <c r="U974"/>
  <c r="Y974"/>
  <c r="R974"/>
  <c r="V974"/>
  <c r="P974"/>
  <c r="X974"/>
  <c r="B973"/>
  <c r="C973" s="1"/>
  <c r="AA975" l="1"/>
  <c r="AP975"/>
  <c r="AO975"/>
  <c r="AQ975"/>
  <c r="AR975"/>
  <c r="AI975"/>
  <c r="AH975"/>
  <c r="AF972"/>
  <c r="AJ972" s="1"/>
  <c r="E972" s="1"/>
  <c r="AE973"/>
  <c r="AD970"/>
  <c r="AC971"/>
  <c r="B974"/>
  <c r="C974" s="1"/>
  <c r="A976"/>
  <c r="R975"/>
  <c r="V975"/>
  <c r="S975"/>
  <c r="W975"/>
  <c r="U975"/>
  <c r="P975"/>
  <c r="T975"/>
  <c r="X975"/>
  <c r="Q975"/>
  <c r="Y975"/>
  <c r="AA976" l="1"/>
  <c r="AP976"/>
  <c r="AO976"/>
  <c r="AR976"/>
  <c r="AQ976"/>
  <c r="AI976"/>
  <c r="AH976"/>
  <c r="AD971"/>
  <c r="AC972"/>
  <c r="AF973"/>
  <c r="AJ973" s="1"/>
  <c r="E973" s="1"/>
  <c r="AE974"/>
  <c r="A977"/>
  <c r="S976"/>
  <c r="W976"/>
  <c r="P976"/>
  <c r="T976"/>
  <c r="X976"/>
  <c r="Q976"/>
  <c r="U976"/>
  <c r="Y976"/>
  <c r="R976"/>
  <c r="V976"/>
  <c r="B975"/>
  <c r="C975" s="1"/>
  <c r="AA977" l="1"/>
  <c r="AI977" s="1"/>
  <c r="AP977"/>
  <c r="AO977"/>
  <c r="AR977"/>
  <c r="AQ977"/>
  <c r="AH977"/>
  <c r="AF974"/>
  <c r="AJ974" s="1"/>
  <c r="E974" s="1"/>
  <c r="AE975"/>
  <c r="AD972"/>
  <c r="AC973"/>
  <c r="B976"/>
  <c r="C976" s="1"/>
  <c r="A978"/>
  <c r="R977"/>
  <c r="V977"/>
  <c r="S977"/>
  <c r="W977"/>
  <c r="U977"/>
  <c r="P977"/>
  <c r="T977"/>
  <c r="X977"/>
  <c r="Q977"/>
  <c r="Y977"/>
  <c r="AA978" l="1"/>
  <c r="AI978" s="1"/>
  <c r="AP978"/>
  <c r="AO978"/>
  <c r="AR978"/>
  <c r="AQ978"/>
  <c r="AH978"/>
  <c r="AD973"/>
  <c r="AC974"/>
  <c r="AF975"/>
  <c r="AJ975" s="1"/>
  <c r="E975" s="1"/>
  <c r="AE976"/>
  <c r="A979"/>
  <c r="S978"/>
  <c r="W978"/>
  <c r="T978"/>
  <c r="Q978"/>
  <c r="U978"/>
  <c r="Y978"/>
  <c r="R978"/>
  <c r="V978"/>
  <c r="P978"/>
  <c r="X978"/>
  <c r="B977"/>
  <c r="C977" s="1"/>
  <c r="AA979" l="1"/>
  <c r="AP979"/>
  <c r="AO979"/>
  <c r="AQ979"/>
  <c r="AR979"/>
  <c r="AI979"/>
  <c r="AH979"/>
  <c r="AF976"/>
  <c r="AJ976" s="1"/>
  <c r="E976" s="1"/>
  <c r="AE977"/>
  <c r="AD974"/>
  <c r="AC975"/>
  <c r="B978"/>
  <c r="C978" s="1"/>
  <c r="A980"/>
  <c r="R979"/>
  <c r="V979"/>
  <c r="S979"/>
  <c r="W979"/>
  <c r="T979"/>
  <c r="Q979"/>
  <c r="Y979"/>
  <c r="P979"/>
  <c r="X979"/>
  <c r="U979"/>
  <c r="AA980" l="1"/>
  <c r="AP980"/>
  <c r="AO980"/>
  <c r="AR980"/>
  <c r="AQ980"/>
  <c r="AI980"/>
  <c r="AH980"/>
  <c r="AD975"/>
  <c r="AC976"/>
  <c r="AF977"/>
  <c r="AJ977" s="1"/>
  <c r="E977" s="1"/>
  <c r="AE978"/>
  <c r="A981"/>
  <c r="S980"/>
  <c r="W980"/>
  <c r="P980"/>
  <c r="T980"/>
  <c r="X980"/>
  <c r="R980"/>
  <c r="Q980"/>
  <c r="U980"/>
  <c r="Y980"/>
  <c r="V980"/>
  <c r="B979"/>
  <c r="C979" s="1"/>
  <c r="AA981" l="1"/>
  <c r="AI981" s="1"/>
  <c r="AP981"/>
  <c r="AO981"/>
  <c r="AR981"/>
  <c r="AQ981"/>
  <c r="AH981"/>
  <c r="AE979"/>
  <c r="AF978"/>
  <c r="AJ978" s="1"/>
  <c r="E978" s="1"/>
  <c r="AD976"/>
  <c r="AC977"/>
  <c r="B980"/>
  <c r="C980" s="1"/>
  <c r="A982"/>
  <c r="R981"/>
  <c r="V981"/>
  <c r="S981"/>
  <c r="W981"/>
  <c r="Q981"/>
  <c r="Y981"/>
  <c r="P981"/>
  <c r="T981"/>
  <c r="X981"/>
  <c r="U981"/>
  <c r="AA982" l="1"/>
  <c r="AP982"/>
  <c r="AO982"/>
  <c r="AR982"/>
  <c r="AQ982"/>
  <c r="AI982"/>
  <c r="AH982"/>
  <c r="AE980"/>
  <c r="AF979"/>
  <c r="AJ979" s="1"/>
  <c r="E979" s="1"/>
  <c r="AD977"/>
  <c r="AC978"/>
  <c r="A983"/>
  <c r="S982"/>
  <c r="W982"/>
  <c r="P982"/>
  <c r="T982"/>
  <c r="X982"/>
  <c r="Q982"/>
  <c r="Y982"/>
  <c r="R982"/>
  <c r="U982"/>
  <c r="V982"/>
  <c r="B981"/>
  <c r="C981" s="1"/>
  <c r="AA983" l="1"/>
  <c r="AP983"/>
  <c r="AO983"/>
  <c r="AQ983"/>
  <c r="AR983"/>
  <c r="AI983"/>
  <c r="AH983"/>
  <c r="AE981"/>
  <c r="AF980"/>
  <c r="AJ980" s="1"/>
  <c r="E980" s="1"/>
  <c r="AD978"/>
  <c r="AC979"/>
  <c r="B982"/>
  <c r="C982" s="1"/>
  <c r="A984"/>
  <c r="R983"/>
  <c r="V983"/>
  <c r="S983"/>
  <c r="W983"/>
  <c r="P983"/>
  <c r="T983"/>
  <c r="X983"/>
  <c r="Q983"/>
  <c r="U983"/>
  <c r="Y983"/>
  <c r="AA984" l="1"/>
  <c r="AP984"/>
  <c r="AO984"/>
  <c r="AR984"/>
  <c r="AQ984"/>
  <c r="AI984"/>
  <c r="AH984"/>
  <c r="AE982"/>
  <c r="AF981"/>
  <c r="AJ981" s="1"/>
  <c r="E981" s="1"/>
  <c r="AC980"/>
  <c r="AD979"/>
  <c r="Q984"/>
  <c r="U984"/>
  <c r="Y984"/>
  <c r="R984"/>
  <c r="V984"/>
  <c r="X984"/>
  <c r="A985"/>
  <c r="S984"/>
  <c r="W984"/>
  <c r="P984"/>
  <c r="T984"/>
  <c r="B983"/>
  <c r="C983" s="1"/>
  <c r="AA985" l="1"/>
  <c r="AP985"/>
  <c r="AO985"/>
  <c r="AR985"/>
  <c r="AQ985"/>
  <c r="AI985"/>
  <c r="AH985"/>
  <c r="AC981"/>
  <c r="AD980"/>
  <c r="AE983"/>
  <c r="AF982"/>
  <c r="AJ982" s="1"/>
  <c r="E982" s="1"/>
  <c r="B984"/>
  <c r="C984" s="1"/>
  <c r="P985"/>
  <c r="T985"/>
  <c r="X985"/>
  <c r="Q985"/>
  <c r="U985"/>
  <c r="Y985"/>
  <c r="A986"/>
  <c r="R985"/>
  <c r="V985"/>
  <c r="S985"/>
  <c r="W985"/>
  <c r="AA986" l="1"/>
  <c r="AI986" s="1"/>
  <c r="AP986"/>
  <c r="AO986"/>
  <c r="AR986"/>
  <c r="AQ986"/>
  <c r="AH986"/>
  <c r="AE984"/>
  <c r="AF983"/>
  <c r="AJ983" s="1"/>
  <c r="E983" s="1"/>
  <c r="AC982"/>
  <c r="AD981"/>
  <c r="Q986"/>
  <c r="U986"/>
  <c r="Y986"/>
  <c r="R986"/>
  <c r="V986"/>
  <c r="A987"/>
  <c r="S986"/>
  <c r="W986"/>
  <c r="P986"/>
  <c r="T986"/>
  <c r="X986"/>
  <c r="B985"/>
  <c r="C985" s="1"/>
  <c r="AA987" l="1"/>
  <c r="AI987" s="1"/>
  <c r="AP987"/>
  <c r="AO987"/>
  <c r="AQ987"/>
  <c r="AR987"/>
  <c r="AH987"/>
  <c r="AC983"/>
  <c r="AD982"/>
  <c r="AE985"/>
  <c r="AF984"/>
  <c r="AJ984" s="1"/>
  <c r="E984" s="1"/>
  <c r="P987"/>
  <c r="T987"/>
  <c r="X987"/>
  <c r="Q987"/>
  <c r="U987"/>
  <c r="A988"/>
  <c r="R987"/>
  <c r="V987"/>
  <c r="S987"/>
  <c r="W987"/>
  <c r="Y987"/>
  <c r="B986"/>
  <c r="C986" s="1"/>
  <c r="AA988" l="1"/>
  <c r="AI988" s="1"/>
  <c r="AP988"/>
  <c r="AO988"/>
  <c r="AR988"/>
  <c r="AQ988"/>
  <c r="AH988"/>
  <c r="AE986"/>
  <c r="AF985"/>
  <c r="AJ985" s="1"/>
  <c r="E985" s="1"/>
  <c r="AC984"/>
  <c r="AD983"/>
  <c r="A989"/>
  <c r="S988"/>
  <c r="W988"/>
  <c r="P988"/>
  <c r="T988"/>
  <c r="X988"/>
  <c r="Q988"/>
  <c r="U988"/>
  <c r="Y988"/>
  <c r="R988"/>
  <c r="V988"/>
  <c r="B987"/>
  <c r="C987" s="1"/>
  <c r="AA989" l="1"/>
  <c r="AI989" s="1"/>
  <c r="AP989"/>
  <c r="AO989"/>
  <c r="AR989"/>
  <c r="AQ989"/>
  <c r="AH989"/>
  <c r="AC985"/>
  <c r="AD984"/>
  <c r="AE987"/>
  <c r="AF986"/>
  <c r="AJ986" s="1"/>
  <c r="E986" s="1"/>
  <c r="B988"/>
  <c r="C988" s="1"/>
  <c r="P989"/>
  <c r="T989"/>
  <c r="X989"/>
  <c r="Q989"/>
  <c r="U989"/>
  <c r="Y989"/>
  <c r="A990"/>
  <c r="R989"/>
  <c r="V989"/>
  <c r="S989"/>
  <c r="W989"/>
  <c r="AA990" l="1"/>
  <c r="AP990"/>
  <c r="AO990"/>
  <c r="AR990"/>
  <c r="AQ990"/>
  <c r="AI990"/>
  <c r="AH990"/>
  <c r="AE988"/>
  <c r="AF987"/>
  <c r="AJ987" s="1"/>
  <c r="E987" s="1"/>
  <c r="AC986"/>
  <c r="AD985"/>
  <c r="A991"/>
  <c r="S990"/>
  <c r="W990"/>
  <c r="P990"/>
  <c r="T990"/>
  <c r="X990"/>
  <c r="Q990"/>
  <c r="U990"/>
  <c r="Y990"/>
  <c r="R990"/>
  <c r="V990"/>
  <c r="B989"/>
  <c r="C989" s="1"/>
  <c r="AA991" l="1"/>
  <c r="AI991" s="1"/>
  <c r="AP991"/>
  <c r="AO991"/>
  <c r="AQ991"/>
  <c r="AR991"/>
  <c r="AH991"/>
  <c r="AC987"/>
  <c r="AD986"/>
  <c r="AE989"/>
  <c r="AF988"/>
  <c r="AJ988" s="1"/>
  <c r="E988" s="1"/>
  <c r="B990"/>
  <c r="C990" s="1"/>
  <c r="P991"/>
  <c r="T991"/>
  <c r="X991"/>
  <c r="Q991"/>
  <c r="U991"/>
  <c r="Y991"/>
  <c r="A992"/>
  <c r="R991"/>
  <c r="V991"/>
  <c r="W991"/>
  <c r="S991"/>
  <c r="AA992" l="1"/>
  <c r="AI992" s="1"/>
  <c r="AP992"/>
  <c r="AO992"/>
  <c r="AQ992"/>
  <c r="AR992"/>
  <c r="AH992"/>
  <c r="AE990"/>
  <c r="AF989"/>
  <c r="AJ989" s="1"/>
  <c r="E989" s="1"/>
  <c r="AC988"/>
  <c r="AD987"/>
  <c r="A993"/>
  <c r="S992"/>
  <c r="W992"/>
  <c r="P992"/>
  <c r="T992"/>
  <c r="X992"/>
  <c r="U992"/>
  <c r="R992"/>
  <c r="Q992"/>
  <c r="Y992"/>
  <c r="V992"/>
  <c r="B991"/>
  <c r="C991" s="1"/>
  <c r="AA993" l="1"/>
  <c r="AI993" s="1"/>
  <c r="AP993"/>
  <c r="AO993"/>
  <c r="AR993"/>
  <c r="AQ993"/>
  <c r="AH993"/>
  <c r="AC989"/>
  <c r="AD988"/>
  <c r="AE991"/>
  <c r="AF990"/>
  <c r="AJ990" s="1"/>
  <c r="E990" s="1"/>
  <c r="B992"/>
  <c r="C992" s="1"/>
  <c r="P993"/>
  <c r="T993"/>
  <c r="X993"/>
  <c r="Q993"/>
  <c r="U993"/>
  <c r="Y993"/>
  <c r="A994"/>
  <c r="R993"/>
  <c r="W993"/>
  <c r="V993"/>
  <c r="S993"/>
  <c r="AA994" l="1"/>
  <c r="AI994" s="1"/>
  <c r="AP994"/>
  <c r="AO994"/>
  <c r="AQ994"/>
  <c r="AR994"/>
  <c r="AH994"/>
  <c r="AE992"/>
  <c r="AF991"/>
  <c r="AJ991" s="1"/>
  <c r="E991" s="1"/>
  <c r="AC990"/>
  <c r="AD989"/>
  <c r="A995"/>
  <c r="S994"/>
  <c r="W994"/>
  <c r="P994"/>
  <c r="T994"/>
  <c r="X994"/>
  <c r="V994"/>
  <c r="Q994"/>
  <c r="U994"/>
  <c r="Y994"/>
  <c r="R994"/>
  <c r="B993"/>
  <c r="C993" s="1"/>
  <c r="AA995" l="1"/>
  <c r="AI995" s="1"/>
  <c r="AP995"/>
  <c r="AO995"/>
  <c r="AR995"/>
  <c r="AQ995"/>
  <c r="AH995"/>
  <c r="AC991"/>
  <c r="AD990"/>
  <c r="AE993"/>
  <c r="AF992"/>
  <c r="AJ992" s="1"/>
  <c r="E992" s="1"/>
  <c r="B994"/>
  <c r="C994" s="1"/>
  <c r="P995"/>
  <c r="T995"/>
  <c r="X995"/>
  <c r="U995"/>
  <c r="A996"/>
  <c r="R995"/>
  <c r="V995"/>
  <c r="S995"/>
  <c r="W995"/>
  <c r="Q995"/>
  <c r="Y995"/>
  <c r="AA996" l="1"/>
  <c r="AI996" s="1"/>
  <c r="AP996"/>
  <c r="AO996"/>
  <c r="AQ996"/>
  <c r="AR996"/>
  <c r="AE994"/>
  <c r="AF993"/>
  <c r="AJ993" s="1"/>
  <c r="E993" s="1"/>
  <c r="AC992"/>
  <c r="AD991"/>
  <c r="A997"/>
  <c r="S996"/>
  <c r="W996"/>
  <c r="P996"/>
  <c r="T996"/>
  <c r="X996"/>
  <c r="Q996"/>
  <c r="U996"/>
  <c r="Y996"/>
  <c r="R996"/>
  <c r="V996"/>
  <c r="B995"/>
  <c r="C995" s="1"/>
  <c r="AH996" l="1"/>
  <c r="AA997"/>
  <c r="AI997" s="1"/>
  <c r="AP997"/>
  <c r="AO997"/>
  <c r="AR997"/>
  <c r="AQ997"/>
  <c r="AH997"/>
  <c r="AC993"/>
  <c r="AD992"/>
  <c r="AE995"/>
  <c r="AF994"/>
  <c r="AJ994" s="1"/>
  <c r="E994" s="1"/>
  <c r="B996"/>
  <c r="C996" s="1"/>
  <c r="P997"/>
  <c r="T997"/>
  <c r="X997"/>
  <c r="Q997"/>
  <c r="U997"/>
  <c r="Y997"/>
  <c r="A998"/>
  <c r="R997"/>
  <c r="W997"/>
  <c r="V997"/>
  <c r="S997"/>
  <c r="AA998" l="1"/>
  <c r="AI998" s="1"/>
  <c r="AP998"/>
  <c r="AO998"/>
  <c r="AQ998"/>
  <c r="AR998"/>
  <c r="AH998"/>
  <c r="AE996"/>
  <c r="AF995"/>
  <c r="AJ995" s="1"/>
  <c r="E995" s="1"/>
  <c r="AC994"/>
  <c r="AD993"/>
  <c r="A999"/>
  <c r="S998"/>
  <c r="W998"/>
  <c r="P998"/>
  <c r="T998"/>
  <c r="X998"/>
  <c r="Q998"/>
  <c r="U998"/>
  <c r="Y998"/>
  <c r="R998"/>
  <c r="V998"/>
  <c r="B997"/>
  <c r="C997" s="1"/>
  <c r="AA999" l="1"/>
  <c r="AI999" s="1"/>
  <c r="AP999"/>
  <c r="AO999"/>
  <c r="AR999"/>
  <c r="AQ999"/>
  <c r="AH999"/>
  <c r="AC995"/>
  <c r="AD994"/>
  <c r="AE997"/>
  <c r="AF996"/>
  <c r="AJ996" s="1"/>
  <c r="E996" s="1"/>
  <c r="B998"/>
  <c r="C998" s="1"/>
  <c r="P999"/>
  <c r="T999"/>
  <c r="X999"/>
  <c r="Q999"/>
  <c r="U999"/>
  <c r="Y999"/>
  <c r="S999"/>
  <c r="A1000"/>
  <c r="R999"/>
  <c r="V999"/>
  <c r="W999"/>
  <c r="AA1000" l="1"/>
  <c r="AI1000" s="1"/>
  <c r="AP1000"/>
  <c r="AO1000"/>
  <c r="AQ1000"/>
  <c r="AR1000"/>
  <c r="AE998"/>
  <c r="AF997"/>
  <c r="AJ997" s="1"/>
  <c r="E997" s="1"/>
  <c r="AC996"/>
  <c r="AD995"/>
  <c r="B999"/>
  <c r="C999" s="1"/>
  <c r="A1001"/>
  <c r="S1000"/>
  <c r="W1000"/>
  <c r="P1000"/>
  <c r="T1000"/>
  <c r="X1000"/>
  <c r="Q1000"/>
  <c r="U1000"/>
  <c r="Y1000"/>
  <c r="V1000"/>
  <c r="R1000"/>
  <c r="AH1000" l="1"/>
  <c r="AA1001"/>
  <c r="AI1001" s="1"/>
  <c r="AP1001"/>
  <c r="AO1001"/>
  <c r="AR1001"/>
  <c r="AQ1001"/>
  <c r="AC997"/>
  <c r="AD996"/>
  <c r="AE999"/>
  <c r="AF998"/>
  <c r="AJ998" s="1"/>
  <c r="E998" s="1"/>
  <c r="P1001"/>
  <c r="T1001"/>
  <c r="X1001"/>
  <c r="Q1001"/>
  <c r="U1001"/>
  <c r="Y1001"/>
  <c r="A1002"/>
  <c r="V1001"/>
  <c r="S1001"/>
  <c r="W1001"/>
  <c r="R1001"/>
  <c r="B1000"/>
  <c r="C1000" s="1"/>
  <c r="AH1001" l="1"/>
  <c r="AA1002"/>
  <c r="AI1002" s="1"/>
  <c r="AP1002"/>
  <c r="AO1002"/>
  <c r="AQ1002"/>
  <c r="AR1002"/>
  <c r="AE1000"/>
  <c r="AF999"/>
  <c r="AJ999" s="1"/>
  <c r="E999" s="1"/>
  <c r="AC998"/>
  <c r="AD997"/>
  <c r="A1003"/>
  <c r="S1002"/>
  <c r="W1002"/>
  <c r="P1002"/>
  <c r="T1002"/>
  <c r="X1002"/>
  <c r="Q1002"/>
  <c r="U1002"/>
  <c r="Y1002"/>
  <c r="R1002"/>
  <c r="V1002"/>
  <c r="B1001"/>
  <c r="C1001" s="1"/>
  <c r="AH1002" l="1"/>
  <c r="AA1003"/>
  <c r="AI1003" s="1"/>
  <c r="AP1003"/>
  <c r="AO1003"/>
  <c r="AR1003"/>
  <c r="AQ1003"/>
  <c r="AC999"/>
  <c r="AD998"/>
  <c r="AE1001"/>
  <c r="AF1000"/>
  <c r="AJ1000" s="1"/>
  <c r="E1000" s="1"/>
  <c r="B1002"/>
  <c r="C1002" s="1"/>
  <c r="P1003"/>
  <c r="T1003"/>
  <c r="X1003"/>
  <c r="Q1003"/>
  <c r="U1003"/>
  <c r="Y1003"/>
  <c r="S1003"/>
  <c r="A1004"/>
  <c r="R1003"/>
  <c r="V1003"/>
  <c r="W1003"/>
  <c r="AH1003" l="1"/>
  <c r="AA1004"/>
  <c r="AI1004" s="1"/>
  <c r="AP1004"/>
  <c r="AO1004"/>
  <c r="AQ1004"/>
  <c r="AR1004"/>
  <c r="AE1002"/>
  <c r="AF1001"/>
  <c r="AJ1001" s="1"/>
  <c r="E1001" s="1"/>
  <c r="AC1000"/>
  <c r="AD999"/>
  <c r="B1003"/>
  <c r="C1003" s="1"/>
  <c r="Q1004"/>
  <c r="U1004"/>
  <c r="Y1004"/>
  <c r="P1004"/>
  <c r="T1004"/>
  <c r="X1004"/>
  <c r="R1004"/>
  <c r="S1004"/>
  <c r="W1004"/>
  <c r="A1005"/>
  <c r="V1004"/>
  <c r="AH1004" l="1"/>
  <c r="AA1005"/>
  <c r="AI1005" s="1"/>
  <c r="AP1005"/>
  <c r="AO1005"/>
  <c r="AR1005"/>
  <c r="AQ1005"/>
  <c r="AC1001"/>
  <c r="AD1000"/>
  <c r="AE1003"/>
  <c r="AF1002"/>
  <c r="AJ1002" s="1"/>
  <c r="E1002" s="1"/>
  <c r="S1005"/>
  <c r="W1005"/>
  <c r="A1006"/>
  <c r="T1005"/>
  <c r="X1005"/>
  <c r="R1005"/>
  <c r="U1005"/>
  <c r="Y1005"/>
  <c r="V1005"/>
  <c r="P1005"/>
  <c r="Q1005"/>
  <c r="B1004"/>
  <c r="C1004" s="1"/>
  <c r="AH1005" l="1"/>
  <c r="AA1006"/>
  <c r="AI1006" s="1"/>
  <c r="AP1006"/>
  <c r="AO1006"/>
  <c r="AQ1006"/>
  <c r="AR1006"/>
  <c r="AE1004"/>
  <c r="AF1003"/>
  <c r="AJ1003" s="1"/>
  <c r="E1003" s="1"/>
  <c r="AC1002"/>
  <c r="AD1001"/>
  <c r="S1006"/>
  <c r="Q1006"/>
  <c r="Y1006"/>
  <c r="T1006"/>
  <c r="R1006"/>
  <c r="P1006"/>
  <c r="U1006"/>
  <c r="A1007"/>
  <c r="V1006"/>
  <c r="W1006"/>
  <c r="X1006"/>
  <c r="B1005"/>
  <c r="C1005" s="1"/>
  <c r="AH1006" l="1"/>
  <c r="AA1007"/>
  <c r="AI1007" s="1"/>
  <c r="AP1007"/>
  <c r="AO1007"/>
  <c r="AR1007"/>
  <c r="AQ1007"/>
  <c r="AC1003"/>
  <c r="AD1002"/>
  <c r="AE1005"/>
  <c r="AF1004"/>
  <c r="AJ1004" s="1"/>
  <c r="E1004" s="1"/>
  <c r="B1006"/>
  <c r="C1006" s="1"/>
  <c r="P1007"/>
  <c r="U1007"/>
  <c r="A1008"/>
  <c r="W1007"/>
  <c r="X1007"/>
  <c r="V1007"/>
  <c r="T1007"/>
  <c r="R1007"/>
  <c r="Q1007"/>
  <c r="Y1007"/>
  <c r="S1007"/>
  <c r="AH1007" l="1"/>
  <c r="AA1008"/>
  <c r="AI1008" s="1"/>
  <c r="AP1008"/>
  <c r="AO1008"/>
  <c r="AQ1008"/>
  <c r="AR1008"/>
  <c r="AH1008"/>
  <c r="AE1006"/>
  <c r="AF1005"/>
  <c r="AJ1005" s="1"/>
  <c r="E1005" s="1"/>
  <c r="AC1004"/>
  <c r="AD1003"/>
  <c r="S1008"/>
  <c r="Q1008"/>
  <c r="Y1008"/>
  <c r="T1008"/>
  <c r="P1008"/>
  <c r="W1008"/>
  <c r="U1008"/>
  <c r="A1009"/>
  <c r="X1008"/>
  <c r="V1008"/>
  <c r="R1008"/>
  <c r="B1007"/>
  <c r="C1007" s="1"/>
  <c r="AA1009" l="1"/>
  <c r="AP1009"/>
  <c r="AO1009"/>
  <c r="AR1009"/>
  <c r="AQ1009"/>
  <c r="AI1009"/>
  <c r="AH1009"/>
  <c r="AC1005"/>
  <c r="AD1004"/>
  <c r="AE1007"/>
  <c r="AF1006"/>
  <c r="AJ1006" s="1"/>
  <c r="E1006" s="1"/>
  <c r="P1009"/>
  <c r="U1009"/>
  <c r="A1010"/>
  <c r="W1009"/>
  <c r="X1009"/>
  <c r="V1009"/>
  <c r="T1009"/>
  <c r="Q1009"/>
  <c r="Y1009"/>
  <c r="S1009"/>
  <c r="R1009"/>
  <c r="B1008"/>
  <c r="C1008" s="1"/>
  <c r="AA1010" l="1"/>
  <c r="AI1010" s="1"/>
  <c r="AP1010"/>
  <c r="AO1010"/>
  <c r="AQ1010"/>
  <c r="AR1010"/>
  <c r="AE1008"/>
  <c r="AF1007"/>
  <c r="AJ1007" s="1"/>
  <c r="E1007" s="1"/>
  <c r="AC1006"/>
  <c r="AD1005"/>
  <c r="S1010"/>
  <c r="Q1010"/>
  <c r="Y1010"/>
  <c r="T1010"/>
  <c r="R1010"/>
  <c r="P1010"/>
  <c r="W1010"/>
  <c r="U1010"/>
  <c r="A1011"/>
  <c r="X1010"/>
  <c r="V1010"/>
  <c r="B1009"/>
  <c r="C1009" s="1"/>
  <c r="AH1010" l="1"/>
  <c r="AA1011"/>
  <c r="AI1011" s="1"/>
  <c r="AP1011"/>
  <c r="AO1011"/>
  <c r="AR1011"/>
  <c r="AQ1011"/>
  <c r="AH1011"/>
  <c r="AC1007"/>
  <c r="AD1006"/>
  <c r="AE1009"/>
  <c r="AF1008"/>
  <c r="AJ1008" s="1"/>
  <c r="E1008" s="1"/>
  <c r="Q1011"/>
  <c r="Y1011"/>
  <c r="S1011"/>
  <c r="T1011"/>
  <c r="R1011"/>
  <c r="A1012"/>
  <c r="X1011"/>
  <c r="V1011"/>
  <c r="P1011"/>
  <c r="U1011"/>
  <c r="W1011"/>
  <c r="B1010"/>
  <c r="C1010" s="1"/>
  <c r="AA1012" l="1"/>
  <c r="AI1012" s="1"/>
  <c r="AP1012"/>
  <c r="AO1012"/>
  <c r="AQ1012"/>
  <c r="AR1012"/>
  <c r="AH1012"/>
  <c r="AE1010"/>
  <c r="AF1009"/>
  <c r="AJ1009" s="1"/>
  <c r="E1009" s="1"/>
  <c r="AC1008"/>
  <c r="AD1007"/>
  <c r="S1012"/>
  <c r="Q1012"/>
  <c r="Y1012"/>
  <c r="T1012"/>
  <c r="R1012"/>
  <c r="X1012"/>
  <c r="P1012"/>
  <c r="W1012"/>
  <c r="U1012"/>
  <c r="A1013"/>
  <c r="V1012"/>
  <c r="B1011"/>
  <c r="C1011" s="1"/>
  <c r="AA1013" l="1"/>
  <c r="AI1013" s="1"/>
  <c r="AP1013"/>
  <c r="AO1013"/>
  <c r="AR1013"/>
  <c r="AQ1013"/>
  <c r="AC1009"/>
  <c r="AD1008"/>
  <c r="AE1011"/>
  <c r="AF1010"/>
  <c r="AJ1010" s="1"/>
  <c r="E1010" s="1"/>
  <c r="Q1013"/>
  <c r="Y1013"/>
  <c r="S1013"/>
  <c r="T1013"/>
  <c r="R1013"/>
  <c r="V1013"/>
  <c r="P1013"/>
  <c r="U1013"/>
  <c r="A1014"/>
  <c r="W1013"/>
  <c r="X1013"/>
  <c r="B1012"/>
  <c r="C1012" s="1"/>
  <c r="AH1013" l="1"/>
  <c r="AA1014"/>
  <c r="AI1014" s="1"/>
  <c r="AP1014"/>
  <c r="AO1014"/>
  <c r="AQ1014"/>
  <c r="AR1014"/>
  <c r="AE1012"/>
  <c r="AF1011"/>
  <c r="AJ1011" s="1"/>
  <c r="E1011" s="1"/>
  <c r="AC1010"/>
  <c r="AD1009"/>
  <c r="W1014"/>
  <c r="A1015"/>
  <c r="R1014"/>
  <c r="Y1014"/>
  <c r="T1014"/>
  <c r="Q1014"/>
  <c r="S1014"/>
  <c r="U1014"/>
  <c r="V1014"/>
  <c r="P1014"/>
  <c r="X1014"/>
  <c r="B1013"/>
  <c r="C1013" s="1"/>
  <c r="AH1014" l="1"/>
  <c r="AA1015"/>
  <c r="AI1015" s="1"/>
  <c r="AP1015"/>
  <c r="AO1015"/>
  <c r="AR1015"/>
  <c r="AQ1015"/>
  <c r="AC1011"/>
  <c r="AD1010"/>
  <c r="AE1013"/>
  <c r="AF1012"/>
  <c r="AJ1012" s="1"/>
  <c r="E1012" s="1"/>
  <c r="P1015"/>
  <c r="X1015"/>
  <c r="U1015"/>
  <c r="W1015"/>
  <c r="V1015"/>
  <c r="Y1015"/>
  <c r="R1015"/>
  <c r="S1015"/>
  <c r="T1015"/>
  <c r="A1016"/>
  <c r="Q1015"/>
  <c r="B1014"/>
  <c r="C1014" s="1"/>
  <c r="AH1015" l="1"/>
  <c r="AA1016"/>
  <c r="AI1016" s="1"/>
  <c r="AP1016"/>
  <c r="AO1016"/>
  <c r="AQ1016"/>
  <c r="AR1016"/>
  <c r="AE1014"/>
  <c r="AF1013"/>
  <c r="AJ1013" s="1"/>
  <c r="E1013" s="1"/>
  <c r="AC1012"/>
  <c r="AD1011"/>
  <c r="T1016"/>
  <c r="Y1016"/>
  <c r="V1016"/>
  <c r="U1016"/>
  <c r="W1016"/>
  <c r="R1016"/>
  <c r="A1017"/>
  <c r="P1016"/>
  <c r="X1016"/>
  <c r="Q1016"/>
  <c r="S1016"/>
  <c r="B1015"/>
  <c r="C1015" s="1"/>
  <c r="AH1016" l="1"/>
  <c r="AA1017"/>
  <c r="AI1017" s="1"/>
  <c r="AP1017"/>
  <c r="AO1017"/>
  <c r="AR1017"/>
  <c r="AQ1017"/>
  <c r="AC1013"/>
  <c r="AD1012"/>
  <c r="AE1015"/>
  <c r="AF1014"/>
  <c r="AJ1014" s="1"/>
  <c r="E1014" s="1"/>
  <c r="B1016"/>
  <c r="C1016" s="1"/>
  <c r="P1017"/>
  <c r="X1017"/>
  <c r="U1017"/>
  <c r="W1017"/>
  <c r="V1017"/>
  <c r="Y1017"/>
  <c r="T1017"/>
  <c r="A1018"/>
  <c r="Q1017"/>
  <c r="S1017"/>
  <c r="R1017"/>
  <c r="AH1017" l="1"/>
  <c r="AA1018"/>
  <c r="AI1018" s="1"/>
  <c r="AP1018"/>
  <c r="AO1018"/>
  <c r="AQ1018"/>
  <c r="AR1018"/>
  <c r="AF1015"/>
  <c r="AJ1015" s="1"/>
  <c r="E1015" s="1"/>
  <c r="AE1016"/>
  <c r="AC1014"/>
  <c r="AD1013"/>
  <c r="B1017"/>
  <c r="C1017" s="1"/>
  <c r="P1018"/>
  <c r="X1018"/>
  <c r="W1018"/>
  <c r="Y1018"/>
  <c r="V1018"/>
  <c r="U1018"/>
  <c r="T1018"/>
  <c r="S1018"/>
  <c r="Q1018"/>
  <c r="R1018"/>
  <c r="A1019"/>
  <c r="AH1018" l="1"/>
  <c r="AA1019"/>
  <c r="AI1019" s="1"/>
  <c r="AP1019"/>
  <c r="AO1019"/>
  <c r="AR1019"/>
  <c r="AQ1019"/>
  <c r="AC1015"/>
  <c r="AD1014"/>
  <c r="AF1016"/>
  <c r="AJ1016" s="1"/>
  <c r="E1016" s="1"/>
  <c r="AE1017"/>
  <c r="P1019"/>
  <c r="X1019"/>
  <c r="U1019"/>
  <c r="W1019"/>
  <c r="V1019"/>
  <c r="Y1019"/>
  <c r="T1019"/>
  <c r="A1020"/>
  <c r="Q1019"/>
  <c r="S1019"/>
  <c r="R1019"/>
  <c r="B1018"/>
  <c r="C1018" s="1"/>
  <c r="AH1019" l="1"/>
  <c r="AA1020"/>
  <c r="AI1020" s="1"/>
  <c r="AP1020"/>
  <c r="AO1020"/>
  <c r="AQ1020"/>
  <c r="AR1020"/>
  <c r="AC1016"/>
  <c r="AD1015"/>
  <c r="AF1017"/>
  <c r="AJ1017" s="1"/>
  <c r="E1017" s="1"/>
  <c r="AE1018"/>
  <c r="P1020"/>
  <c r="X1020"/>
  <c r="Y1020"/>
  <c r="V1020"/>
  <c r="U1020"/>
  <c r="T1020"/>
  <c r="W1020"/>
  <c r="S1020"/>
  <c r="Q1020"/>
  <c r="R1020"/>
  <c r="A1021"/>
  <c r="B1019"/>
  <c r="C1019" s="1"/>
  <c r="AH1020" l="1"/>
  <c r="AA1021"/>
  <c r="AI1021" s="1"/>
  <c r="AP1021"/>
  <c r="AO1021"/>
  <c r="AR1021"/>
  <c r="AQ1021"/>
  <c r="AD1016"/>
  <c r="AC1017"/>
  <c r="AF1018"/>
  <c r="AJ1018" s="1"/>
  <c r="E1018" s="1"/>
  <c r="AE1019"/>
  <c r="R1021"/>
  <c r="Q1021"/>
  <c r="S1021"/>
  <c r="T1021"/>
  <c r="A1022"/>
  <c r="X1021"/>
  <c r="W1021"/>
  <c r="V1021"/>
  <c r="Y1021"/>
  <c r="P1021"/>
  <c r="U1021"/>
  <c r="B1020"/>
  <c r="C1020" s="1"/>
  <c r="AH1021" l="1"/>
  <c r="AA1022"/>
  <c r="AI1022" s="1"/>
  <c r="AP1022"/>
  <c r="AO1022"/>
  <c r="AQ1022"/>
  <c r="AR1022"/>
  <c r="AF1019"/>
  <c r="AJ1019" s="1"/>
  <c r="E1019" s="1"/>
  <c r="AE1020"/>
  <c r="AD1017"/>
  <c r="AC1018"/>
  <c r="B1021"/>
  <c r="C1021" s="1"/>
  <c r="P1022"/>
  <c r="X1022"/>
  <c r="W1022"/>
  <c r="Y1022"/>
  <c r="V1022"/>
  <c r="U1022"/>
  <c r="S1022"/>
  <c r="T1022"/>
  <c r="Q1022"/>
  <c r="R1022"/>
  <c r="A1023"/>
  <c r="AH1022" l="1"/>
  <c r="AA1023"/>
  <c r="AI1023" s="1"/>
  <c r="AP1023"/>
  <c r="AO1023"/>
  <c r="AR1023"/>
  <c r="AQ1023"/>
  <c r="AD1018"/>
  <c r="AC1019"/>
  <c r="AF1020"/>
  <c r="AJ1020" s="1"/>
  <c r="E1020" s="1"/>
  <c r="AE1021"/>
  <c r="W1023"/>
  <c r="V1023"/>
  <c r="Y1023"/>
  <c r="P1023"/>
  <c r="X1023"/>
  <c r="A1024"/>
  <c r="S1023"/>
  <c r="U1023"/>
  <c r="R1023"/>
  <c r="Q1023"/>
  <c r="T1023"/>
  <c r="B1022"/>
  <c r="C1022" s="1"/>
  <c r="AH1023" l="1"/>
  <c r="AA1024"/>
  <c r="AI1024" s="1"/>
  <c r="AP1024"/>
  <c r="AO1024"/>
  <c r="AQ1024"/>
  <c r="AR1024"/>
  <c r="AH1024"/>
  <c r="AF1021"/>
  <c r="AJ1021" s="1"/>
  <c r="E1021" s="1"/>
  <c r="AE1022"/>
  <c r="AD1019"/>
  <c r="AC1020"/>
  <c r="R1024"/>
  <c r="S1024"/>
  <c r="A1025"/>
  <c r="T1024"/>
  <c r="Q1024"/>
  <c r="X1024"/>
  <c r="Y1024"/>
  <c r="V1024"/>
  <c r="U1024"/>
  <c r="P1024"/>
  <c r="W1024"/>
  <c r="B1023"/>
  <c r="C1023" s="1"/>
  <c r="AA1025" l="1"/>
  <c r="AI1025" s="1"/>
  <c r="AP1025"/>
  <c r="AO1025"/>
  <c r="AR1025"/>
  <c r="AQ1025"/>
  <c r="AH1025"/>
  <c r="AD1020"/>
  <c r="AC1021"/>
  <c r="AF1022"/>
  <c r="AJ1022" s="1"/>
  <c r="E1022" s="1"/>
  <c r="AE1023"/>
  <c r="B1024"/>
  <c r="C1024" s="1"/>
  <c r="X1025"/>
  <c r="W1025"/>
  <c r="V1025"/>
  <c r="Y1025"/>
  <c r="T1025"/>
  <c r="A1026"/>
  <c r="U1025"/>
  <c r="Q1025"/>
  <c r="P1025"/>
  <c r="R1025"/>
  <c r="S1025"/>
  <c r="AA1026" l="1"/>
  <c r="AP1026"/>
  <c r="AO1026"/>
  <c r="AQ1026"/>
  <c r="AR1026"/>
  <c r="AI1026"/>
  <c r="AH1026"/>
  <c r="AF1023"/>
  <c r="AJ1023" s="1"/>
  <c r="E1023" s="1"/>
  <c r="AE1024"/>
  <c r="AD1021"/>
  <c r="AC1022"/>
  <c r="B1025"/>
  <c r="C1025" s="1"/>
  <c r="V1026"/>
  <c r="U1026"/>
  <c r="P1026"/>
  <c r="X1026"/>
  <c r="W1026"/>
  <c r="Y1026"/>
  <c r="R1026"/>
  <c r="S1026"/>
  <c r="A1027"/>
  <c r="T1026"/>
  <c r="Q1026"/>
  <c r="AA1027" l="1"/>
  <c r="AP1027"/>
  <c r="AO1027"/>
  <c r="AR1027"/>
  <c r="AQ1027"/>
  <c r="AI1027"/>
  <c r="AH1027"/>
  <c r="AD1022"/>
  <c r="AC1023"/>
  <c r="AF1024"/>
  <c r="AJ1024" s="1"/>
  <c r="E1024" s="1"/>
  <c r="AE1025"/>
  <c r="P1027"/>
  <c r="X1027"/>
  <c r="U1027"/>
  <c r="W1027"/>
  <c r="V1027"/>
  <c r="Y1027"/>
  <c r="A1028"/>
  <c r="S1027"/>
  <c r="T1027"/>
  <c r="R1027"/>
  <c r="Q1027"/>
  <c r="B1026"/>
  <c r="C1026" s="1"/>
  <c r="AA1028" l="1"/>
  <c r="AP1028"/>
  <c r="AO1028"/>
  <c r="AQ1028"/>
  <c r="AR1028"/>
  <c r="AI1028"/>
  <c r="AH1028"/>
  <c r="AF1025"/>
  <c r="AJ1025" s="1"/>
  <c r="E1025" s="1"/>
  <c r="AE1026"/>
  <c r="AD1023"/>
  <c r="AC1024"/>
  <c r="V1028"/>
  <c r="U1028"/>
  <c r="A1029"/>
  <c r="T1028"/>
  <c r="W1028"/>
  <c r="Q1028"/>
  <c r="Y1028"/>
  <c r="X1028"/>
  <c r="R1028"/>
  <c r="P1028"/>
  <c r="S1028"/>
  <c r="B1027"/>
  <c r="C1027" s="1"/>
  <c r="AA1029" l="1"/>
  <c r="AP1029"/>
  <c r="AO1029"/>
  <c r="AR1029"/>
  <c r="AQ1029"/>
  <c r="AI1029"/>
  <c r="AH1029"/>
  <c r="AD1024"/>
  <c r="AC1025"/>
  <c r="AF1026"/>
  <c r="AJ1026" s="1"/>
  <c r="E1026" s="1"/>
  <c r="AE1027"/>
  <c r="B1028"/>
  <c r="C1028" s="1"/>
  <c r="T1029"/>
  <c r="W1029"/>
  <c r="V1029"/>
  <c r="U1029"/>
  <c r="A1030"/>
  <c r="P1029"/>
  <c r="X1029"/>
  <c r="R1029"/>
  <c r="Y1029"/>
  <c r="S1029"/>
  <c r="Q1029"/>
  <c r="AA1030" l="1"/>
  <c r="AP1030"/>
  <c r="AO1030"/>
  <c r="AQ1030"/>
  <c r="AR1030"/>
  <c r="AI1030"/>
  <c r="AH1030"/>
  <c r="AF1027"/>
  <c r="AJ1027" s="1"/>
  <c r="E1027" s="1"/>
  <c r="AE1028"/>
  <c r="AD1025"/>
  <c r="AC1026"/>
  <c r="B1029"/>
  <c r="C1029" s="1"/>
  <c r="R1030"/>
  <c r="Q1030"/>
  <c r="P1030"/>
  <c r="X1030"/>
  <c r="V1030"/>
  <c r="U1030"/>
  <c r="A1031"/>
  <c r="T1030"/>
  <c r="W1030"/>
  <c r="Y1030"/>
  <c r="S1030"/>
  <c r="AA1031" l="1"/>
  <c r="AP1031"/>
  <c r="AO1031"/>
  <c r="AR1031"/>
  <c r="AQ1031"/>
  <c r="AI1031"/>
  <c r="AH1031"/>
  <c r="AD1026"/>
  <c r="AC1027"/>
  <c r="AF1028"/>
  <c r="AJ1028" s="1"/>
  <c r="E1028" s="1"/>
  <c r="AE1029"/>
  <c r="P1031"/>
  <c r="R1031"/>
  <c r="Q1031"/>
  <c r="Y1031"/>
  <c r="T1031"/>
  <c r="X1031"/>
  <c r="W1031"/>
  <c r="V1031"/>
  <c r="U1031"/>
  <c r="A1032"/>
  <c r="S1031"/>
  <c r="B1030"/>
  <c r="C1030" s="1"/>
  <c r="AA1032" l="1"/>
  <c r="AI1032" s="1"/>
  <c r="AP1032"/>
  <c r="AO1032"/>
  <c r="AQ1032"/>
  <c r="AR1032"/>
  <c r="AF1029"/>
  <c r="AJ1029" s="1"/>
  <c r="E1029" s="1"/>
  <c r="AE1030"/>
  <c r="AD1027"/>
  <c r="AC1028"/>
  <c r="P1032"/>
  <c r="X1032"/>
  <c r="R1032"/>
  <c r="Q1032"/>
  <c r="Y1032"/>
  <c r="S1032"/>
  <c r="U1032"/>
  <c r="W1032"/>
  <c r="T1032"/>
  <c r="V1032"/>
  <c r="A1033"/>
  <c r="B1031"/>
  <c r="C1031" s="1"/>
  <c r="AH1032" l="1"/>
  <c r="AA1033"/>
  <c r="AI1033" s="1"/>
  <c r="AP1033"/>
  <c r="AO1033"/>
  <c r="AR1033"/>
  <c r="AQ1033"/>
  <c r="AH1033"/>
  <c r="AD1028"/>
  <c r="AC1029"/>
  <c r="AF1030"/>
  <c r="AJ1030" s="1"/>
  <c r="E1030" s="1"/>
  <c r="AE1031"/>
  <c r="P1033"/>
  <c r="X1033"/>
  <c r="S1033"/>
  <c r="R1033"/>
  <c r="Q1033"/>
  <c r="Y1033"/>
  <c r="T1033"/>
  <c r="V1033"/>
  <c r="A1034"/>
  <c r="W1033"/>
  <c r="U1033"/>
  <c r="B1032"/>
  <c r="C1032" s="1"/>
  <c r="AA1034" l="1"/>
  <c r="AP1034"/>
  <c r="AO1034"/>
  <c r="AQ1034"/>
  <c r="AR1034"/>
  <c r="AI1034"/>
  <c r="AH1034"/>
  <c r="AF1031"/>
  <c r="AJ1031" s="1"/>
  <c r="E1031" s="1"/>
  <c r="AE1032"/>
  <c r="AD1029"/>
  <c r="AC1030"/>
  <c r="P1034"/>
  <c r="X1034"/>
  <c r="S1034"/>
  <c r="R1034"/>
  <c r="Q1034"/>
  <c r="Y1034"/>
  <c r="T1034"/>
  <c r="W1034"/>
  <c r="V1034"/>
  <c r="U1034"/>
  <c r="A1035"/>
  <c r="B1033"/>
  <c r="C1033" s="1"/>
  <c r="AA1035" l="1"/>
  <c r="AP1035"/>
  <c r="AO1035"/>
  <c r="AR1035"/>
  <c r="AQ1035"/>
  <c r="AI1035"/>
  <c r="AH1035"/>
  <c r="AD1030"/>
  <c r="AC1031"/>
  <c r="AF1032"/>
  <c r="AJ1032" s="1"/>
  <c r="E1032" s="1"/>
  <c r="AE1033"/>
  <c r="T1035"/>
  <c r="W1035"/>
  <c r="V1035"/>
  <c r="U1035"/>
  <c r="A1036"/>
  <c r="Y1035"/>
  <c r="P1035"/>
  <c r="X1035"/>
  <c r="S1035"/>
  <c r="R1035"/>
  <c r="Q1035"/>
  <c r="B1034"/>
  <c r="C1034" s="1"/>
  <c r="AA1036" l="1"/>
  <c r="AP1036"/>
  <c r="AO1036"/>
  <c r="AQ1036"/>
  <c r="AR1036"/>
  <c r="AI1036"/>
  <c r="AH1036"/>
  <c r="AF1033"/>
  <c r="AJ1033" s="1"/>
  <c r="E1033" s="1"/>
  <c r="AE1034"/>
  <c r="AD1031"/>
  <c r="AC1032"/>
  <c r="R1036"/>
  <c r="P1036"/>
  <c r="X1036"/>
  <c r="S1036"/>
  <c r="V1036"/>
  <c r="Y1036"/>
  <c r="U1036"/>
  <c r="T1036"/>
  <c r="W1036"/>
  <c r="Q1036"/>
  <c r="A1037"/>
  <c r="B1035"/>
  <c r="C1035" s="1"/>
  <c r="AA1037" l="1"/>
  <c r="AP1037"/>
  <c r="AO1037"/>
  <c r="AR1037"/>
  <c r="AQ1037"/>
  <c r="AI1037"/>
  <c r="AH1037"/>
  <c r="AD1032"/>
  <c r="AC1033"/>
  <c r="AF1034"/>
  <c r="AJ1034" s="1"/>
  <c r="E1034" s="1"/>
  <c r="AE1035"/>
  <c r="B1036"/>
  <c r="C1036" s="1"/>
  <c r="R1037"/>
  <c r="Q1037"/>
  <c r="Y1037"/>
  <c r="P1037"/>
  <c r="X1037"/>
  <c r="S1037"/>
  <c r="V1037"/>
  <c r="U1037"/>
  <c r="A1038"/>
  <c r="T1037"/>
  <c r="W1037"/>
  <c r="AA1038" l="1"/>
  <c r="AP1038"/>
  <c r="AO1038"/>
  <c r="AQ1038"/>
  <c r="AR1038"/>
  <c r="AI1038"/>
  <c r="AH1038"/>
  <c r="AF1035"/>
  <c r="AJ1035" s="1"/>
  <c r="E1035" s="1"/>
  <c r="AE1036"/>
  <c r="AD1033"/>
  <c r="AC1034"/>
  <c r="T1038"/>
  <c r="W1038"/>
  <c r="V1038"/>
  <c r="U1038"/>
  <c r="A1039"/>
  <c r="P1038"/>
  <c r="X1038"/>
  <c r="S1038"/>
  <c r="R1038"/>
  <c r="Q1038"/>
  <c r="Y1038"/>
  <c r="B1037"/>
  <c r="C1037" s="1"/>
  <c r="AA1039" l="1"/>
  <c r="AI1039" s="1"/>
  <c r="AP1039"/>
  <c r="AO1039"/>
  <c r="AR1039"/>
  <c r="AQ1039"/>
  <c r="AH1039"/>
  <c r="AD1034"/>
  <c r="AC1035"/>
  <c r="AF1036"/>
  <c r="AJ1036" s="1"/>
  <c r="E1036" s="1"/>
  <c r="AE1037"/>
  <c r="B1038"/>
  <c r="C1038" s="1"/>
  <c r="S1039"/>
  <c r="R1039"/>
  <c r="U1039"/>
  <c r="A1040"/>
  <c r="P1039"/>
  <c r="W1039"/>
  <c r="T1039"/>
  <c r="Q1039"/>
  <c r="Y1039"/>
  <c r="V1039"/>
  <c r="X1039"/>
  <c r="AA1040" l="1"/>
  <c r="AP1040"/>
  <c r="AO1040"/>
  <c r="AQ1040"/>
  <c r="AR1040"/>
  <c r="AI1040"/>
  <c r="AH1040"/>
  <c r="AF1037"/>
  <c r="AJ1037" s="1"/>
  <c r="E1037" s="1"/>
  <c r="AE1038"/>
  <c r="AD1035"/>
  <c r="AC1036"/>
  <c r="B1039"/>
  <c r="C1039" s="1"/>
  <c r="U1040"/>
  <c r="V1040"/>
  <c r="W1040"/>
  <c r="X1040"/>
  <c r="A1041"/>
  <c r="T1040"/>
  <c r="S1040"/>
  <c r="P1040"/>
  <c r="R1040"/>
  <c r="Y1040"/>
  <c r="Q1040"/>
  <c r="AA1041" l="1"/>
  <c r="AP1041"/>
  <c r="AO1041"/>
  <c r="AR1041"/>
  <c r="AQ1041"/>
  <c r="AI1041"/>
  <c r="AH1041"/>
  <c r="AD1036"/>
  <c r="AC1037"/>
  <c r="AF1038"/>
  <c r="AJ1038" s="1"/>
  <c r="E1038" s="1"/>
  <c r="AE1039"/>
  <c r="S1041"/>
  <c r="R1041"/>
  <c r="P1041"/>
  <c r="W1041"/>
  <c r="T1041"/>
  <c r="Q1041"/>
  <c r="Y1041"/>
  <c r="V1041"/>
  <c r="X1041"/>
  <c r="U1041"/>
  <c r="A1042"/>
  <c r="B1040"/>
  <c r="C1040" s="1"/>
  <c r="AA1042" l="1"/>
  <c r="AP1042"/>
  <c r="AO1042"/>
  <c r="AQ1042"/>
  <c r="AR1042"/>
  <c r="AI1042"/>
  <c r="AH1042"/>
  <c r="AF1039"/>
  <c r="AJ1039" s="1"/>
  <c r="E1039" s="1"/>
  <c r="AE1040"/>
  <c r="AD1037"/>
  <c r="AC1038"/>
  <c r="V1042"/>
  <c r="W1042"/>
  <c r="X1042"/>
  <c r="Q1042"/>
  <c r="A1043"/>
  <c r="T1042"/>
  <c r="Y1042"/>
  <c r="S1042"/>
  <c r="P1042"/>
  <c r="R1042"/>
  <c r="U1042"/>
  <c r="B1041"/>
  <c r="C1041" s="1"/>
  <c r="AA1043" l="1"/>
  <c r="AI1043" s="1"/>
  <c r="AP1043"/>
  <c r="AO1043"/>
  <c r="AR1043"/>
  <c r="AQ1043"/>
  <c r="AH1043"/>
  <c r="AD1038"/>
  <c r="AC1039"/>
  <c r="AF1040"/>
  <c r="AJ1040" s="1"/>
  <c r="E1040" s="1"/>
  <c r="AE1041"/>
  <c r="Q1043"/>
  <c r="Y1043"/>
  <c r="V1043"/>
  <c r="X1043"/>
  <c r="W1043"/>
  <c r="T1043"/>
  <c r="U1043"/>
  <c r="A1044"/>
  <c r="P1043"/>
  <c r="S1043"/>
  <c r="R1043"/>
  <c r="B1042"/>
  <c r="C1042" s="1"/>
  <c r="AA1044" l="1"/>
  <c r="AP1044"/>
  <c r="AO1044"/>
  <c r="AQ1044"/>
  <c r="AR1044"/>
  <c r="AI1044"/>
  <c r="AH1044"/>
  <c r="AF1041"/>
  <c r="AJ1041" s="1"/>
  <c r="E1041" s="1"/>
  <c r="AE1042"/>
  <c r="AD1039"/>
  <c r="AC1040"/>
  <c r="B1043"/>
  <c r="C1043" s="1"/>
  <c r="U1044"/>
  <c r="A1045"/>
  <c r="V1044"/>
  <c r="W1044"/>
  <c r="T1044"/>
  <c r="Q1044"/>
  <c r="Y1044"/>
  <c r="R1044"/>
  <c r="S1044"/>
  <c r="P1044"/>
  <c r="X1044"/>
  <c r="AA1045" l="1"/>
  <c r="AP1045"/>
  <c r="AO1045"/>
  <c r="AR1045"/>
  <c r="AQ1045"/>
  <c r="AI1045"/>
  <c r="AH1045"/>
  <c r="AD1040"/>
  <c r="AC1041"/>
  <c r="AF1042"/>
  <c r="AJ1042" s="1"/>
  <c r="E1042" s="1"/>
  <c r="AE1043"/>
  <c r="W1045"/>
  <c r="T1045"/>
  <c r="U1045"/>
  <c r="A1046"/>
  <c r="V1045"/>
  <c r="S1045"/>
  <c r="P1045"/>
  <c r="X1045"/>
  <c r="Q1045"/>
  <c r="Y1045"/>
  <c r="R1045"/>
  <c r="B1044"/>
  <c r="C1044" s="1"/>
  <c r="AA1046" l="1"/>
  <c r="AP1046"/>
  <c r="AO1046"/>
  <c r="AQ1046"/>
  <c r="AR1046"/>
  <c r="AI1046"/>
  <c r="AH1046"/>
  <c r="AF1043"/>
  <c r="AJ1043" s="1"/>
  <c r="E1043" s="1"/>
  <c r="AE1044"/>
  <c r="AD1041"/>
  <c r="AC1042"/>
  <c r="B1045"/>
  <c r="C1045" s="1"/>
  <c r="S1046"/>
  <c r="P1046"/>
  <c r="X1046"/>
  <c r="Q1046"/>
  <c r="Y1046"/>
  <c r="R1046"/>
  <c r="W1046"/>
  <c r="T1046"/>
  <c r="U1046"/>
  <c r="A1047"/>
  <c r="V1046"/>
  <c r="AA1047" l="1"/>
  <c r="AI1047" s="1"/>
  <c r="AP1047"/>
  <c r="AO1047"/>
  <c r="AR1047"/>
  <c r="AQ1047"/>
  <c r="AH1047"/>
  <c r="AD1042"/>
  <c r="AC1043"/>
  <c r="AF1044"/>
  <c r="AJ1044" s="1"/>
  <c r="E1044" s="1"/>
  <c r="AE1045"/>
  <c r="T1047"/>
  <c r="Q1047"/>
  <c r="Y1047"/>
  <c r="R1047"/>
  <c r="S1047"/>
  <c r="P1047"/>
  <c r="U1047"/>
  <c r="V1047"/>
  <c r="W1047"/>
  <c r="A1048"/>
  <c r="X1047"/>
  <c r="B1046"/>
  <c r="C1046" s="1"/>
  <c r="AA1048" l="1"/>
  <c r="AI1048" s="1"/>
  <c r="AP1048"/>
  <c r="AO1048"/>
  <c r="AQ1048"/>
  <c r="AR1048"/>
  <c r="AH1048"/>
  <c r="AF1045"/>
  <c r="AJ1045" s="1"/>
  <c r="E1045" s="1"/>
  <c r="AE1046"/>
  <c r="AD1043"/>
  <c r="AC1044"/>
  <c r="W1048"/>
  <c r="T1048"/>
  <c r="U1048"/>
  <c r="A1049"/>
  <c r="V1048"/>
  <c r="S1048"/>
  <c r="P1048"/>
  <c r="X1048"/>
  <c r="Q1048"/>
  <c r="Y1048"/>
  <c r="R1048"/>
  <c r="B1047"/>
  <c r="C1047" s="1"/>
  <c r="AA1049" l="1"/>
  <c r="AP1049"/>
  <c r="AO1049"/>
  <c r="AR1049"/>
  <c r="AQ1049"/>
  <c r="AI1049"/>
  <c r="AH1049"/>
  <c r="AD1044"/>
  <c r="AC1045"/>
  <c r="AF1046"/>
  <c r="AJ1046" s="1"/>
  <c r="E1046" s="1"/>
  <c r="AE1047"/>
  <c r="Q1049"/>
  <c r="Y1049"/>
  <c r="S1049"/>
  <c r="X1049"/>
  <c r="U1049"/>
  <c r="A1050"/>
  <c r="V1049"/>
  <c r="W1049"/>
  <c r="T1049"/>
  <c r="R1049"/>
  <c r="P1049"/>
  <c r="B1048"/>
  <c r="C1048" s="1"/>
  <c r="AA1050" l="1"/>
  <c r="AP1050"/>
  <c r="AO1050"/>
  <c r="AQ1050"/>
  <c r="AR1050"/>
  <c r="AI1050"/>
  <c r="AH1050"/>
  <c r="AF1047"/>
  <c r="AJ1047" s="1"/>
  <c r="E1047" s="1"/>
  <c r="AE1048"/>
  <c r="AD1045"/>
  <c r="AC1046"/>
  <c r="B1049"/>
  <c r="C1049" s="1"/>
  <c r="U1050"/>
  <c r="A1051"/>
  <c r="V1050"/>
  <c r="W1050"/>
  <c r="T1050"/>
  <c r="Y1050"/>
  <c r="S1050"/>
  <c r="X1050"/>
  <c r="Q1050"/>
  <c r="R1050"/>
  <c r="P1050"/>
  <c r="AA1051" l="1"/>
  <c r="AP1051"/>
  <c r="AO1051"/>
  <c r="AR1051"/>
  <c r="AQ1051"/>
  <c r="AI1051"/>
  <c r="AH1051"/>
  <c r="AD1046"/>
  <c r="AC1047"/>
  <c r="AF1048"/>
  <c r="AJ1048" s="1"/>
  <c r="E1048" s="1"/>
  <c r="AE1049"/>
  <c r="B1050"/>
  <c r="C1050" s="1"/>
  <c r="Q1051"/>
  <c r="Y1051"/>
  <c r="R1051"/>
  <c r="S1051"/>
  <c r="P1051"/>
  <c r="X1051"/>
  <c r="U1051"/>
  <c r="A1052"/>
  <c r="V1051"/>
  <c r="W1051"/>
  <c r="T1051"/>
  <c r="AA1052" l="1"/>
  <c r="AP1052"/>
  <c r="AO1052"/>
  <c r="AQ1052"/>
  <c r="AR1052"/>
  <c r="AI1052"/>
  <c r="AH1052"/>
  <c r="AF1049"/>
  <c r="AJ1049" s="1"/>
  <c r="E1049" s="1"/>
  <c r="AE1050"/>
  <c r="AD1047"/>
  <c r="AC1048"/>
  <c r="S1052"/>
  <c r="P1052"/>
  <c r="X1052"/>
  <c r="Q1052"/>
  <c r="Y1052"/>
  <c r="R1052"/>
  <c r="T1052"/>
  <c r="U1052"/>
  <c r="V1052"/>
  <c r="W1052"/>
  <c r="A1053"/>
  <c r="B1051"/>
  <c r="C1051" s="1"/>
  <c r="AA1053" l="1"/>
  <c r="AP1053"/>
  <c r="AO1053"/>
  <c r="AR1053"/>
  <c r="AQ1053"/>
  <c r="AI1053"/>
  <c r="AH1053"/>
  <c r="AD1048"/>
  <c r="AC1049"/>
  <c r="AF1050"/>
  <c r="AJ1050" s="1"/>
  <c r="E1050" s="1"/>
  <c r="AE1051"/>
  <c r="B1052"/>
  <c r="C1052" s="1"/>
  <c r="Q1053"/>
  <c r="Y1053"/>
  <c r="R1053"/>
  <c r="S1053"/>
  <c r="P1053"/>
  <c r="U1053"/>
  <c r="A1054"/>
  <c r="V1053"/>
  <c r="W1053"/>
  <c r="T1053"/>
  <c r="X1053"/>
  <c r="AA1054" l="1"/>
  <c r="AI1054" s="1"/>
  <c r="AP1054"/>
  <c r="AO1054"/>
  <c r="AQ1054"/>
  <c r="AR1054"/>
  <c r="AH1054"/>
  <c r="AF1051"/>
  <c r="AJ1051" s="1"/>
  <c r="E1051" s="1"/>
  <c r="AE1052"/>
  <c r="AD1049"/>
  <c r="AC1050"/>
  <c r="X1054"/>
  <c r="U1054"/>
  <c r="A1055"/>
  <c r="V1054"/>
  <c r="W1054"/>
  <c r="T1054"/>
  <c r="Q1054"/>
  <c r="Y1054"/>
  <c r="R1054"/>
  <c r="S1054"/>
  <c r="P1054"/>
  <c r="B1053"/>
  <c r="C1053" s="1"/>
  <c r="AA1055" l="1"/>
  <c r="AP1055"/>
  <c r="AO1055"/>
  <c r="AR1055"/>
  <c r="AQ1055"/>
  <c r="AI1055"/>
  <c r="AH1055"/>
  <c r="AD1050"/>
  <c r="AC1051"/>
  <c r="AF1052"/>
  <c r="AJ1052" s="1"/>
  <c r="E1052" s="1"/>
  <c r="AE1053"/>
  <c r="B1054"/>
  <c r="C1054" s="1"/>
  <c r="W1055"/>
  <c r="T1055"/>
  <c r="U1055"/>
  <c r="A1056"/>
  <c r="V1055"/>
  <c r="S1055"/>
  <c r="P1055"/>
  <c r="Q1055"/>
  <c r="Y1055"/>
  <c r="X1055"/>
  <c r="R1055"/>
  <c r="AA1056" l="1"/>
  <c r="AP1056"/>
  <c r="AO1056"/>
  <c r="AQ1056"/>
  <c r="AR1056"/>
  <c r="AI1056"/>
  <c r="AH1056"/>
  <c r="AF1053"/>
  <c r="AJ1053" s="1"/>
  <c r="E1053" s="1"/>
  <c r="AE1054"/>
  <c r="AD1051"/>
  <c r="AC1052"/>
  <c r="S1056"/>
  <c r="P1056"/>
  <c r="X1056"/>
  <c r="Q1056"/>
  <c r="Y1056"/>
  <c r="R1056"/>
  <c r="U1056"/>
  <c r="V1056"/>
  <c r="W1056"/>
  <c r="T1056"/>
  <c r="A1057"/>
  <c r="B1055"/>
  <c r="C1055" s="1"/>
  <c r="AA1057" l="1"/>
  <c r="AP1057"/>
  <c r="AO1057"/>
  <c r="AR1057"/>
  <c r="AQ1057"/>
  <c r="AI1057"/>
  <c r="AH1057"/>
  <c r="AD1052"/>
  <c r="AC1053"/>
  <c r="AF1054"/>
  <c r="AJ1054" s="1"/>
  <c r="E1054" s="1"/>
  <c r="AE1055"/>
  <c r="B1056"/>
  <c r="C1056" s="1"/>
  <c r="U1057"/>
  <c r="A1058"/>
  <c r="W1057"/>
  <c r="Q1057"/>
  <c r="Y1057"/>
  <c r="R1057"/>
  <c r="S1057"/>
  <c r="P1057"/>
  <c r="X1057"/>
  <c r="V1057"/>
  <c r="T1057"/>
  <c r="AA1058" l="1"/>
  <c r="AP1058"/>
  <c r="AO1058"/>
  <c r="AQ1058"/>
  <c r="AR1058"/>
  <c r="AI1058"/>
  <c r="AH1058"/>
  <c r="AF1055"/>
  <c r="AJ1055" s="1"/>
  <c r="E1055" s="1"/>
  <c r="AE1056"/>
  <c r="AD1053"/>
  <c r="AC1054"/>
  <c r="B1057"/>
  <c r="C1057" s="1"/>
  <c r="S1058"/>
  <c r="P1058"/>
  <c r="X1058"/>
  <c r="Q1058"/>
  <c r="Y1058"/>
  <c r="W1058"/>
  <c r="T1058"/>
  <c r="U1058"/>
  <c r="A1059"/>
  <c r="V1058"/>
  <c r="R1058"/>
  <c r="AA1059" l="1"/>
  <c r="AP1059"/>
  <c r="AO1059"/>
  <c r="AR1059"/>
  <c r="AQ1059"/>
  <c r="AI1059"/>
  <c r="AH1059"/>
  <c r="AD1054"/>
  <c r="AC1055"/>
  <c r="AF1056"/>
  <c r="AJ1056" s="1"/>
  <c r="E1056" s="1"/>
  <c r="AE1057"/>
  <c r="W1059"/>
  <c r="T1059"/>
  <c r="U1059"/>
  <c r="A1060"/>
  <c r="V1059"/>
  <c r="S1059"/>
  <c r="P1059"/>
  <c r="X1059"/>
  <c r="Q1059"/>
  <c r="Y1059"/>
  <c r="R1059"/>
  <c r="B1058"/>
  <c r="C1058" s="1"/>
  <c r="AA1060" l="1"/>
  <c r="AP1060"/>
  <c r="AO1060"/>
  <c r="AQ1060"/>
  <c r="AR1060"/>
  <c r="AI1060"/>
  <c r="AH1060"/>
  <c r="AF1057"/>
  <c r="AJ1057" s="1"/>
  <c r="E1057" s="1"/>
  <c r="AE1058"/>
  <c r="AD1055"/>
  <c r="AC1056"/>
  <c r="Q1060"/>
  <c r="Y1060"/>
  <c r="R1060"/>
  <c r="S1060"/>
  <c r="P1060"/>
  <c r="X1060"/>
  <c r="A1061"/>
  <c r="W1060"/>
  <c r="U1060"/>
  <c r="V1060"/>
  <c r="T1060"/>
  <c r="B1059"/>
  <c r="C1059" s="1"/>
  <c r="AA1061" l="1"/>
  <c r="AP1061"/>
  <c r="AO1061"/>
  <c r="AR1061"/>
  <c r="AQ1061"/>
  <c r="AI1061"/>
  <c r="AH1061"/>
  <c r="AD1056"/>
  <c r="AC1057"/>
  <c r="AF1058"/>
  <c r="AJ1058" s="1"/>
  <c r="E1058" s="1"/>
  <c r="AE1059"/>
  <c r="Q1061"/>
  <c r="W1061"/>
  <c r="T1061"/>
  <c r="U1061"/>
  <c r="A1062"/>
  <c r="V1061"/>
  <c r="S1061"/>
  <c r="P1061"/>
  <c r="X1061"/>
  <c r="Y1061"/>
  <c r="R1061"/>
  <c r="B1060"/>
  <c r="C1060" s="1"/>
  <c r="AA1062" l="1"/>
  <c r="AI1062" s="1"/>
  <c r="AP1062"/>
  <c r="AO1062"/>
  <c r="AQ1062"/>
  <c r="AR1062"/>
  <c r="AH1062"/>
  <c r="AE1060"/>
  <c r="AF1059"/>
  <c r="AJ1059" s="1"/>
  <c r="E1059" s="1"/>
  <c r="AD1057"/>
  <c r="AC1058"/>
  <c r="B1061"/>
  <c r="C1061" s="1"/>
  <c r="U1062"/>
  <c r="A1063"/>
  <c r="V1062"/>
  <c r="W1062"/>
  <c r="T1062"/>
  <c r="R1062"/>
  <c r="P1062"/>
  <c r="Q1062"/>
  <c r="Y1062"/>
  <c r="S1062"/>
  <c r="X1062"/>
  <c r="AA1063" l="1"/>
  <c r="AP1063"/>
  <c r="AO1063"/>
  <c r="AR1063"/>
  <c r="AQ1063"/>
  <c r="AI1063"/>
  <c r="AH1063"/>
  <c r="AF1060"/>
  <c r="AJ1060" s="1"/>
  <c r="E1060" s="1"/>
  <c r="AE1061"/>
  <c r="AD1058"/>
  <c r="AC1059"/>
  <c r="B1062"/>
  <c r="C1062" s="1"/>
  <c r="Q1063"/>
  <c r="Y1063"/>
  <c r="R1063"/>
  <c r="S1063"/>
  <c r="P1063"/>
  <c r="X1063"/>
  <c r="U1063"/>
  <c r="A1064"/>
  <c r="V1063"/>
  <c r="W1063"/>
  <c r="T1063"/>
  <c r="AA1064" l="1"/>
  <c r="AP1064"/>
  <c r="AO1064"/>
  <c r="AQ1064"/>
  <c r="AR1064"/>
  <c r="AI1064"/>
  <c r="AH1064"/>
  <c r="AD1059"/>
  <c r="AC1060"/>
  <c r="AF1061"/>
  <c r="AJ1061" s="1"/>
  <c r="E1061" s="1"/>
  <c r="AE1062"/>
  <c r="B1063"/>
  <c r="C1063" s="1"/>
  <c r="S1064"/>
  <c r="P1064"/>
  <c r="X1064"/>
  <c r="Q1064"/>
  <c r="Y1064"/>
  <c r="R1064"/>
  <c r="V1064"/>
  <c r="W1064"/>
  <c r="T1064"/>
  <c r="U1064"/>
  <c r="A1065"/>
  <c r="AA1065" l="1"/>
  <c r="AP1065"/>
  <c r="AO1065"/>
  <c r="AR1065"/>
  <c r="AQ1065"/>
  <c r="AI1065"/>
  <c r="AH1065"/>
  <c r="AF1062"/>
  <c r="AJ1062" s="1"/>
  <c r="E1062" s="1"/>
  <c r="AE1063"/>
  <c r="AD1060"/>
  <c r="AC1061"/>
  <c r="U1065"/>
  <c r="A1066"/>
  <c r="V1065"/>
  <c r="W1065"/>
  <c r="T1065"/>
  <c r="Q1065"/>
  <c r="Y1065"/>
  <c r="R1065"/>
  <c r="S1065"/>
  <c r="P1065"/>
  <c r="X1065"/>
  <c r="B1064"/>
  <c r="C1064" s="1"/>
  <c r="AA1066" l="1"/>
  <c r="AP1066"/>
  <c r="AO1066"/>
  <c r="AQ1066"/>
  <c r="AR1066"/>
  <c r="AI1066"/>
  <c r="AH1066"/>
  <c r="AD1061"/>
  <c r="AC1062"/>
  <c r="AF1063"/>
  <c r="AJ1063" s="1"/>
  <c r="E1063" s="1"/>
  <c r="AE1064"/>
  <c r="S1066"/>
  <c r="P1066"/>
  <c r="X1066"/>
  <c r="Q1066"/>
  <c r="Y1066"/>
  <c r="R1066"/>
  <c r="V1066"/>
  <c r="W1066"/>
  <c r="T1066"/>
  <c r="U1066"/>
  <c r="A1067"/>
  <c r="B1065"/>
  <c r="C1065" s="1"/>
  <c r="AA1067" l="1"/>
  <c r="AP1067"/>
  <c r="AO1067"/>
  <c r="AR1067"/>
  <c r="AQ1067"/>
  <c r="AI1067"/>
  <c r="AH1067"/>
  <c r="AF1064"/>
  <c r="AJ1064" s="1"/>
  <c r="E1064" s="1"/>
  <c r="AE1065"/>
  <c r="AD1062"/>
  <c r="AC1063"/>
  <c r="B1066"/>
  <c r="C1066" s="1"/>
  <c r="W1067"/>
  <c r="T1067"/>
  <c r="U1067"/>
  <c r="A1068"/>
  <c r="V1067"/>
  <c r="P1067"/>
  <c r="X1067"/>
  <c r="Y1067"/>
  <c r="S1067"/>
  <c r="Q1067"/>
  <c r="R1067"/>
  <c r="AA1068" l="1"/>
  <c r="AP1068"/>
  <c r="AO1068"/>
  <c r="AQ1068"/>
  <c r="AR1068"/>
  <c r="AI1068"/>
  <c r="AH1068"/>
  <c r="AD1063"/>
  <c r="AC1064"/>
  <c r="AF1065"/>
  <c r="AJ1065" s="1"/>
  <c r="E1065" s="1"/>
  <c r="AE1066"/>
  <c r="S1068"/>
  <c r="P1068"/>
  <c r="X1068"/>
  <c r="U1068"/>
  <c r="A1069"/>
  <c r="V1068"/>
  <c r="W1068"/>
  <c r="Q1068"/>
  <c r="R1068"/>
  <c r="T1068"/>
  <c r="Y1068"/>
  <c r="B1067"/>
  <c r="C1067" s="1"/>
  <c r="AA1069" l="1"/>
  <c r="AP1069"/>
  <c r="AO1069"/>
  <c r="AR1069"/>
  <c r="AQ1069"/>
  <c r="AI1069"/>
  <c r="AH1069"/>
  <c r="AF1066"/>
  <c r="AJ1066" s="1"/>
  <c r="E1066" s="1"/>
  <c r="AE1067"/>
  <c r="AD1064"/>
  <c r="AC1065"/>
  <c r="B1068"/>
  <c r="C1068" s="1"/>
  <c r="U1069"/>
  <c r="A1070"/>
  <c r="V1069"/>
  <c r="W1069"/>
  <c r="T1069"/>
  <c r="Q1069"/>
  <c r="Y1069"/>
  <c r="R1069"/>
  <c r="S1069"/>
  <c r="X1069"/>
  <c r="P1069"/>
  <c r="AA1070" l="1"/>
  <c r="AI1070" s="1"/>
  <c r="AP1070"/>
  <c r="AO1070"/>
  <c r="AQ1070"/>
  <c r="AR1070"/>
  <c r="AH1070"/>
  <c r="AD1065"/>
  <c r="AC1066"/>
  <c r="AF1067"/>
  <c r="AJ1067" s="1"/>
  <c r="E1067" s="1"/>
  <c r="AE1068"/>
  <c r="B1069"/>
  <c r="C1069" s="1"/>
  <c r="U1070"/>
  <c r="A1071"/>
  <c r="V1070"/>
  <c r="W1070"/>
  <c r="Q1070"/>
  <c r="Y1070"/>
  <c r="R1070"/>
  <c r="S1070"/>
  <c r="P1070"/>
  <c r="X1070"/>
  <c r="T1070"/>
  <c r="AA1071" l="1"/>
  <c r="AI1071" s="1"/>
  <c r="AP1071"/>
  <c r="AO1071"/>
  <c r="AR1071"/>
  <c r="AQ1071"/>
  <c r="AF1068"/>
  <c r="AJ1068" s="1"/>
  <c r="E1068" s="1"/>
  <c r="AE1069"/>
  <c r="AD1066"/>
  <c r="AC1067"/>
  <c r="S1071"/>
  <c r="P1071"/>
  <c r="X1071"/>
  <c r="Q1071"/>
  <c r="Y1071"/>
  <c r="R1071"/>
  <c r="W1071"/>
  <c r="T1071"/>
  <c r="U1071"/>
  <c r="V1071"/>
  <c r="A1072"/>
  <c r="B1070"/>
  <c r="C1070" s="1"/>
  <c r="AH1071" l="1"/>
  <c r="AA1072"/>
  <c r="AI1072" s="1"/>
  <c r="AP1072"/>
  <c r="AO1072"/>
  <c r="AQ1072"/>
  <c r="AR1072"/>
  <c r="AD1067"/>
  <c r="AC1068"/>
  <c r="AF1069"/>
  <c r="AJ1069" s="1"/>
  <c r="E1069" s="1"/>
  <c r="AE1070"/>
  <c r="B1071"/>
  <c r="C1071" s="1"/>
  <c r="A1073"/>
  <c r="S1072"/>
  <c r="P1072"/>
  <c r="X1072"/>
  <c r="Q1072"/>
  <c r="R1072"/>
  <c r="U1072"/>
  <c r="V1072"/>
  <c r="W1072"/>
  <c r="T1072"/>
  <c r="Y1072"/>
  <c r="AH1072" l="1"/>
  <c r="AA1073"/>
  <c r="AI1073" s="1"/>
  <c r="AP1073"/>
  <c r="AO1073"/>
  <c r="AR1073"/>
  <c r="AQ1073"/>
  <c r="AF1070"/>
  <c r="AJ1070" s="1"/>
  <c r="E1070" s="1"/>
  <c r="AE1071"/>
  <c r="AD1068"/>
  <c r="AC1069"/>
  <c r="X1073"/>
  <c r="U1073"/>
  <c r="A1074"/>
  <c r="V1073"/>
  <c r="P1073"/>
  <c r="Q1073"/>
  <c r="R1073"/>
  <c r="W1073"/>
  <c r="S1073"/>
  <c r="Y1073"/>
  <c r="T1073"/>
  <c r="B1072"/>
  <c r="C1072" s="1"/>
  <c r="AH1073" l="1"/>
  <c r="AA1074"/>
  <c r="AI1074" s="1"/>
  <c r="AP1074"/>
  <c r="AO1074"/>
  <c r="AQ1074"/>
  <c r="AR1074"/>
  <c r="AH1074"/>
  <c r="AD1069"/>
  <c r="AC1070"/>
  <c r="AF1071"/>
  <c r="AJ1071" s="1"/>
  <c r="E1071" s="1"/>
  <c r="AE1072"/>
  <c r="U1074"/>
  <c r="R1074"/>
  <c r="W1074"/>
  <c r="T1074"/>
  <c r="V1074"/>
  <c r="S1074"/>
  <c r="X1074"/>
  <c r="Q1074"/>
  <c r="Y1074"/>
  <c r="P1074"/>
  <c r="A1075"/>
  <c r="B1073"/>
  <c r="C1073" s="1"/>
  <c r="AA1075" l="1"/>
  <c r="AP1075"/>
  <c r="AO1075"/>
  <c r="AR1075"/>
  <c r="AQ1075"/>
  <c r="AI1075"/>
  <c r="AH1075"/>
  <c r="AF1072"/>
  <c r="AJ1072" s="1"/>
  <c r="E1072" s="1"/>
  <c r="AE1073"/>
  <c r="AD1070"/>
  <c r="AC1071"/>
  <c r="B1074"/>
  <c r="C1074" s="1"/>
  <c r="A1076"/>
  <c r="S1075"/>
  <c r="P1075"/>
  <c r="X1075"/>
  <c r="U1075"/>
  <c r="R1075"/>
  <c r="Q1075"/>
  <c r="W1075"/>
  <c r="T1075"/>
  <c r="Y1075"/>
  <c r="V1075"/>
  <c r="AA1076" l="1"/>
  <c r="AP1076"/>
  <c r="AO1076"/>
  <c r="AQ1076"/>
  <c r="AR1076"/>
  <c r="AI1076"/>
  <c r="AH1076"/>
  <c r="AD1071"/>
  <c r="AC1072"/>
  <c r="AF1073"/>
  <c r="AJ1073" s="1"/>
  <c r="E1073" s="1"/>
  <c r="AE1074"/>
  <c r="Q1076"/>
  <c r="Y1076"/>
  <c r="R1076"/>
  <c r="S1076"/>
  <c r="X1076"/>
  <c r="U1076"/>
  <c r="A1077"/>
  <c r="V1076"/>
  <c r="W1076"/>
  <c r="T1076"/>
  <c r="P1076"/>
  <c r="B1075"/>
  <c r="C1075" s="1"/>
  <c r="AA1077" l="1"/>
  <c r="AI1077" s="1"/>
  <c r="AP1077"/>
  <c r="AO1077"/>
  <c r="AR1077"/>
  <c r="AQ1077"/>
  <c r="AH1077"/>
  <c r="AF1074"/>
  <c r="AJ1074" s="1"/>
  <c r="E1074" s="1"/>
  <c r="AE1075"/>
  <c r="AD1072"/>
  <c r="AC1073"/>
  <c r="B1076"/>
  <c r="C1076" s="1"/>
  <c r="U1077"/>
  <c r="A1078"/>
  <c r="V1077"/>
  <c r="W1077"/>
  <c r="Q1077"/>
  <c r="Y1077"/>
  <c r="R1077"/>
  <c r="S1077"/>
  <c r="P1077"/>
  <c r="X1077"/>
  <c r="T1077"/>
  <c r="AA1078" l="1"/>
  <c r="AP1078"/>
  <c r="AO1078"/>
  <c r="AQ1078"/>
  <c r="AR1078"/>
  <c r="AI1078"/>
  <c r="AH1078"/>
  <c r="AD1073"/>
  <c r="AC1074"/>
  <c r="AF1075"/>
  <c r="AJ1075" s="1"/>
  <c r="E1075" s="1"/>
  <c r="AE1076"/>
  <c r="T1078"/>
  <c r="Q1078"/>
  <c r="Y1078"/>
  <c r="R1078"/>
  <c r="W1078"/>
  <c r="X1078"/>
  <c r="S1078"/>
  <c r="U1078"/>
  <c r="A1079"/>
  <c r="V1078"/>
  <c r="P1078"/>
  <c r="B1077"/>
  <c r="C1077" s="1"/>
  <c r="AA1079" l="1"/>
  <c r="AP1079"/>
  <c r="AO1079"/>
  <c r="AR1079"/>
  <c r="AQ1079"/>
  <c r="AI1079"/>
  <c r="AH1079"/>
  <c r="AF1076"/>
  <c r="AJ1076" s="1"/>
  <c r="E1076" s="1"/>
  <c r="AE1077"/>
  <c r="AD1074"/>
  <c r="AC1075"/>
  <c r="V1079"/>
  <c r="T1079"/>
  <c r="Q1079"/>
  <c r="Y1079"/>
  <c r="R1079"/>
  <c r="S1079"/>
  <c r="P1079"/>
  <c r="X1079"/>
  <c r="U1079"/>
  <c r="A1080"/>
  <c r="W1079"/>
  <c r="B1078"/>
  <c r="C1078" s="1"/>
  <c r="AA1080" l="1"/>
  <c r="AP1080"/>
  <c r="AO1080"/>
  <c r="AQ1080"/>
  <c r="AR1080"/>
  <c r="AI1080"/>
  <c r="AH1080"/>
  <c r="AD1075"/>
  <c r="AC1076"/>
  <c r="AF1077"/>
  <c r="AJ1077" s="1"/>
  <c r="E1077" s="1"/>
  <c r="AE1078"/>
  <c r="B1079"/>
  <c r="C1079" s="1"/>
  <c r="Q1080"/>
  <c r="S1080"/>
  <c r="X1080"/>
  <c r="U1080"/>
  <c r="V1080"/>
  <c r="W1080"/>
  <c r="T1080"/>
  <c r="R1080"/>
  <c r="A1081"/>
  <c r="P1080"/>
  <c r="Y1080"/>
  <c r="AA1081" l="1"/>
  <c r="AP1081"/>
  <c r="AO1081"/>
  <c r="AR1081"/>
  <c r="AQ1081"/>
  <c r="AI1081"/>
  <c r="AH1081"/>
  <c r="AF1078"/>
  <c r="AJ1078" s="1"/>
  <c r="E1078" s="1"/>
  <c r="AE1079"/>
  <c r="AD1076"/>
  <c r="AC1077"/>
  <c r="V1081"/>
  <c r="X1081"/>
  <c r="W1081"/>
  <c r="Y1081"/>
  <c r="T1081"/>
  <c r="A1082"/>
  <c r="R1081"/>
  <c r="S1081"/>
  <c r="P1081"/>
  <c r="U1081"/>
  <c r="Q1081"/>
  <c r="B1080"/>
  <c r="C1080" s="1"/>
  <c r="AA1082" l="1"/>
  <c r="AP1082"/>
  <c r="AO1082"/>
  <c r="AQ1082"/>
  <c r="AR1082"/>
  <c r="AI1082"/>
  <c r="AH1082"/>
  <c r="AD1077"/>
  <c r="AC1078"/>
  <c r="AF1079"/>
  <c r="AJ1079" s="1"/>
  <c r="E1079" s="1"/>
  <c r="AE1080"/>
  <c r="P1082"/>
  <c r="X1082"/>
  <c r="W1082"/>
  <c r="Y1082"/>
  <c r="V1082"/>
  <c r="U1082"/>
  <c r="T1082"/>
  <c r="R1082"/>
  <c r="A1083"/>
  <c r="Q1082"/>
  <c r="S1082"/>
  <c r="B1081"/>
  <c r="C1081" s="1"/>
  <c r="AA1083" l="1"/>
  <c r="AI1083" s="1"/>
  <c r="AP1083"/>
  <c r="AO1083"/>
  <c r="AR1083"/>
  <c r="AQ1083"/>
  <c r="AH1083"/>
  <c r="AF1080"/>
  <c r="AJ1080" s="1"/>
  <c r="E1080" s="1"/>
  <c r="AE1081"/>
  <c r="AD1078"/>
  <c r="AC1079"/>
  <c r="P1083"/>
  <c r="U1083"/>
  <c r="R1083"/>
  <c r="Q1083"/>
  <c r="S1083"/>
  <c r="A1084"/>
  <c r="X1083"/>
  <c r="W1083"/>
  <c r="V1083"/>
  <c r="Y1083"/>
  <c r="T1083"/>
  <c r="B1082"/>
  <c r="C1082" s="1"/>
  <c r="AA1084" l="1"/>
  <c r="AP1084"/>
  <c r="AO1084"/>
  <c r="AQ1084"/>
  <c r="AR1084"/>
  <c r="AI1084"/>
  <c r="AH1084"/>
  <c r="AD1079"/>
  <c r="AC1080"/>
  <c r="AF1081"/>
  <c r="AJ1081" s="1"/>
  <c r="E1081" s="1"/>
  <c r="AE1082"/>
  <c r="R1084"/>
  <c r="S1084"/>
  <c r="A1085"/>
  <c r="T1084"/>
  <c r="Q1084"/>
  <c r="W1084"/>
  <c r="V1084"/>
  <c r="U1084"/>
  <c r="P1084"/>
  <c r="X1084"/>
  <c r="Y1084"/>
  <c r="B1083"/>
  <c r="C1083" s="1"/>
  <c r="AA1085" l="1"/>
  <c r="AI1085" s="1"/>
  <c r="AP1085"/>
  <c r="AO1085"/>
  <c r="AR1085"/>
  <c r="AQ1085"/>
  <c r="AH1085"/>
  <c r="AF1082"/>
  <c r="AJ1082" s="1"/>
  <c r="E1082" s="1"/>
  <c r="AE1083"/>
  <c r="AD1080"/>
  <c r="AC1081"/>
  <c r="V1085"/>
  <c r="Y1085"/>
  <c r="P1085"/>
  <c r="X1085"/>
  <c r="U1085"/>
  <c r="R1085"/>
  <c r="Q1085"/>
  <c r="S1085"/>
  <c r="T1085"/>
  <c r="A1086"/>
  <c r="W1085"/>
  <c r="B1084"/>
  <c r="C1084" s="1"/>
  <c r="AA1086" l="1"/>
  <c r="AP1086"/>
  <c r="AO1086"/>
  <c r="AQ1086"/>
  <c r="AR1086"/>
  <c r="AI1086"/>
  <c r="AH1086"/>
  <c r="AD1081"/>
  <c r="AC1082"/>
  <c r="AF1083"/>
  <c r="AJ1083" s="1"/>
  <c r="E1083" s="1"/>
  <c r="AE1084"/>
  <c r="R1086"/>
  <c r="S1086"/>
  <c r="A1087"/>
  <c r="P1086"/>
  <c r="W1086"/>
  <c r="U1086"/>
  <c r="Q1086"/>
  <c r="Y1086"/>
  <c r="V1086"/>
  <c r="T1086"/>
  <c r="X1086"/>
  <c r="B1085"/>
  <c r="C1085" s="1"/>
  <c r="AA1087" l="1"/>
  <c r="AI1087" s="1"/>
  <c r="AP1087"/>
  <c r="AO1087"/>
  <c r="AR1087"/>
  <c r="AQ1087"/>
  <c r="AH1087"/>
  <c r="AF1084"/>
  <c r="AJ1084" s="1"/>
  <c r="E1084" s="1"/>
  <c r="AE1085"/>
  <c r="AD1082"/>
  <c r="AC1083"/>
  <c r="B1086"/>
  <c r="C1086" s="1"/>
  <c r="S1087"/>
  <c r="A1088"/>
  <c r="Q1087"/>
  <c r="P1087"/>
  <c r="X1087"/>
  <c r="U1087"/>
  <c r="W1087"/>
  <c r="V1087"/>
  <c r="Y1087"/>
  <c r="T1087"/>
  <c r="R1087"/>
  <c r="AA1088" l="1"/>
  <c r="AP1088"/>
  <c r="AO1088"/>
  <c r="AQ1088"/>
  <c r="AR1088"/>
  <c r="AI1088"/>
  <c r="AH1088"/>
  <c r="AD1083"/>
  <c r="AC1084"/>
  <c r="AF1085"/>
  <c r="AJ1085" s="1"/>
  <c r="E1085" s="1"/>
  <c r="AE1086"/>
  <c r="R1088"/>
  <c r="A1089"/>
  <c r="T1088"/>
  <c r="U1088"/>
  <c r="Q1088"/>
  <c r="P1088"/>
  <c r="X1088"/>
  <c r="S1088"/>
  <c r="V1088"/>
  <c r="Y1088"/>
  <c r="W1088"/>
  <c r="B1087"/>
  <c r="C1087" s="1"/>
  <c r="AA1089" l="1"/>
  <c r="AP1089"/>
  <c r="AO1089"/>
  <c r="AR1089"/>
  <c r="AQ1089"/>
  <c r="AI1089"/>
  <c r="AH1089"/>
  <c r="AF1086"/>
  <c r="AJ1086" s="1"/>
  <c r="E1086" s="1"/>
  <c r="AE1087"/>
  <c r="AD1084"/>
  <c r="AC1085"/>
  <c r="U1089"/>
  <c r="R1089"/>
  <c r="Q1089"/>
  <c r="Y1089"/>
  <c r="P1089"/>
  <c r="X1089"/>
  <c r="S1089"/>
  <c r="V1089"/>
  <c r="A1090"/>
  <c r="T1089"/>
  <c r="W1089"/>
  <c r="B1088"/>
  <c r="C1088" s="1"/>
  <c r="AA1090" l="1"/>
  <c r="AP1090"/>
  <c r="AO1090"/>
  <c r="AQ1090"/>
  <c r="AR1090"/>
  <c r="AI1090"/>
  <c r="AH1090"/>
  <c r="AD1085"/>
  <c r="AC1086"/>
  <c r="AF1087"/>
  <c r="AJ1087" s="1"/>
  <c r="E1087" s="1"/>
  <c r="AE1088"/>
  <c r="P1090"/>
  <c r="X1090"/>
  <c r="S1090"/>
  <c r="R1090"/>
  <c r="Q1090"/>
  <c r="Y1090"/>
  <c r="V1090"/>
  <c r="A1091"/>
  <c r="T1090"/>
  <c r="W1090"/>
  <c r="U1090"/>
  <c r="B1089"/>
  <c r="C1089" s="1"/>
  <c r="AA1091" l="1"/>
  <c r="AI1091" s="1"/>
  <c r="AP1091"/>
  <c r="AO1091"/>
  <c r="AR1091"/>
  <c r="AQ1091"/>
  <c r="AH1091"/>
  <c r="AF1088"/>
  <c r="AJ1088" s="1"/>
  <c r="E1088" s="1"/>
  <c r="AE1089"/>
  <c r="AD1086"/>
  <c r="AC1087"/>
  <c r="T1091"/>
  <c r="W1091"/>
  <c r="U1091"/>
  <c r="S1091"/>
  <c r="P1091"/>
  <c r="R1091"/>
  <c r="Q1091"/>
  <c r="Y1091"/>
  <c r="X1091"/>
  <c r="V1091"/>
  <c r="A1092"/>
  <c r="B1090"/>
  <c r="C1090" s="1"/>
  <c r="AA1092" l="1"/>
  <c r="AP1092"/>
  <c r="AO1092"/>
  <c r="AQ1092"/>
  <c r="AR1092"/>
  <c r="AI1092"/>
  <c r="AH1092"/>
  <c r="AD1087"/>
  <c r="AC1088"/>
  <c r="AE1090"/>
  <c r="AF1089"/>
  <c r="AJ1089" s="1"/>
  <c r="E1089" s="1"/>
  <c r="R1092"/>
  <c r="Q1092"/>
  <c r="Y1092"/>
  <c r="P1092"/>
  <c r="X1092"/>
  <c r="S1092"/>
  <c r="V1092"/>
  <c r="U1092"/>
  <c r="A1093"/>
  <c r="T1092"/>
  <c r="W1092"/>
  <c r="B1091"/>
  <c r="C1091" s="1"/>
  <c r="AA1093" l="1"/>
  <c r="AI1093" s="1"/>
  <c r="AP1093"/>
  <c r="AO1093"/>
  <c r="AR1093"/>
  <c r="AQ1093"/>
  <c r="AH1093"/>
  <c r="AF1090"/>
  <c r="AJ1090" s="1"/>
  <c r="E1090" s="1"/>
  <c r="AE1091"/>
  <c r="AD1088"/>
  <c r="AC1089"/>
  <c r="B1092"/>
  <c r="C1092" s="1"/>
  <c r="R1093"/>
  <c r="Q1093"/>
  <c r="Y1093"/>
  <c r="P1093"/>
  <c r="X1093"/>
  <c r="S1093"/>
  <c r="V1093"/>
  <c r="U1093"/>
  <c r="A1094"/>
  <c r="T1093"/>
  <c r="W1093"/>
  <c r="AA1094" l="1"/>
  <c r="AP1094"/>
  <c r="AO1094"/>
  <c r="AQ1094"/>
  <c r="AR1094"/>
  <c r="AI1094"/>
  <c r="AH1094"/>
  <c r="AD1089"/>
  <c r="AC1090"/>
  <c r="AF1091"/>
  <c r="AJ1091" s="1"/>
  <c r="E1091" s="1"/>
  <c r="AE1092"/>
  <c r="R1094"/>
  <c r="Y1094"/>
  <c r="T1094"/>
  <c r="W1094"/>
  <c r="U1094"/>
  <c r="A1095"/>
  <c r="Q1094"/>
  <c r="P1094"/>
  <c r="X1094"/>
  <c r="S1094"/>
  <c r="V1094"/>
  <c r="B1093"/>
  <c r="C1093" s="1"/>
  <c r="AA1095" l="1"/>
  <c r="AP1095"/>
  <c r="AO1095"/>
  <c r="AR1095"/>
  <c r="AQ1095"/>
  <c r="AI1095"/>
  <c r="AH1095"/>
  <c r="AF1092"/>
  <c r="AJ1092" s="1"/>
  <c r="E1092" s="1"/>
  <c r="AE1093"/>
  <c r="AD1090"/>
  <c r="AC1091"/>
  <c r="P1095"/>
  <c r="R1095"/>
  <c r="Q1095"/>
  <c r="Y1095"/>
  <c r="X1095"/>
  <c r="T1095"/>
  <c r="W1095"/>
  <c r="V1095"/>
  <c r="U1095"/>
  <c r="A1096"/>
  <c r="S1095"/>
  <c r="B1094"/>
  <c r="C1094" s="1"/>
  <c r="AA1096" l="1"/>
  <c r="AP1096"/>
  <c r="AO1096"/>
  <c r="AQ1096"/>
  <c r="AR1096"/>
  <c r="AI1096"/>
  <c r="AH1096"/>
  <c r="AD1091"/>
  <c r="AC1092"/>
  <c r="AF1093"/>
  <c r="AJ1093" s="1"/>
  <c r="E1093" s="1"/>
  <c r="AE1094"/>
  <c r="P1096"/>
  <c r="R1096"/>
  <c r="Q1096"/>
  <c r="Y1096"/>
  <c r="X1096"/>
  <c r="V1096"/>
  <c r="A1097"/>
  <c r="T1096"/>
  <c r="W1096"/>
  <c r="U1096"/>
  <c r="S1096"/>
  <c r="B1095"/>
  <c r="C1095" s="1"/>
  <c r="AA1097" l="1"/>
  <c r="AP1097"/>
  <c r="AO1097"/>
  <c r="AR1097"/>
  <c r="AQ1097"/>
  <c r="AI1097"/>
  <c r="AH1097"/>
  <c r="AF1094"/>
  <c r="AJ1094" s="1"/>
  <c r="E1094" s="1"/>
  <c r="AE1095"/>
  <c r="AD1092"/>
  <c r="AC1093"/>
  <c r="R1097"/>
  <c r="A1098"/>
  <c r="T1097"/>
  <c r="W1097"/>
  <c r="Q1097"/>
  <c r="P1097"/>
  <c r="S1097"/>
  <c r="V1097"/>
  <c r="U1097"/>
  <c r="X1097"/>
  <c r="Y1097"/>
  <c r="B1096"/>
  <c r="C1096" s="1"/>
  <c r="AA1098" l="1"/>
  <c r="AP1098"/>
  <c r="AO1098"/>
  <c r="AQ1098"/>
  <c r="AR1098"/>
  <c r="AI1098"/>
  <c r="AH1098"/>
  <c r="AD1093"/>
  <c r="AC1094"/>
  <c r="AF1095"/>
  <c r="AJ1095" s="1"/>
  <c r="E1095" s="1"/>
  <c r="AE1096"/>
  <c r="A1099"/>
  <c r="T1098"/>
  <c r="W1098"/>
  <c r="V1098"/>
  <c r="Y1098"/>
  <c r="Q1098"/>
  <c r="P1098"/>
  <c r="X1098"/>
  <c r="S1098"/>
  <c r="R1098"/>
  <c r="U1098"/>
  <c r="B1097"/>
  <c r="C1097" s="1"/>
  <c r="AA1099" l="1"/>
  <c r="AP1099"/>
  <c r="AO1099"/>
  <c r="AR1099"/>
  <c r="AQ1099"/>
  <c r="AI1099"/>
  <c r="AH1099"/>
  <c r="AF1096"/>
  <c r="AJ1096" s="1"/>
  <c r="E1096" s="1"/>
  <c r="AE1097"/>
  <c r="AD1094"/>
  <c r="AC1095"/>
  <c r="V1099"/>
  <c r="U1099"/>
  <c r="A1100"/>
  <c r="T1099"/>
  <c r="W1099"/>
  <c r="R1099"/>
  <c r="Q1099"/>
  <c r="P1099"/>
  <c r="X1099"/>
  <c r="Y1099"/>
  <c r="S1099"/>
  <c r="B1098"/>
  <c r="C1098" s="1"/>
  <c r="AA1100" l="1"/>
  <c r="AP1100"/>
  <c r="AO1100"/>
  <c r="AQ1100"/>
  <c r="AR1100"/>
  <c r="AI1100"/>
  <c r="AH1100"/>
  <c r="AD1095"/>
  <c r="AC1096"/>
  <c r="AF1097"/>
  <c r="AJ1097" s="1"/>
  <c r="E1097" s="1"/>
  <c r="AE1098"/>
  <c r="B1099"/>
  <c r="C1099" s="1"/>
  <c r="P1100"/>
  <c r="X1100"/>
  <c r="S1100"/>
  <c r="R1100"/>
  <c r="Q1100"/>
  <c r="Y1100"/>
  <c r="V1100"/>
  <c r="A1101"/>
  <c r="T1100"/>
  <c r="W1100"/>
  <c r="U1100"/>
  <c r="AA1101" l="1"/>
  <c r="AI1101" s="1"/>
  <c r="AP1101"/>
  <c r="AO1101"/>
  <c r="AR1101"/>
  <c r="AQ1101"/>
  <c r="AH1101"/>
  <c r="AF1098"/>
  <c r="AJ1098" s="1"/>
  <c r="E1098" s="1"/>
  <c r="AE1099"/>
  <c r="AD1096"/>
  <c r="AC1097"/>
  <c r="B1100"/>
  <c r="C1100" s="1"/>
  <c r="V1101"/>
  <c r="U1101"/>
  <c r="A1102"/>
  <c r="T1101"/>
  <c r="W1101"/>
  <c r="R1101"/>
  <c r="Q1101"/>
  <c r="Y1101"/>
  <c r="P1101"/>
  <c r="X1101"/>
  <c r="S1101"/>
  <c r="AA1102" l="1"/>
  <c r="AP1102"/>
  <c r="AO1102"/>
  <c r="AQ1102"/>
  <c r="AR1102"/>
  <c r="AI1102"/>
  <c r="AH1102"/>
  <c r="AD1097"/>
  <c r="AC1098"/>
  <c r="AF1099"/>
  <c r="AJ1099" s="1"/>
  <c r="E1099" s="1"/>
  <c r="AE1100"/>
  <c r="A1103"/>
  <c r="V1102"/>
  <c r="U1102"/>
  <c r="P1102"/>
  <c r="X1102"/>
  <c r="S1102"/>
  <c r="R1102"/>
  <c r="Q1102"/>
  <c r="Y1102"/>
  <c r="T1102"/>
  <c r="W1102"/>
  <c r="B1101"/>
  <c r="C1101" s="1"/>
  <c r="AA1103" l="1"/>
  <c r="AI1103" s="1"/>
  <c r="AP1103"/>
  <c r="AO1103"/>
  <c r="AR1103"/>
  <c r="AQ1103"/>
  <c r="AH1103"/>
  <c r="AF1100"/>
  <c r="AJ1100" s="1"/>
  <c r="E1100" s="1"/>
  <c r="AE1101"/>
  <c r="AD1098"/>
  <c r="AC1099"/>
  <c r="Q1103"/>
  <c r="P1103"/>
  <c r="A1104"/>
  <c r="U1103"/>
  <c r="W1103"/>
  <c r="S1103"/>
  <c r="R1103"/>
  <c r="X1103"/>
  <c r="T1103"/>
  <c r="V1103"/>
  <c r="Y1103"/>
  <c r="B1102"/>
  <c r="C1102" s="1"/>
  <c r="AA1104" l="1"/>
  <c r="AP1104"/>
  <c r="AO1104"/>
  <c r="AQ1104"/>
  <c r="AR1104"/>
  <c r="AI1104"/>
  <c r="AH1104"/>
  <c r="AD1099"/>
  <c r="AC1100"/>
  <c r="AF1101"/>
  <c r="AJ1101" s="1"/>
  <c r="E1101" s="1"/>
  <c r="AE1102"/>
  <c r="B1103"/>
  <c r="C1103" s="1"/>
  <c r="P1104"/>
  <c r="A1105"/>
  <c r="S1104"/>
  <c r="R1104"/>
  <c r="Q1104"/>
  <c r="T1104"/>
  <c r="U1104"/>
  <c r="Y1104"/>
  <c r="W1104"/>
  <c r="X1104"/>
  <c r="V1104"/>
  <c r="AA1105" l="1"/>
  <c r="AI1105" s="1"/>
  <c r="AP1105"/>
  <c r="AO1105"/>
  <c r="AR1105"/>
  <c r="AQ1105"/>
  <c r="AH1105"/>
  <c r="AF1102"/>
  <c r="AJ1102" s="1"/>
  <c r="E1102" s="1"/>
  <c r="AE1103"/>
  <c r="AD1100"/>
  <c r="AC1101"/>
  <c r="S1105"/>
  <c r="R1105"/>
  <c r="X1105"/>
  <c r="T1105"/>
  <c r="W1105"/>
  <c r="Y1105"/>
  <c r="Q1105"/>
  <c r="A1106"/>
  <c r="P1105"/>
  <c r="U1105"/>
  <c r="V1105"/>
  <c r="B1104"/>
  <c r="C1104" s="1"/>
  <c r="AA1106" l="1"/>
  <c r="AP1106"/>
  <c r="AO1106"/>
  <c r="AQ1106"/>
  <c r="AR1106"/>
  <c r="AI1106"/>
  <c r="AH1106"/>
  <c r="AD1101"/>
  <c r="AC1102"/>
  <c r="AF1103"/>
  <c r="AJ1103" s="1"/>
  <c r="E1103" s="1"/>
  <c r="AE1104"/>
  <c r="B1105"/>
  <c r="C1105" s="1"/>
  <c r="P1106"/>
  <c r="A1107"/>
  <c r="S1106"/>
  <c r="X1106"/>
  <c r="W1106"/>
  <c r="Q1106"/>
  <c r="U1106"/>
  <c r="Y1106"/>
  <c r="R1106"/>
  <c r="T1106"/>
  <c r="V1106"/>
  <c r="AA1107" l="1"/>
  <c r="AP1107"/>
  <c r="AO1107"/>
  <c r="AR1107"/>
  <c r="AQ1107"/>
  <c r="AI1107"/>
  <c r="AH1107"/>
  <c r="AF1104"/>
  <c r="AJ1104" s="1"/>
  <c r="E1104" s="1"/>
  <c r="AE1105"/>
  <c r="AD1102"/>
  <c r="AC1103"/>
  <c r="B1106"/>
  <c r="C1106" s="1"/>
  <c r="Q1107"/>
  <c r="P1107"/>
  <c r="A1108"/>
  <c r="U1107"/>
  <c r="W1107"/>
  <c r="S1107"/>
  <c r="R1107"/>
  <c r="X1107"/>
  <c r="T1107"/>
  <c r="V1107"/>
  <c r="Y1107"/>
  <c r="AA1108" l="1"/>
  <c r="AP1108"/>
  <c r="AO1108"/>
  <c r="AQ1108"/>
  <c r="AR1108"/>
  <c r="AI1108"/>
  <c r="AH1108"/>
  <c r="AD1103"/>
  <c r="AC1104"/>
  <c r="AF1105"/>
  <c r="AJ1105" s="1"/>
  <c r="E1105" s="1"/>
  <c r="AE1106"/>
  <c r="P1108"/>
  <c r="A1109"/>
  <c r="S1108"/>
  <c r="X1108"/>
  <c r="V1108"/>
  <c r="R1108"/>
  <c r="Q1108"/>
  <c r="T1108"/>
  <c r="U1108"/>
  <c r="Y1108"/>
  <c r="W1108"/>
  <c r="B1107"/>
  <c r="C1107" s="1"/>
  <c r="AA1109" l="1"/>
  <c r="AI1109" s="1"/>
  <c r="AP1109"/>
  <c r="AO1109"/>
  <c r="AR1109"/>
  <c r="AQ1109"/>
  <c r="AF1106"/>
  <c r="AJ1106" s="1"/>
  <c r="E1106" s="1"/>
  <c r="AE1107"/>
  <c r="AD1104"/>
  <c r="AC1105"/>
  <c r="Q1109"/>
  <c r="P1109"/>
  <c r="A1110"/>
  <c r="U1109"/>
  <c r="V1109"/>
  <c r="S1109"/>
  <c r="R1109"/>
  <c r="X1109"/>
  <c r="T1109"/>
  <c r="W1109"/>
  <c r="Y1109"/>
  <c r="B1108"/>
  <c r="C1108" s="1"/>
  <c r="AH1109" l="1"/>
  <c r="AA1110"/>
  <c r="AP1110"/>
  <c r="AO1110"/>
  <c r="AQ1110"/>
  <c r="AR1110"/>
  <c r="AI1110"/>
  <c r="AH1110"/>
  <c r="AD1105"/>
  <c r="AC1106"/>
  <c r="AF1107"/>
  <c r="AJ1107" s="1"/>
  <c r="E1107" s="1"/>
  <c r="AE1108"/>
  <c r="B1109"/>
  <c r="C1109" s="1"/>
  <c r="R1110"/>
  <c r="Q1110"/>
  <c r="T1110"/>
  <c r="U1110"/>
  <c r="Y1110"/>
  <c r="V1110"/>
  <c r="A1111"/>
  <c r="W1110"/>
  <c r="P1110"/>
  <c r="S1110"/>
  <c r="X1110"/>
  <c r="AA1111" l="1"/>
  <c r="AP1111"/>
  <c r="AO1111"/>
  <c r="AR1111"/>
  <c r="AQ1111"/>
  <c r="AI1111"/>
  <c r="AH1111"/>
  <c r="AF1108"/>
  <c r="AJ1108" s="1"/>
  <c r="E1108" s="1"/>
  <c r="AE1109"/>
  <c r="AD1106"/>
  <c r="AC1107"/>
  <c r="Q1111"/>
  <c r="P1111"/>
  <c r="A1112"/>
  <c r="U1111"/>
  <c r="W1111"/>
  <c r="S1111"/>
  <c r="R1111"/>
  <c r="X1111"/>
  <c r="T1111"/>
  <c r="V1111"/>
  <c r="Y1111"/>
  <c r="B1110"/>
  <c r="C1110" s="1"/>
  <c r="AA1112" l="1"/>
  <c r="AP1112"/>
  <c r="AO1112"/>
  <c r="AQ1112"/>
  <c r="AR1112"/>
  <c r="AI1112"/>
  <c r="AH1112"/>
  <c r="AD1107"/>
  <c r="AC1108"/>
  <c r="AF1109"/>
  <c r="AJ1109" s="1"/>
  <c r="E1109" s="1"/>
  <c r="AE1110"/>
  <c r="B1111"/>
  <c r="C1111" s="1"/>
  <c r="S1112"/>
  <c r="X1112"/>
  <c r="R1112"/>
  <c r="Q1112"/>
  <c r="T1112"/>
  <c r="U1112"/>
  <c r="Y1112"/>
  <c r="W1112"/>
  <c r="P1112"/>
  <c r="A1113"/>
  <c r="V1112"/>
  <c r="AA1113" l="1"/>
  <c r="AP1113"/>
  <c r="AO1113"/>
  <c r="AR1113"/>
  <c r="AQ1113"/>
  <c r="AI1113"/>
  <c r="AH1113"/>
  <c r="AF1110"/>
  <c r="AJ1110" s="1"/>
  <c r="E1110" s="1"/>
  <c r="AE1111"/>
  <c r="AD1108"/>
  <c r="AC1109"/>
  <c r="B1112"/>
  <c r="C1112" s="1"/>
  <c r="Q1113"/>
  <c r="P1113"/>
  <c r="A1114"/>
  <c r="U1113"/>
  <c r="V1113"/>
  <c r="S1113"/>
  <c r="R1113"/>
  <c r="X1113"/>
  <c r="T1113"/>
  <c r="W1113"/>
  <c r="Y1113"/>
  <c r="AA1114" l="1"/>
  <c r="AI1114" s="1"/>
  <c r="AP1114"/>
  <c r="AO1114"/>
  <c r="AQ1114"/>
  <c r="AR1114"/>
  <c r="AH1114"/>
  <c r="AD1109"/>
  <c r="AC1110"/>
  <c r="AF1111"/>
  <c r="AJ1111" s="1"/>
  <c r="E1111" s="1"/>
  <c r="AE1112"/>
  <c r="P1114"/>
  <c r="A1115"/>
  <c r="S1114"/>
  <c r="X1114"/>
  <c r="R1114"/>
  <c r="Q1114"/>
  <c r="T1114"/>
  <c r="U1114"/>
  <c r="Y1114"/>
  <c r="V1114"/>
  <c r="W1114"/>
  <c r="B1113"/>
  <c r="C1113" s="1"/>
  <c r="AA1115" l="1"/>
  <c r="AP1115"/>
  <c r="AO1115"/>
  <c r="AR1115"/>
  <c r="AQ1115"/>
  <c r="AI1115"/>
  <c r="AH1115"/>
  <c r="AF1112"/>
  <c r="AJ1112" s="1"/>
  <c r="E1112" s="1"/>
  <c r="AE1113"/>
  <c r="AD1110"/>
  <c r="AC1111"/>
  <c r="Q1115"/>
  <c r="P1115"/>
  <c r="A1116"/>
  <c r="U1115"/>
  <c r="W1115"/>
  <c r="S1115"/>
  <c r="R1115"/>
  <c r="X1115"/>
  <c r="T1115"/>
  <c r="Y1115"/>
  <c r="V1115"/>
  <c r="B1114"/>
  <c r="C1114" s="1"/>
  <c r="AA1116" l="1"/>
  <c r="AP1116"/>
  <c r="AO1116"/>
  <c r="AQ1116"/>
  <c r="AR1116"/>
  <c r="AI1116"/>
  <c r="AH1116"/>
  <c r="AD1111"/>
  <c r="AC1112"/>
  <c r="AF1113"/>
  <c r="AJ1113" s="1"/>
  <c r="E1113" s="1"/>
  <c r="AE1114"/>
  <c r="B1115"/>
  <c r="C1115" s="1"/>
  <c r="P1116"/>
  <c r="A1117"/>
  <c r="S1116"/>
  <c r="X1116"/>
  <c r="V1116"/>
  <c r="R1116"/>
  <c r="Q1116"/>
  <c r="T1116"/>
  <c r="U1116"/>
  <c r="Y1116"/>
  <c r="W1116"/>
  <c r="AA1117" l="1"/>
  <c r="AP1117"/>
  <c r="AO1117"/>
  <c r="AR1117"/>
  <c r="AQ1117"/>
  <c r="AI1117"/>
  <c r="AH1117"/>
  <c r="AF1114"/>
  <c r="AJ1114" s="1"/>
  <c r="E1114" s="1"/>
  <c r="AE1115"/>
  <c r="AD1112"/>
  <c r="AC1113"/>
  <c r="B1116"/>
  <c r="C1116" s="1"/>
  <c r="Q1117"/>
  <c r="P1117"/>
  <c r="A1118"/>
  <c r="U1117"/>
  <c r="V1117"/>
  <c r="S1117"/>
  <c r="R1117"/>
  <c r="X1117"/>
  <c r="T1117"/>
  <c r="W1117"/>
  <c r="Y1117"/>
  <c r="AA1118" l="1"/>
  <c r="AP1118"/>
  <c r="AO1118"/>
  <c r="AQ1118"/>
  <c r="AR1118"/>
  <c r="AI1118"/>
  <c r="AH1118"/>
  <c r="AD1113"/>
  <c r="AC1114"/>
  <c r="AF1115"/>
  <c r="AJ1115" s="1"/>
  <c r="E1115" s="1"/>
  <c r="AE1116"/>
  <c r="P1118"/>
  <c r="A1119"/>
  <c r="S1118"/>
  <c r="X1118"/>
  <c r="W1118"/>
  <c r="V1118"/>
  <c r="R1118"/>
  <c r="Q1118"/>
  <c r="T1118"/>
  <c r="U1118"/>
  <c r="Y1118"/>
  <c r="B1117"/>
  <c r="C1117" s="1"/>
  <c r="AA1119" l="1"/>
  <c r="AI1119" s="1"/>
  <c r="AP1119"/>
  <c r="AO1119"/>
  <c r="AR1119"/>
  <c r="AQ1119"/>
  <c r="AH1119"/>
  <c r="AF1116"/>
  <c r="AJ1116" s="1"/>
  <c r="E1116" s="1"/>
  <c r="AE1117"/>
  <c r="AD1114"/>
  <c r="AC1115"/>
  <c r="Q1119"/>
  <c r="P1119"/>
  <c r="A1120"/>
  <c r="U1119"/>
  <c r="W1119"/>
  <c r="Y1119"/>
  <c r="S1119"/>
  <c r="R1119"/>
  <c r="X1119"/>
  <c r="T1119"/>
  <c r="V1119"/>
  <c r="B1118"/>
  <c r="C1118" s="1"/>
  <c r="AA1120" l="1"/>
  <c r="AP1120"/>
  <c r="AO1120"/>
  <c r="AQ1120"/>
  <c r="AR1120"/>
  <c r="AI1120"/>
  <c r="AH1120"/>
  <c r="AD1115"/>
  <c r="AC1116"/>
  <c r="AF1117"/>
  <c r="AJ1117" s="1"/>
  <c r="E1117" s="1"/>
  <c r="AE1118"/>
  <c r="B1119"/>
  <c r="C1119" s="1"/>
  <c r="P1120"/>
  <c r="A1121"/>
  <c r="S1120"/>
  <c r="X1120"/>
  <c r="V1120"/>
  <c r="R1120"/>
  <c r="Q1120"/>
  <c r="T1120"/>
  <c r="U1120"/>
  <c r="Y1120"/>
  <c r="W1120"/>
  <c r="AA1121" l="1"/>
  <c r="AP1121"/>
  <c r="AO1121"/>
  <c r="AR1121"/>
  <c r="AQ1121"/>
  <c r="AI1121"/>
  <c r="AH1121"/>
  <c r="AF1118"/>
  <c r="AJ1118" s="1"/>
  <c r="E1118" s="1"/>
  <c r="AE1119"/>
  <c r="AD1116"/>
  <c r="AC1117"/>
  <c r="B1120"/>
  <c r="C1120" s="1"/>
  <c r="Q1121"/>
  <c r="P1121"/>
  <c r="A1122"/>
  <c r="U1121"/>
  <c r="V1121"/>
  <c r="T1121"/>
  <c r="Y1121"/>
  <c r="S1121"/>
  <c r="R1121"/>
  <c r="X1121"/>
  <c r="W1121"/>
  <c r="AA1122" l="1"/>
  <c r="AP1122"/>
  <c r="AO1122"/>
  <c r="AQ1122"/>
  <c r="AR1122"/>
  <c r="AI1122"/>
  <c r="AH1122"/>
  <c r="AD1117"/>
  <c r="AC1118"/>
  <c r="AF1119"/>
  <c r="AJ1119" s="1"/>
  <c r="E1119" s="1"/>
  <c r="AE1120"/>
  <c r="R1122"/>
  <c r="Q1122"/>
  <c r="T1122"/>
  <c r="U1122"/>
  <c r="Y1122"/>
  <c r="P1122"/>
  <c r="A1123"/>
  <c r="S1122"/>
  <c r="X1122"/>
  <c r="W1122"/>
  <c r="V1122"/>
  <c r="B1121"/>
  <c r="C1121" s="1"/>
  <c r="AA1123" l="1"/>
  <c r="AP1123"/>
  <c r="AO1123"/>
  <c r="AR1123"/>
  <c r="AQ1123"/>
  <c r="AI1123"/>
  <c r="AH1123"/>
  <c r="AF1120"/>
  <c r="AJ1120" s="1"/>
  <c r="E1120" s="1"/>
  <c r="AE1121"/>
  <c r="AD1118"/>
  <c r="AC1119"/>
  <c r="B1122"/>
  <c r="C1122" s="1"/>
  <c r="Q1123"/>
  <c r="P1123"/>
  <c r="A1124"/>
  <c r="U1123"/>
  <c r="W1123"/>
  <c r="S1123"/>
  <c r="R1123"/>
  <c r="X1123"/>
  <c r="T1123"/>
  <c r="V1123"/>
  <c r="Y1123"/>
  <c r="AA1124" l="1"/>
  <c r="AP1124"/>
  <c r="AO1124"/>
  <c r="AQ1124"/>
  <c r="AR1124"/>
  <c r="AI1124"/>
  <c r="AH1124"/>
  <c r="AD1119"/>
  <c r="AC1120"/>
  <c r="AF1121"/>
  <c r="AJ1121" s="1"/>
  <c r="E1121" s="1"/>
  <c r="AE1122"/>
  <c r="P1124"/>
  <c r="A1125"/>
  <c r="S1124"/>
  <c r="X1124"/>
  <c r="V1124"/>
  <c r="T1124"/>
  <c r="Y1124"/>
  <c r="R1124"/>
  <c r="Q1124"/>
  <c r="U1124"/>
  <c r="W1124"/>
  <c r="B1123"/>
  <c r="C1123" s="1"/>
  <c r="AA1125" l="1"/>
  <c r="AP1125"/>
  <c r="AO1125"/>
  <c r="AR1125"/>
  <c r="AQ1125"/>
  <c r="AI1125"/>
  <c r="AH1125"/>
  <c r="AF1122"/>
  <c r="AJ1122" s="1"/>
  <c r="E1122" s="1"/>
  <c r="AE1123"/>
  <c r="AD1120"/>
  <c r="AC1121"/>
  <c r="Q1125"/>
  <c r="P1125"/>
  <c r="A1126"/>
  <c r="U1125"/>
  <c r="V1125"/>
  <c r="S1125"/>
  <c r="R1125"/>
  <c r="X1125"/>
  <c r="T1125"/>
  <c r="W1125"/>
  <c r="Y1125"/>
  <c r="B1124"/>
  <c r="C1124" s="1"/>
  <c r="AA1126" l="1"/>
  <c r="AI1126" s="1"/>
  <c r="AP1126"/>
  <c r="AO1126"/>
  <c r="AQ1126"/>
  <c r="AR1126"/>
  <c r="AD1121"/>
  <c r="AC1122"/>
  <c r="AF1123"/>
  <c r="AJ1123" s="1"/>
  <c r="E1123" s="1"/>
  <c r="AE1124"/>
  <c r="B1125"/>
  <c r="C1125" s="1"/>
  <c r="P1126"/>
  <c r="S1126"/>
  <c r="X1126"/>
  <c r="W1126"/>
  <c r="R1126"/>
  <c r="Q1126"/>
  <c r="T1126"/>
  <c r="U1126"/>
  <c r="Y1126"/>
  <c r="V1126"/>
  <c r="A1127"/>
  <c r="AH1126" l="1"/>
  <c r="AA1127"/>
  <c r="AI1127" s="1"/>
  <c r="AP1127"/>
  <c r="AO1127"/>
  <c r="AR1127"/>
  <c r="AQ1127"/>
  <c r="AF1124"/>
  <c r="AJ1124" s="1"/>
  <c r="E1124" s="1"/>
  <c r="AE1125"/>
  <c r="AD1122"/>
  <c r="AC1123"/>
  <c r="Q1127"/>
  <c r="P1127"/>
  <c r="A1128"/>
  <c r="U1127"/>
  <c r="W1127"/>
  <c r="X1127"/>
  <c r="V1127"/>
  <c r="Y1127"/>
  <c r="S1127"/>
  <c r="R1127"/>
  <c r="T1127"/>
  <c r="B1126"/>
  <c r="C1126" s="1"/>
  <c r="AH1127" l="1"/>
  <c r="AA1128"/>
  <c r="AI1128" s="1"/>
  <c r="AP1128"/>
  <c r="AO1128"/>
  <c r="AQ1128"/>
  <c r="AR1128"/>
  <c r="AH1128"/>
  <c r="AD1123"/>
  <c r="AC1124"/>
  <c r="AF1125"/>
  <c r="AJ1125" s="1"/>
  <c r="E1125" s="1"/>
  <c r="AE1126"/>
  <c r="B1127"/>
  <c r="C1127" s="1"/>
  <c r="P1128"/>
  <c r="A1129"/>
  <c r="S1128"/>
  <c r="X1128"/>
  <c r="V1128"/>
  <c r="R1128"/>
  <c r="Q1128"/>
  <c r="T1128"/>
  <c r="U1128"/>
  <c r="Y1128"/>
  <c r="W1128"/>
  <c r="AA1129" l="1"/>
  <c r="AP1129"/>
  <c r="AO1129"/>
  <c r="AR1129"/>
  <c r="AQ1129"/>
  <c r="AI1129"/>
  <c r="AH1129"/>
  <c r="AF1126"/>
  <c r="AJ1126" s="1"/>
  <c r="E1126" s="1"/>
  <c r="AE1127"/>
  <c r="AD1124"/>
  <c r="AC1125"/>
  <c r="B1128"/>
  <c r="C1128" s="1"/>
  <c r="Q1129"/>
  <c r="P1129"/>
  <c r="A1130"/>
  <c r="U1129"/>
  <c r="V1129"/>
  <c r="S1129"/>
  <c r="R1129"/>
  <c r="T1129"/>
  <c r="W1129"/>
  <c r="X1129"/>
  <c r="Y1129"/>
  <c r="AA1130" l="1"/>
  <c r="AP1130"/>
  <c r="AO1130"/>
  <c r="AQ1130"/>
  <c r="AR1130"/>
  <c r="AI1130"/>
  <c r="AH1130"/>
  <c r="AD1125"/>
  <c r="AC1126"/>
  <c r="AF1127"/>
  <c r="AJ1127" s="1"/>
  <c r="E1127" s="1"/>
  <c r="AE1128"/>
  <c r="P1130"/>
  <c r="A1131"/>
  <c r="S1130"/>
  <c r="X1130"/>
  <c r="W1130"/>
  <c r="R1130"/>
  <c r="Q1130"/>
  <c r="T1130"/>
  <c r="U1130"/>
  <c r="Y1130"/>
  <c r="V1130"/>
  <c r="B1129"/>
  <c r="C1129" s="1"/>
  <c r="AA1131" l="1"/>
  <c r="AP1131"/>
  <c r="AO1131"/>
  <c r="AR1131"/>
  <c r="AQ1131"/>
  <c r="AI1131"/>
  <c r="AH1131"/>
  <c r="AF1128"/>
  <c r="AJ1128" s="1"/>
  <c r="E1128" s="1"/>
  <c r="AE1129"/>
  <c r="AD1126"/>
  <c r="AC1127"/>
  <c r="Q1131"/>
  <c r="P1131"/>
  <c r="A1132"/>
  <c r="U1131"/>
  <c r="W1131"/>
  <c r="S1131"/>
  <c r="R1131"/>
  <c r="X1131"/>
  <c r="T1131"/>
  <c r="V1131"/>
  <c r="Y1131"/>
  <c r="B1130"/>
  <c r="C1130" s="1"/>
  <c r="AA1132" l="1"/>
  <c r="AP1132"/>
  <c r="AO1132"/>
  <c r="AQ1132"/>
  <c r="AR1132"/>
  <c r="AI1132"/>
  <c r="AH1132"/>
  <c r="AD1127"/>
  <c r="AC1128"/>
  <c r="AF1129"/>
  <c r="AJ1129" s="1"/>
  <c r="E1129" s="1"/>
  <c r="AE1130"/>
  <c r="B1131"/>
  <c r="C1131" s="1"/>
  <c r="P1132"/>
  <c r="A1133"/>
  <c r="S1132"/>
  <c r="X1132"/>
  <c r="V1132"/>
  <c r="R1132"/>
  <c r="Q1132"/>
  <c r="T1132"/>
  <c r="Y1132"/>
  <c r="W1132"/>
  <c r="U1132"/>
  <c r="AA1133" l="1"/>
  <c r="AI1133" s="1"/>
  <c r="AP1133"/>
  <c r="AO1133"/>
  <c r="AR1133"/>
  <c r="AQ1133"/>
  <c r="AH1133"/>
  <c r="AF1130"/>
  <c r="AJ1130" s="1"/>
  <c r="E1130" s="1"/>
  <c r="AE1131"/>
  <c r="AD1128"/>
  <c r="AC1129"/>
  <c r="B1132"/>
  <c r="C1132" s="1"/>
  <c r="Q1133"/>
  <c r="P1133"/>
  <c r="A1134"/>
  <c r="U1133"/>
  <c r="V1133"/>
  <c r="S1133"/>
  <c r="R1133"/>
  <c r="X1133"/>
  <c r="T1133"/>
  <c r="W1133"/>
  <c r="Y1133"/>
  <c r="AA1134" l="1"/>
  <c r="AP1134"/>
  <c r="AO1134"/>
  <c r="AQ1134"/>
  <c r="AR1134"/>
  <c r="AI1134"/>
  <c r="AH1134"/>
  <c r="AD1129"/>
  <c r="AC1130"/>
  <c r="AF1131"/>
  <c r="AJ1131" s="1"/>
  <c r="E1131" s="1"/>
  <c r="AE1132"/>
  <c r="P1134"/>
  <c r="A1135"/>
  <c r="S1134"/>
  <c r="X1134"/>
  <c r="W1134"/>
  <c r="R1134"/>
  <c r="Q1134"/>
  <c r="T1134"/>
  <c r="U1134"/>
  <c r="Y1134"/>
  <c r="V1134"/>
  <c r="B1133"/>
  <c r="C1133" s="1"/>
  <c r="AA1135" l="1"/>
  <c r="AP1135"/>
  <c r="AO1135"/>
  <c r="AR1135"/>
  <c r="AQ1135"/>
  <c r="AI1135"/>
  <c r="AH1135"/>
  <c r="AF1132"/>
  <c r="AJ1132" s="1"/>
  <c r="E1132" s="1"/>
  <c r="AE1133"/>
  <c r="AD1130"/>
  <c r="AC1131"/>
  <c r="S1135"/>
  <c r="R1135"/>
  <c r="X1135"/>
  <c r="T1135"/>
  <c r="V1135"/>
  <c r="Y1135"/>
  <c r="Q1135"/>
  <c r="P1135"/>
  <c r="A1136"/>
  <c r="U1135"/>
  <c r="W1135"/>
  <c r="B1134"/>
  <c r="C1134" s="1"/>
  <c r="AA1136" l="1"/>
  <c r="AI1136" s="1"/>
  <c r="AP1136"/>
  <c r="AO1136"/>
  <c r="AQ1136"/>
  <c r="AR1136"/>
  <c r="AH1136"/>
  <c r="AD1131"/>
  <c r="AC1132"/>
  <c r="AF1133"/>
  <c r="AJ1133" s="1"/>
  <c r="E1133" s="1"/>
  <c r="AE1134"/>
  <c r="B1135"/>
  <c r="C1135" s="1"/>
  <c r="R1136"/>
  <c r="Q1136"/>
  <c r="T1136"/>
  <c r="U1136"/>
  <c r="Y1136"/>
  <c r="W1136"/>
  <c r="A1137"/>
  <c r="P1136"/>
  <c r="S1136"/>
  <c r="X1136"/>
  <c r="V1136"/>
  <c r="AA1137" l="1"/>
  <c r="AP1137"/>
  <c r="AO1137"/>
  <c r="AR1137"/>
  <c r="AQ1137"/>
  <c r="AI1137"/>
  <c r="AH1137"/>
  <c r="AF1134"/>
  <c r="AJ1134" s="1"/>
  <c r="E1134" s="1"/>
  <c r="AE1135"/>
  <c r="AD1132"/>
  <c r="AC1133"/>
  <c r="Q1137"/>
  <c r="P1137"/>
  <c r="A1138"/>
  <c r="U1137"/>
  <c r="V1137"/>
  <c r="S1137"/>
  <c r="R1137"/>
  <c r="T1137"/>
  <c r="Y1137"/>
  <c r="X1137"/>
  <c r="W1137"/>
  <c r="B1136"/>
  <c r="C1136" s="1"/>
  <c r="AA1138" l="1"/>
  <c r="AP1138"/>
  <c r="AO1138"/>
  <c r="AQ1138"/>
  <c r="AR1138"/>
  <c r="AI1138"/>
  <c r="AH1138"/>
  <c r="AD1133"/>
  <c r="AC1134"/>
  <c r="AF1135"/>
  <c r="AJ1135" s="1"/>
  <c r="E1135" s="1"/>
  <c r="AE1136"/>
  <c r="B1137"/>
  <c r="C1137" s="1"/>
  <c r="P1138"/>
  <c r="A1139"/>
  <c r="S1138"/>
  <c r="X1138"/>
  <c r="W1138"/>
  <c r="U1138"/>
  <c r="Y1138"/>
  <c r="R1138"/>
  <c r="Q1138"/>
  <c r="T1138"/>
  <c r="V1138"/>
  <c r="AA1139" l="1"/>
  <c r="AP1139"/>
  <c r="AO1139"/>
  <c r="AR1139"/>
  <c r="AQ1139"/>
  <c r="AI1139"/>
  <c r="AH1139"/>
  <c r="AF1136"/>
  <c r="AJ1136" s="1"/>
  <c r="E1136" s="1"/>
  <c r="AE1137"/>
  <c r="AD1134"/>
  <c r="AC1135"/>
  <c r="B1138"/>
  <c r="C1138" s="1"/>
  <c r="Q1139"/>
  <c r="P1139"/>
  <c r="A1140"/>
  <c r="U1139"/>
  <c r="W1139"/>
  <c r="V1139"/>
  <c r="S1139"/>
  <c r="R1139"/>
  <c r="X1139"/>
  <c r="T1139"/>
  <c r="Y1139"/>
  <c r="AA1140" l="1"/>
  <c r="AP1140"/>
  <c r="AO1140"/>
  <c r="AQ1140"/>
  <c r="AR1140"/>
  <c r="AI1140"/>
  <c r="AH1140"/>
  <c r="AD1135"/>
  <c r="AC1136"/>
  <c r="AF1137"/>
  <c r="AJ1137" s="1"/>
  <c r="E1137" s="1"/>
  <c r="AE1138"/>
  <c r="P1140"/>
  <c r="A1141"/>
  <c r="S1140"/>
  <c r="X1140"/>
  <c r="V1140"/>
  <c r="U1140"/>
  <c r="W1140"/>
  <c r="R1140"/>
  <c r="Q1140"/>
  <c r="T1140"/>
  <c r="Y1140"/>
  <c r="B1139"/>
  <c r="C1139" s="1"/>
  <c r="AA1141" l="1"/>
  <c r="AP1141"/>
  <c r="AO1141"/>
  <c r="AR1141"/>
  <c r="AQ1141"/>
  <c r="AI1141"/>
  <c r="AH1141"/>
  <c r="AF1138"/>
  <c r="AJ1138" s="1"/>
  <c r="E1138" s="1"/>
  <c r="AE1139"/>
  <c r="AD1136"/>
  <c r="AC1137"/>
  <c r="Q1141"/>
  <c r="P1141"/>
  <c r="A1142"/>
  <c r="U1141"/>
  <c r="V1141"/>
  <c r="S1141"/>
  <c r="R1141"/>
  <c r="X1141"/>
  <c r="T1141"/>
  <c r="W1141"/>
  <c r="Y1141"/>
  <c r="B1140"/>
  <c r="C1140" s="1"/>
  <c r="AA1142" l="1"/>
  <c r="AI1142" s="1"/>
  <c r="AP1142"/>
  <c r="AO1142"/>
  <c r="AQ1142"/>
  <c r="AR1142"/>
  <c r="AH1142"/>
  <c r="AD1137"/>
  <c r="AC1138"/>
  <c r="AF1139"/>
  <c r="AJ1139" s="1"/>
  <c r="E1139" s="1"/>
  <c r="AE1140"/>
  <c r="B1141"/>
  <c r="C1141" s="1"/>
  <c r="P1142"/>
  <c r="A1143"/>
  <c r="S1142"/>
  <c r="X1142"/>
  <c r="W1142"/>
  <c r="T1142"/>
  <c r="Y1142"/>
  <c r="V1142"/>
  <c r="R1142"/>
  <c r="Q1142"/>
  <c r="U1142"/>
  <c r="AA1143" l="1"/>
  <c r="AI1143" s="1"/>
  <c r="AP1143"/>
  <c r="AO1143"/>
  <c r="AR1143"/>
  <c r="AQ1143"/>
  <c r="AH1143"/>
  <c r="AF1140"/>
  <c r="AJ1140" s="1"/>
  <c r="E1140" s="1"/>
  <c r="AE1141"/>
  <c r="AD1138"/>
  <c r="AC1139"/>
  <c r="B1142"/>
  <c r="C1142" s="1"/>
  <c r="Q1143"/>
  <c r="P1143"/>
  <c r="A1144"/>
  <c r="U1143"/>
  <c r="W1143"/>
  <c r="S1143"/>
  <c r="R1143"/>
  <c r="X1143"/>
  <c r="T1143"/>
  <c r="V1143"/>
  <c r="Y1143"/>
  <c r="AA1144" l="1"/>
  <c r="AI1144" s="1"/>
  <c r="AP1144"/>
  <c r="AO1144"/>
  <c r="AQ1144"/>
  <c r="AR1144"/>
  <c r="AH1144"/>
  <c r="AD1139"/>
  <c r="AC1140"/>
  <c r="AF1141"/>
  <c r="AJ1141" s="1"/>
  <c r="E1141" s="1"/>
  <c r="AE1142"/>
  <c r="P1144"/>
  <c r="A1145"/>
  <c r="S1144"/>
  <c r="X1144"/>
  <c r="V1144"/>
  <c r="R1144"/>
  <c r="Q1144"/>
  <c r="T1144"/>
  <c r="U1144"/>
  <c r="Y1144"/>
  <c r="W1144"/>
  <c r="B1143"/>
  <c r="C1143" s="1"/>
  <c r="AA1145" l="1"/>
  <c r="AP1145"/>
  <c r="AO1145"/>
  <c r="AR1145"/>
  <c r="AQ1145"/>
  <c r="AI1145"/>
  <c r="AH1145"/>
  <c r="AF1142"/>
  <c r="AJ1142" s="1"/>
  <c r="E1142" s="1"/>
  <c r="AE1143"/>
  <c r="AD1140"/>
  <c r="AC1141"/>
  <c r="Q1145"/>
  <c r="P1145"/>
  <c r="A1146"/>
  <c r="U1145"/>
  <c r="T1145"/>
  <c r="V1145"/>
  <c r="W1145"/>
  <c r="S1145"/>
  <c r="R1145"/>
  <c r="X1145"/>
  <c r="Y1145"/>
  <c r="B1144"/>
  <c r="C1144" s="1"/>
  <c r="AA1146" l="1"/>
  <c r="AP1146"/>
  <c r="AO1146"/>
  <c r="AQ1146"/>
  <c r="AR1146"/>
  <c r="AI1146"/>
  <c r="AH1146"/>
  <c r="AD1141"/>
  <c r="AC1142"/>
  <c r="AF1143"/>
  <c r="AJ1143" s="1"/>
  <c r="E1143" s="1"/>
  <c r="AE1144"/>
  <c r="B1145"/>
  <c r="C1145" s="1"/>
  <c r="P1146"/>
  <c r="A1147"/>
  <c r="S1146"/>
  <c r="T1146"/>
  <c r="Y1146"/>
  <c r="R1146"/>
  <c r="Q1146"/>
  <c r="U1146"/>
  <c r="X1146"/>
  <c r="V1146"/>
  <c r="W1146"/>
  <c r="AA1147" l="1"/>
  <c r="AI1147" s="1"/>
  <c r="AP1147"/>
  <c r="AO1147"/>
  <c r="AR1147"/>
  <c r="AQ1147"/>
  <c r="AH1147"/>
  <c r="AF1144"/>
  <c r="AJ1144" s="1"/>
  <c r="E1144" s="1"/>
  <c r="AE1145"/>
  <c r="AD1142"/>
  <c r="AC1143"/>
  <c r="B1146"/>
  <c r="C1146" s="1"/>
  <c r="Q1147"/>
  <c r="P1147"/>
  <c r="A1148"/>
  <c r="U1147"/>
  <c r="T1147"/>
  <c r="V1147"/>
  <c r="Y1147"/>
  <c r="S1147"/>
  <c r="R1147"/>
  <c r="X1147"/>
  <c r="W1147"/>
  <c r="AA1148" l="1"/>
  <c r="AP1148"/>
  <c r="AO1148"/>
  <c r="AQ1148"/>
  <c r="AR1148"/>
  <c r="AI1148"/>
  <c r="AH1148"/>
  <c r="AD1143"/>
  <c r="AC1144"/>
  <c r="AF1145"/>
  <c r="AJ1145" s="1"/>
  <c r="E1145" s="1"/>
  <c r="AE1146"/>
  <c r="P1148"/>
  <c r="A1149"/>
  <c r="S1148"/>
  <c r="T1148"/>
  <c r="V1148"/>
  <c r="R1148"/>
  <c r="Q1148"/>
  <c r="U1148"/>
  <c r="X1148"/>
  <c r="Y1148"/>
  <c r="W1148"/>
  <c r="B1147"/>
  <c r="C1147" s="1"/>
  <c r="AA1149" l="1"/>
  <c r="AP1149"/>
  <c r="AO1149"/>
  <c r="AR1149"/>
  <c r="AQ1149"/>
  <c r="AI1149"/>
  <c r="AH1149"/>
  <c r="AF1146"/>
  <c r="AJ1146" s="1"/>
  <c r="E1146" s="1"/>
  <c r="AE1147"/>
  <c r="AD1144"/>
  <c r="AC1145"/>
  <c r="Q1149"/>
  <c r="P1149"/>
  <c r="A1150"/>
  <c r="U1149"/>
  <c r="T1149"/>
  <c r="Y1149"/>
  <c r="S1149"/>
  <c r="X1149"/>
  <c r="R1149"/>
  <c r="W1149"/>
  <c r="V1149"/>
  <c r="B1148"/>
  <c r="C1148" s="1"/>
  <c r="AA1150" l="1"/>
  <c r="AP1150"/>
  <c r="AO1150"/>
  <c r="AQ1150"/>
  <c r="AR1150"/>
  <c r="AI1150"/>
  <c r="AH1150"/>
  <c r="AD1145"/>
  <c r="AC1146"/>
  <c r="AF1147"/>
  <c r="AJ1147" s="1"/>
  <c r="E1147" s="1"/>
  <c r="AE1148"/>
  <c r="B1149"/>
  <c r="C1149" s="1"/>
  <c r="P1150"/>
  <c r="A1151"/>
  <c r="S1150"/>
  <c r="T1150"/>
  <c r="R1150"/>
  <c r="Q1150"/>
  <c r="U1150"/>
  <c r="X1150"/>
  <c r="V1150"/>
  <c r="W1150"/>
  <c r="Y1150"/>
  <c r="AA1151" l="1"/>
  <c r="AI1151" s="1"/>
  <c r="AP1151"/>
  <c r="AO1151"/>
  <c r="AR1151"/>
  <c r="AQ1151"/>
  <c r="AH1151"/>
  <c r="AF1148"/>
  <c r="AJ1148" s="1"/>
  <c r="E1148" s="1"/>
  <c r="AE1149"/>
  <c r="AD1146"/>
  <c r="AC1147"/>
  <c r="B1150"/>
  <c r="C1150" s="1"/>
  <c r="Q1151"/>
  <c r="P1151"/>
  <c r="A1152"/>
  <c r="U1151"/>
  <c r="T1151"/>
  <c r="V1151"/>
  <c r="S1151"/>
  <c r="R1151"/>
  <c r="X1151"/>
  <c r="Y1151"/>
  <c r="W1151"/>
  <c r="AA1152" l="1"/>
  <c r="AP1152"/>
  <c r="AO1152"/>
  <c r="AQ1152"/>
  <c r="AR1152"/>
  <c r="AI1152"/>
  <c r="AH1152"/>
  <c r="AD1147"/>
  <c r="AC1148"/>
  <c r="AF1149"/>
  <c r="AJ1149" s="1"/>
  <c r="E1149" s="1"/>
  <c r="AE1150"/>
  <c r="P1152"/>
  <c r="A1153"/>
  <c r="S1152"/>
  <c r="T1152"/>
  <c r="V1152"/>
  <c r="R1152"/>
  <c r="Q1152"/>
  <c r="U1152"/>
  <c r="X1152"/>
  <c r="Y1152"/>
  <c r="W1152"/>
  <c r="B1151"/>
  <c r="C1151" s="1"/>
  <c r="AA1153" l="1"/>
  <c r="AP1153"/>
  <c r="AO1153"/>
  <c r="AR1153"/>
  <c r="AQ1153"/>
  <c r="AI1153"/>
  <c r="AH1153"/>
  <c r="AF1150"/>
  <c r="AJ1150" s="1"/>
  <c r="E1150" s="1"/>
  <c r="AE1151"/>
  <c r="AD1148"/>
  <c r="AC1149"/>
  <c r="Q1153"/>
  <c r="P1153"/>
  <c r="A1154"/>
  <c r="U1153"/>
  <c r="T1153"/>
  <c r="Y1153"/>
  <c r="S1153"/>
  <c r="R1153"/>
  <c r="X1153"/>
  <c r="W1153"/>
  <c r="V1153"/>
  <c r="B1152"/>
  <c r="C1152" s="1"/>
  <c r="AA1154" l="1"/>
  <c r="AP1154"/>
  <c r="AO1154"/>
  <c r="AQ1154"/>
  <c r="AR1154"/>
  <c r="AI1154"/>
  <c r="AH1154"/>
  <c r="AD1149"/>
  <c r="AC1150"/>
  <c r="AF1151"/>
  <c r="AJ1151" s="1"/>
  <c r="E1151" s="1"/>
  <c r="AE1152"/>
  <c r="B1153"/>
  <c r="C1153" s="1"/>
  <c r="P1154"/>
  <c r="A1155"/>
  <c r="S1154"/>
  <c r="T1154"/>
  <c r="Y1154"/>
  <c r="U1154"/>
  <c r="V1154"/>
  <c r="W1154"/>
  <c r="R1154"/>
  <c r="Q1154"/>
  <c r="X1154"/>
  <c r="AA1155" l="1"/>
  <c r="AP1155"/>
  <c r="AO1155"/>
  <c r="AR1155"/>
  <c r="AQ1155"/>
  <c r="AI1155"/>
  <c r="AH1155"/>
  <c r="AF1152"/>
  <c r="AJ1152" s="1"/>
  <c r="E1152" s="1"/>
  <c r="AE1153"/>
  <c r="AD1150"/>
  <c r="AC1151"/>
  <c r="B1154"/>
  <c r="C1154" s="1"/>
  <c r="Q1155"/>
  <c r="P1155"/>
  <c r="A1156"/>
  <c r="U1155"/>
  <c r="T1155"/>
  <c r="V1155"/>
  <c r="S1155"/>
  <c r="R1155"/>
  <c r="X1155"/>
  <c r="W1155"/>
  <c r="Y1155"/>
  <c r="AA1156" l="1"/>
  <c r="AP1156"/>
  <c r="AO1156"/>
  <c r="AQ1156"/>
  <c r="AR1156"/>
  <c r="AI1156"/>
  <c r="AH1156"/>
  <c r="AD1151"/>
  <c r="AC1152"/>
  <c r="AF1153"/>
  <c r="AJ1153" s="1"/>
  <c r="E1153" s="1"/>
  <c r="AE1154"/>
  <c r="P1156"/>
  <c r="A1157"/>
  <c r="S1156"/>
  <c r="T1156"/>
  <c r="V1156"/>
  <c r="U1156"/>
  <c r="Y1156"/>
  <c r="R1156"/>
  <c r="Q1156"/>
  <c r="X1156"/>
  <c r="W1156"/>
  <c r="B1155"/>
  <c r="C1155" s="1"/>
  <c r="AA1157" l="1"/>
  <c r="AI1157" s="1"/>
  <c r="AP1157"/>
  <c r="AO1157"/>
  <c r="AR1157"/>
  <c r="AQ1157"/>
  <c r="AH1157"/>
  <c r="AF1154"/>
  <c r="AJ1154" s="1"/>
  <c r="E1154" s="1"/>
  <c r="AE1155"/>
  <c r="AD1152"/>
  <c r="AC1153"/>
  <c r="Q1157"/>
  <c r="P1157"/>
  <c r="A1158"/>
  <c r="U1157"/>
  <c r="T1157"/>
  <c r="Y1157"/>
  <c r="W1157"/>
  <c r="V1157"/>
  <c r="S1157"/>
  <c r="R1157"/>
  <c r="X1157"/>
  <c r="B1156"/>
  <c r="C1156" s="1"/>
  <c r="AA1158" l="1"/>
  <c r="AP1158"/>
  <c r="AO1158"/>
  <c r="AQ1158"/>
  <c r="AR1158"/>
  <c r="AI1158"/>
  <c r="AH1158"/>
  <c r="AD1153"/>
  <c r="AC1154"/>
  <c r="AF1155"/>
  <c r="AJ1155" s="1"/>
  <c r="E1155" s="1"/>
  <c r="AE1156"/>
  <c r="B1157"/>
  <c r="C1157" s="1"/>
  <c r="P1158"/>
  <c r="A1159"/>
  <c r="S1158"/>
  <c r="X1158"/>
  <c r="V1158"/>
  <c r="T1158"/>
  <c r="R1158"/>
  <c r="Q1158"/>
  <c r="U1158"/>
  <c r="Y1158"/>
  <c r="W1158"/>
  <c r="AA1159" l="1"/>
  <c r="AI1159" s="1"/>
  <c r="AP1159"/>
  <c r="AO1159"/>
  <c r="AR1159"/>
  <c r="AQ1159"/>
  <c r="AH1159"/>
  <c r="AF1156"/>
  <c r="AJ1156" s="1"/>
  <c r="E1156" s="1"/>
  <c r="AE1157"/>
  <c r="AD1154"/>
  <c r="AC1155"/>
  <c r="B1158"/>
  <c r="C1158" s="1"/>
  <c r="Q1159"/>
  <c r="P1159"/>
  <c r="A1160"/>
  <c r="U1159"/>
  <c r="W1159"/>
  <c r="T1159"/>
  <c r="R1159"/>
  <c r="X1159"/>
  <c r="V1159"/>
  <c r="Y1159"/>
  <c r="S1159"/>
  <c r="AA1160" l="1"/>
  <c r="AP1160"/>
  <c r="AO1160"/>
  <c r="AQ1160"/>
  <c r="AR1160"/>
  <c r="AI1160"/>
  <c r="AH1160"/>
  <c r="AD1155"/>
  <c r="AC1156"/>
  <c r="AF1157"/>
  <c r="AJ1157" s="1"/>
  <c r="E1157" s="1"/>
  <c r="AE1158"/>
  <c r="P1160"/>
  <c r="A1161"/>
  <c r="S1160"/>
  <c r="X1160"/>
  <c r="Y1160"/>
  <c r="V1160"/>
  <c r="Q1160"/>
  <c r="W1160"/>
  <c r="R1160"/>
  <c r="U1160"/>
  <c r="T1160"/>
  <c r="B1159"/>
  <c r="C1159" s="1"/>
  <c r="AA1161" l="1"/>
  <c r="AI1161" s="1"/>
  <c r="AP1161"/>
  <c r="AO1161"/>
  <c r="AR1161"/>
  <c r="AQ1161"/>
  <c r="AH1161"/>
  <c r="AF1158"/>
  <c r="AJ1158" s="1"/>
  <c r="E1158" s="1"/>
  <c r="AE1159"/>
  <c r="AD1156"/>
  <c r="AC1157"/>
  <c r="Q1161"/>
  <c r="P1161"/>
  <c r="A1162"/>
  <c r="U1161"/>
  <c r="W1161"/>
  <c r="Y1161"/>
  <c r="S1161"/>
  <c r="R1161"/>
  <c r="X1161"/>
  <c r="T1161"/>
  <c r="V1161"/>
  <c r="B1160"/>
  <c r="C1160" s="1"/>
  <c r="AA1162" l="1"/>
  <c r="AI1162" s="1"/>
  <c r="AP1162"/>
  <c r="AO1162"/>
  <c r="AQ1162"/>
  <c r="AR1162"/>
  <c r="AH1162"/>
  <c r="AD1157"/>
  <c r="AC1158"/>
  <c r="AF1159"/>
  <c r="AJ1159" s="1"/>
  <c r="E1159" s="1"/>
  <c r="AE1160"/>
  <c r="B1161"/>
  <c r="C1161" s="1"/>
  <c r="P1162"/>
  <c r="A1163"/>
  <c r="S1162"/>
  <c r="X1162"/>
  <c r="V1162"/>
  <c r="T1162"/>
  <c r="R1162"/>
  <c r="Q1162"/>
  <c r="U1162"/>
  <c r="Y1162"/>
  <c r="W1162"/>
  <c r="AA1163" l="1"/>
  <c r="AI1163" s="1"/>
  <c r="AP1163"/>
  <c r="AO1163"/>
  <c r="AR1163"/>
  <c r="AQ1163"/>
  <c r="AH1163"/>
  <c r="AF1160"/>
  <c r="AJ1160" s="1"/>
  <c r="E1160" s="1"/>
  <c r="AE1161"/>
  <c r="AD1158"/>
  <c r="AC1159"/>
  <c r="B1162"/>
  <c r="C1162" s="1"/>
  <c r="Q1163"/>
  <c r="P1163"/>
  <c r="A1164"/>
  <c r="U1163"/>
  <c r="W1163"/>
  <c r="T1163"/>
  <c r="S1163"/>
  <c r="R1163"/>
  <c r="X1163"/>
  <c r="V1163"/>
  <c r="Y1163"/>
  <c r="AA1164" l="1"/>
  <c r="AI1164" s="1"/>
  <c r="AP1164"/>
  <c r="AO1164"/>
  <c r="AQ1164"/>
  <c r="AR1164"/>
  <c r="AH1164"/>
  <c r="AD1159"/>
  <c r="AC1160"/>
  <c r="AF1161"/>
  <c r="AJ1161" s="1"/>
  <c r="E1161" s="1"/>
  <c r="AE1162"/>
  <c r="P1164"/>
  <c r="A1165"/>
  <c r="S1164"/>
  <c r="X1164"/>
  <c r="Y1164"/>
  <c r="V1164"/>
  <c r="W1164"/>
  <c r="R1164"/>
  <c r="Q1164"/>
  <c r="U1164"/>
  <c r="T1164"/>
  <c r="B1163"/>
  <c r="C1163" s="1"/>
  <c r="AA1165" l="1"/>
  <c r="AP1165"/>
  <c r="AO1165"/>
  <c r="AR1165"/>
  <c r="AQ1165"/>
  <c r="AI1165"/>
  <c r="AH1165"/>
  <c r="AF1162"/>
  <c r="AJ1162" s="1"/>
  <c r="E1162" s="1"/>
  <c r="AE1163"/>
  <c r="AD1160"/>
  <c r="AC1161"/>
  <c r="Q1165"/>
  <c r="P1165"/>
  <c r="A1166"/>
  <c r="T1165"/>
  <c r="V1165"/>
  <c r="U1165"/>
  <c r="Y1165"/>
  <c r="S1165"/>
  <c r="R1165"/>
  <c r="X1165"/>
  <c r="W1165"/>
  <c r="B1164"/>
  <c r="C1164" s="1"/>
  <c r="AA1166" l="1"/>
  <c r="AP1166"/>
  <c r="AO1166"/>
  <c r="AQ1166"/>
  <c r="AR1166"/>
  <c r="AI1166"/>
  <c r="AH1166"/>
  <c r="AD1161"/>
  <c r="AC1162"/>
  <c r="AF1163"/>
  <c r="AJ1163" s="1"/>
  <c r="E1163" s="1"/>
  <c r="AE1164"/>
  <c r="B1165"/>
  <c r="C1165" s="1"/>
  <c r="P1166"/>
  <c r="A1167"/>
  <c r="S1166"/>
  <c r="T1166"/>
  <c r="Y1166"/>
  <c r="V1166"/>
  <c r="R1166"/>
  <c r="Q1166"/>
  <c r="X1166"/>
  <c r="U1166"/>
  <c r="W1166"/>
  <c r="AA1167" l="1"/>
  <c r="AP1167"/>
  <c r="AO1167"/>
  <c r="AR1167"/>
  <c r="AQ1167"/>
  <c r="AI1167"/>
  <c r="AH1167"/>
  <c r="AF1164"/>
  <c r="AJ1164" s="1"/>
  <c r="E1164" s="1"/>
  <c r="AE1165"/>
  <c r="AD1162"/>
  <c r="AC1163"/>
  <c r="B1166"/>
  <c r="C1166" s="1"/>
  <c r="Q1167"/>
  <c r="P1167"/>
  <c r="A1168"/>
  <c r="T1167"/>
  <c r="V1167"/>
  <c r="U1167"/>
  <c r="S1167"/>
  <c r="R1167"/>
  <c r="X1167"/>
  <c r="W1167"/>
  <c r="Y1167"/>
  <c r="AA1168" l="1"/>
  <c r="AI1168" s="1"/>
  <c r="AP1168"/>
  <c r="AO1168"/>
  <c r="AQ1168"/>
  <c r="AR1168"/>
  <c r="AD1163"/>
  <c r="AC1164"/>
  <c r="AF1165"/>
  <c r="AJ1165" s="1"/>
  <c r="E1165" s="1"/>
  <c r="AE1166"/>
  <c r="P1168"/>
  <c r="A1169"/>
  <c r="S1168"/>
  <c r="T1168"/>
  <c r="Y1168"/>
  <c r="V1168"/>
  <c r="R1168"/>
  <c r="Q1168"/>
  <c r="X1168"/>
  <c r="U1168"/>
  <c r="W1168"/>
  <c r="B1167"/>
  <c r="C1167" s="1"/>
  <c r="F4"/>
  <c r="G4" s="1"/>
  <c r="AH1168" l="1"/>
  <c r="AA1169"/>
  <c r="AP1169"/>
  <c r="AO1169"/>
  <c r="AR1169"/>
  <c r="AQ1169"/>
  <c r="AI1169"/>
  <c r="AH1169"/>
  <c r="AF1166"/>
  <c r="AJ1166" s="1"/>
  <c r="E1166" s="1"/>
  <c r="AE1167"/>
  <c r="AD1164"/>
  <c r="AC1165"/>
  <c r="Q1169"/>
  <c r="P1169"/>
  <c r="A1170"/>
  <c r="T1169"/>
  <c r="V1169"/>
  <c r="U1169"/>
  <c r="W1169"/>
  <c r="S1169"/>
  <c r="R1169"/>
  <c r="X1169"/>
  <c r="Y1169"/>
  <c r="B1168"/>
  <c r="C1168" s="1"/>
  <c r="I4"/>
  <c r="H5"/>
  <c r="AA1170" l="1"/>
  <c r="AP1170"/>
  <c r="AO1170"/>
  <c r="AQ1170"/>
  <c r="AR1170"/>
  <c r="AI1170"/>
  <c r="AH1170"/>
  <c r="AD1165"/>
  <c r="AC1166"/>
  <c r="AF1167"/>
  <c r="AJ1167" s="1"/>
  <c r="E1167" s="1"/>
  <c r="AE1168"/>
  <c r="B1169"/>
  <c r="C1169" s="1"/>
  <c r="P1170"/>
  <c r="A1171"/>
  <c r="S1170"/>
  <c r="T1170"/>
  <c r="Y1170"/>
  <c r="V1170"/>
  <c r="Q1170"/>
  <c r="R1170"/>
  <c r="X1170"/>
  <c r="U1170"/>
  <c r="W1170"/>
  <c r="AM4"/>
  <c r="D5" s="1"/>
  <c r="F5" s="1"/>
  <c r="G5" s="1"/>
  <c r="I5" s="1"/>
  <c r="AA1171" l="1"/>
  <c r="AP1171"/>
  <c r="AO1171"/>
  <c r="AR1171"/>
  <c r="AQ1171"/>
  <c r="AI1171"/>
  <c r="AH1171"/>
  <c r="AF1168"/>
  <c r="AJ1168" s="1"/>
  <c r="E1168" s="1"/>
  <c r="AE1169"/>
  <c r="AD1166"/>
  <c r="AC1167"/>
  <c r="B1170"/>
  <c r="C1170" s="1"/>
  <c r="Q1171"/>
  <c r="P1171"/>
  <c r="A1172"/>
  <c r="T1171"/>
  <c r="V1171"/>
  <c r="U1171"/>
  <c r="S1171"/>
  <c r="R1171"/>
  <c r="X1171"/>
  <c r="W1171"/>
  <c r="Y1171"/>
  <c r="H6"/>
  <c r="AM5"/>
  <c r="AA1172" l="1"/>
  <c r="AI1172" s="1"/>
  <c r="AP1172"/>
  <c r="AO1172"/>
  <c r="AQ1172"/>
  <c r="AR1172"/>
  <c r="AH1172"/>
  <c r="AD1167"/>
  <c r="AC1168"/>
  <c r="AF1169"/>
  <c r="AJ1169" s="1"/>
  <c r="E1169" s="1"/>
  <c r="AE1170"/>
  <c r="P1172"/>
  <c r="A1173"/>
  <c r="S1172"/>
  <c r="T1172"/>
  <c r="Y1172"/>
  <c r="V1172"/>
  <c r="W1172"/>
  <c r="R1172"/>
  <c r="Q1172"/>
  <c r="X1172"/>
  <c r="U1172"/>
  <c r="B1171"/>
  <c r="C1171" s="1"/>
  <c r="D6"/>
  <c r="F6" s="1"/>
  <c r="G6" s="1"/>
  <c r="AA1173" l="1"/>
  <c r="AP1173"/>
  <c r="AO1173"/>
  <c r="AR1173"/>
  <c r="AQ1173"/>
  <c r="AI1173"/>
  <c r="AH1173"/>
  <c r="AF1170"/>
  <c r="AJ1170" s="1"/>
  <c r="E1170" s="1"/>
  <c r="AE1171"/>
  <c r="AD1168"/>
  <c r="AC1169"/>
  <c r="Q1173"/>
  <c r="P1173"/>
  <c r="A1174"/>
  <c r="T1173"/>
  <c r="V1173"/>
  <c r="U1173"/>
  <c r="R1173"/>
  <c r="S1173"/>
  <c r="X1173"/>
  <c r="W1173"/>
  <c r="Y1173"/>
  <c r="B1172"/>
  <c r="C1172" s="1"/>
  <c r="I6"/>
  <c r="H7"/>
  <c r="AA1174" l="1"/>
  <c r="AP1174"/>
  <c r="AO1174"/>
  <c r="AQ1174"/>
  <c r="AR1174"/>
  <c r="AO7"/>
  <c r="AQ7"/>
  <c r="AI1174"/>
  <c r="AH1174"/>
  <c r="AD1169"/>
  <c r="AC1170"/>
  <c r="AF1171"/>
  <c r="AJ1171" s="1"/>
  <c r="E1171" s="1"/>
  <c r="AE1172"/>
  <c r="B1173"/>
  <c r="C1173" s="1"/>
  <c r="P1174"/>
  <c r="A1175"/>
  <c r="S1174"/>
  <c r="T1174"/>
  <c r="Y1174"/>
  <c r="V1174"/>
  <c r="Q1174"/>
  <c r="R1174"/>
  <c r="X1174"/>
  <c r="U1174"/>
  <c r="W1174"/>
  <c r="AM6"/>
  <c r="D7" s="1"/>
  <c r="F7" s="1"/>
  <c r="G7" s="1"/>
  <c r="AA1175" l="1"/>
  <c r="AI1175" s="1"/>
  <c r="AP1175"/>
  <c r="AO1175"/>
  <c r="AR1175"/>
  <c r="AQ1175"/>
  <c r="AH1175"/>
  <c r="AF1172"/>
  <c r="AJ1172" s="1"/>
  <c r="E1172" s="1"/>
  <c r="AE1173"/>
  <c r="AD1170"/>
  <c r="AC1171"/>
  <c r="B1174"/>
  <c r="C1174" s="1"/>
  <c r="Q1175"/>
  <c r="P1175"/>
  <c r="A1176"/>
  <c r="T1175"/>
  <c r="V1175"/>
  <c r="U1175"/>
  <c r="S1175"/>
  <c r="R1175"/>
  <c r="X1175"/>
  <c r="W1175"/>
  <c r="Y1175"/>
  <c r="H8"/>
  <c r="I7"/>
  <c r="AA1176" l="1"/>
  <c r="AI1176" s="1"/>
  <c r="AP1176"/>
  <c r="AO1176"/>
  <c r="AQ1176"/>
  <c r="AR1176"/>
  <c r="AP7"/>
  <c r="AR7"/>
  <c r="AH1176"/>
  <c r="AD1171"/>
  <c r="AC1172"/>
  <c r="AF1173"/>
  <c r="AJ1173" s="1"/>
  <c r="E1173" s="1"/>
  <c r="AE1174"/>
  <c r="P1176"/>
  <c r="A1177"/>
  <c r="S1176"/>
  <c r="T1176"/>
  <c r="Y1176"/>
  <c r="V1176"/>
  <c r="Q1176"/>
  <c r="X1176"/>
  <c r="U1176"/>
  <c r="W1176"/>
  <c r="R1176"/>
  <c r="B1175"/>
  <c r="C1175" s="1"/>
  <c r="AM7"/>
  <c r="D8" s="1"/>
  <c r="F8" s="1"/>
  <c r="G8" s="1"/>
  <c r="AA1177" l="1"/>
  <c r="AP1177"/>
  <c r="AO1177"/>
  <c r="AR1177"/>
  <c r="AQ1177"/>
  <c r="AI1177"/>
  <c r="AH1177"/>
  <c r="AF1174"/>
  <c r="AJ1174" s="1"/>
  <c r="E1174" s="1"/>
  <c r="AE1175"/>
  <c r="AD1172"/>
  <c r="AC1173"/>
  <c r="Q1177"/>
  <c r="P1177"/>
  <c r="A1178"/>
  <c r="T1177"/>
  <c r="V1177"/>
  <c r="U1177"/>
  <c r="S1177"/>
  <c r="R1177"/>
  <c r="Y1177"/>
  <c r="X1177"/>
  <c r="W1177"/>
  <c r="B1176"/>
  <c r="C1176" s="1"/>
  <c r="I8"/>
  <c r="H9"/>
  <c r="AA1178" l="1"/>
  <c r="AI1178" s="1"/>
  <c r="AP1178"/>
  <c r="AO1178"/>
  <c r="AQ1178"/>
  <c r="AR1178"/>
  <c r="AH1178"/>
  <c r="AD1173"/>
  <c r="AC1174"/>
  <c r="AF1175"/>
  <c r="AJ1175" s="1"/>
  <c r="E1175" s="1"/>
  <c r="AE1176"/>
  <c r="B1177"/>
  <c r="C1177" s="1"/>
  <c r="P1178"/>
  <c r="A1179"/>
  <c r="S1178"/>
  <c r="T1178"/>
  <c r="Y1178"/>
  <c r="V1178"/>
  <c r="R1178"/>
  <c r="Q1178"/>
  <c r="X1178"/>
  <c r="U1178"/>
  <c r="W1178"/>
  <c r="AM8"/>
  <c r="D9" s="1"/>
  <c r="F9" s="1"/>
  <c r="G9" s="1"/>
  <c r="AA1179" l="1"/>
  <c r="AP1179"/>
  <c r="AO1179"/>
  <c r="AR1179"/>
  <c r="AQ1179"/>
  <c r="AI1179"/>
  <c r="AH1179"/>
  <c r="AF1176"/>
  <c r="AJ1176" s="1"/>
  <c r="E1176" s="1"/>
  <c r="AE1177"/>
  <c r="AD1174"/>
  <c r="AC1175"/>
  <c r="B1178"/>
  <c r="C1178" s="1"/>
  <c r="Q1179"/>
  <c r="P1179"/>
  <c r="T1179"/>
  <c r="U1179"/>
  <c r="S1179"/>
  <c r="R1179"/>
  <c r="X1179"/>
  <c r="W1179"/>
  <c r="Y1179"/>
  <c r="A1180"/>
  <c r="V1179"/>
  <c r="H10"/>
  <c r="I9"/>
  <c r="AA1180" l="1"/>
  <c r="AI1180" s="1"/>
  <c r="AP1180"/>
  <c r="AO1180"/>
  <c r="AQ1180"/>
  <c r="AR1180"/>
  <c r="AH1180"/>
  <c r="AD1175"/>
  <c r="AC1176"/>
  <c r="AF1177"/>
  <c r="AJ1177" s="1"/>
  <c r="E1177" s="1"/>
  <c r="AE1178"/>
  <c r="P1180"/>
  <c r="A1181"/>
  <c r="S1180"/>
  <c r="T1180"/>
  <c r="Y1180"/>
  <c r="V1180"/>
  <c r="R1180"/>
  <c r="Q1180"/>
  <c r="X1180"/>
  <c r="U1180"/>
  <c r="W1180"/>
  <c r="B1179"/>
  <c r="C1179" s="1"/>
  <c r="AM9"/>
  <c r="D10" s="1"/>
  <c r="F10" s="1"/>
  <c r="G10" s="1"/>
  <c r="AA1181" l="1"/>
  <c r="AP1181"/>
  <c r="AO1181"/>
  <c r="AR1181"/>
  <c r="AQ1181"/>
  <c r="AI1181"/>
  <c r="AH1181"/>
  <c r="AF1178"/>
  <c r="AJ1178" s="1"/>
  <c r="E1178" s="1"/>
  <c r="AE1179"/>
  <c r="AD1176"/>
  <c r="AC1177"/>
  <c r="Q1181"/>
  <c r="P1181"/>
  <c r="A1182"/>
  <c r="T1181"/>
  <c r="V1181"/>
  <c r="U1181"/>
  <c r="X1181"/>
  <c r="W1181"/>
  <c r="Y1181"/>
  <c r="S1181"/>
  <c r="R1181"/>
  <c r="B1180"/>
  <c r="C1180" s="1"/>
  <c r="H11"/>
  <c r="I10"/>
  <c r="AA1182" l="1"/>
  <c r="AP1182"/>
  <c r="AO1182"/>
  <c r="AQ1182"/>
  <c r="AR1182"/>
  <c r="AI1182"/>
  <c r="AH1182"/>
  <c r="AD1177"/>
  <c r="AC1178"/>
  <c r="AF1179"/>
  <c r="AJ1179" s="1"/>
  <c r="E1179" s="1"/>
  <c r="AE1180"/>
  <c r="B1181"/>
  <c r="C1181" s="1"/>
  <c r="P1182"/>
  <c r="A1183"/>
  <c r="S1182"/>
  <c r="T1182"/>
  <c r="Y1182"/>
  <c r="V1182"/>
  <c r="U1182"/>
  <c r="R1182"/>
  <c r="Q1182"/>
  <c r="X1182"/>
  <c r="W1182"/>
  <c r="AM10"/>
  <c r="D11" s="1"/>
  <c r="F11" s="1"/>
  <c r="G11" s="1"/>
  <c r="AA1183" l="1"/>
  <c r="AP1183"/>
  <c r="AO1183"/>
  <c r="AR1183"/>
  <c r="AQ1183"/>
  <c r="AI1183"/>
  <c r="AH1183"/>
  <c r="AF1180"/>
  <c r="AJ1180" s="1"/>
  <c r="E1180" s="1"/>
  <c r="AE1181"/>
  <c r="AD1178"/>
  <c r="AC1179"/>
  <c r="B1182"/>
  <c r="C1182" s="1"/>
  <c r="Q1183"/>
  <c r="P1183"/>
  <c r="A1184"/>
  <c r="T1183"/>
  <c r="V1183"/>
  <c r="U1183"/>
  <c r="S1183"/>
  <c r="R1183"/>
  <c r="X1183"/>
  <c r="W1183"/>
  <c r="Y1183"/>
  <c r="H12"/>
  <c r="I11"/>
  <c r="AA1184" l="1"/>
  <c r="AP1184"/>
  <c r="AO1184"/>
  <c r="AQ1184"/>
  <c r="AR1184"/>
  <c r="AI1184"/>
  <c r="AH1184"/>
  <c r="AD1179"/>
  <c r="AC1180"/>
  <c r="AF1181"/>
  <c r="AJ1181" s="1"/>
  <c r="E1181" s="1"/>
  <c r="AE1182"/>
  <c r="P1184"/>
  <c r="A1185"/>
  <c r="S1184"/>
  <c r="T1184"/>
  <c r="Y1184"/>
  <c r="V1184"/>
  <c r="R1184"/>
  <c r="Q1184"/>
  <c r="X1184"/>
  <c r="U1184"/>
  <c r="W1184"/>
  <c r="B1183"/>
  <c r="C1183" s="1"/>
  <c r="AM11"/>
  <c r="D12" s="1"/>
  <c r="F12" s="1"/>
  <c r="G12" s="1"/>
  <c r="AA1185" l="1"/>
  <c r="AP1185"/>
  <c r="AO1185"/>
  <c r="AR1185"/>
  <c r="AQ1185"/>
  <c r="AI1185"/>
  <c r="AH1185"/>
  <c r="AF1182"/>
  <c r="AJ1182" s="1"/>
  <c r="E1182" s="1"/>
  <c r="AE1183"/>
  <c r="AD1180"/>
  <c r="AC1181"/>
  <c r="Q1185"/>
  <c r="P1185"/>
  <c r="A1186"/>
  <c r="T1185"/>
  <c r="V1185"/>
  <c r="U1185"/>
  <c r="S1185"/>
  <c r="R1185"/>
  <c r="X1185"/>
  <c r="W1185"/>
  <c r="Y1185"/>
  <c r="B1184"/>
  <c r="C1184" s="1"/>
  <c r="H13"/>
  <c r="I12"/>
  <c r="AA1186" l="1"/>
  <c r="AP1186"/>
  <c r="AO1186"/>
  <c r="AQ1186"/>
  <c r="AR1186"/>
  <c r="AI1186"/>
  <c r="AH1186"/>
  <c r="AD1181"/>
  <c r="AC1182"/>
  <c r="AF1183"/>
  <c r="AJ1183" s="1"/>
  <c r="E1183" s="1"/>
  <c r="AE1184"/>
  <c r="B1185"/>
  <c r="C1185" s="1"/>
  <c r="P1186"/>
  <c r="A1187"/>
  <c r="S1186"/>
  <c r="T1186"/>
  <c r="Y1186"/>
  <c r="V1186"/>
  <c r="U1186"/>
  <c r="R1186"/>
  <c r="Q1186"/>
  <c r="X1186"/>
  <c r="W1186"/>
  <c r="AM12"/>
  <c r="D13" s="1"/>
  <c r="F13" s="1"/>
  <c r="G13" s="1"/>
  <c r="AA1187" l="1"/>
  <c r="AP1187"/>
  <c r="AO1187"/>
  <c r="AR1187"/>
  <c r="AQ1187"/>
  <c r="AI1187"/>
  <c r="AH1187"/>
  <c r="AF1184"/>
  <c r="AJ1184" s="1"/>
  <c r="E1184" s="1"/>
  <c r="AE1185"/>
  <c r="AD1182"/>
  <c r="AC1183"/>
  <c r="B1186"/>
  <c r="C1186" s="1"/>
  <c r="Q1187"/>
  <c r="P1187"/>
  <c r="A1188"/>
  <c r="T1187"/>
  <c r="V1187"/>
  <c r="U1187"/>
  <c r="S1187"/>
  <c r="R1187"/>
  <c r="X1187"/>
  <c r="W1187"/>
  <c r="Y1187"/>
  <c r="H14"/>
  <c r="I13"/>
  <c r="AA1188" l="1"/>
  <c r="AP1188"/>
  <c r="AO1188"/>
  <c r="AQ1188"/>
  <c r="AR1188"/>
  <c r="AI1188"/>
  <c r="AH1188"/>
  <c r="AD1183"/>
  <c r="AC1184"/>
  <c r="AF1185"/>
  <c r="AJ1185" s="1"/>
  <c r="E1185" s="1"/>
  <c r="AE1186"/>
  <c r="P1188"/>
  <c r="A1189"/>
  <c r="T1188"/>
  <c r="R1188"/>
  <c r="Q1188"/>
  <c r="X1188"/>
  <c r="U1188"/>
  <c r="W1188"/>
  <c r="S1188"/>
  <c r="Y1188"/>
  <c r="V1188"/>
  <c r="B1187"/>
  <c r="C1187" s="1"/>
  <c r="AM13"/>
  <c r="D14" s="1"/>
  <c r="F14" s="1"/>
  <c r="G14" s="1"/>
  <c r="AA1189" l="1"/>
  <c r="AI1189" s="1"/>
  <c r="AP1189"/>
  <c r="AO1189"/>
  <c r="AR1189"/>
  <c r="AQ1189"/>
  <c r="AH1189"/>
  <c r="AF1186"/>
  <c r="AJ1186" s="1"/>
  <c r="E1186" s="1"/>
  <c r="AE1187"/>
  <c r="AD1184"/>
  <c r="AC1185"/>
  <c r="Q1189"/>
  <c r="P1189"/>
  <c r="A1190"/>
  <c r="T1189"/>
  <c r="V1189"/>
  <c r="U1189"/>
  <c r="S1189"/>
  <c r="R1189"/>
  <c r="X1189"/>
  <c r="Y1189"/>
  <c r="W1189"/>
  <c r="B1188"/>
  <c r="C1188" s="1"/>
  <c r="H15"/>
  <c r="I14"/>
  <c r="AA1190" l="1"/>
  <c r="AP1190"/>
  <c r="AO1190"/>
  <c r="AQ1190"/>
  <c r="AR1190"/>
  <c r="AI1190"/>
  <c r="AH1190"/>
  <c r="AD1185"/>
  <c r="AC1186"/>
  <c r="AF1187"/>
  <c r="AJ1187" s="1"/>
  <c r="E1187" s="1"/>
  <c r="AE1188"/>
  <c r="B1189"/>
  <c r="C1189" s="1"/>
  <c r="P1190"/>
  <c r="A1191"/>
  <c r="S1190"/>
  <c r="T1190"/>
  <c r="Y1190"/>
  <c r="V1190"/>
  <c r="X1190"/>
  <c r="U1190"/>
  <c r="R1190"/>
  <c r="Q1190"/>
  <c r="W1190"/>
  <c r="AM14"/>
  <c r="D15" s="1"/>
  <c r="F15" s="1"/>
  <c r="G15" s="1"/>
  <c r="AA1191" l="1"/>
  <c r="AP1191"/>
  <c r="AO1191"/>
  <c r="AR1191"/>
  <c r="AQ1191"/>
  <c r="AI1191"/>
  <c r="AH1191"/>
  <c r="AF1188"/>
  <c r="AJ1188" s="1"/>
  <c r="E1188" s="1"/>
  <c r="AE1189"/>
  <c r="AD1186"/>
  <c r="AC1187"/>
  <c r="B1190"/>
  <c r="C1190" s="1"/>
  <c r="Q1191"/>
  <c r="P1191"/>
  <c r="A1192"/>
  <c r="T1191"/>
  <c r="V1191"/>
  <c r="U1191"/>
  <c r="R1191"/>
  <c r="S1191"/>
  <c r="X1191"/>
  <c r="W1191"/>
  <c r="Y1191"/>
  <c r="H16"/>
  <c r="I15"/>
  <c r="AA1192" l="1"/>
  <c r="AP1192"/>
  <c r="AO1192"/>
  <c r="AQ1192"/>
  <c r="AR1192"/>
  <c r="AI1192"/>
  <c r="AH1192"/>
  <c r="AD1187"/>
  <c r="AC1188"/>
  <c r="AF1189"/>
  <c r="AJ1189" s="1"/>
  <c r="E1189" s="1"/>
  <c r="AE1190"/>
  <c r="P1192"/>
  <c r="A1193"/>
  <c r="T1192"/>
  <c r="R1192"/>
  <c r="Q1192"/>
  <c r="X1192"/>
  <c r="U1192"/>
  <c r="W1192"/>
  <c r="S1192"/>
  <c r="Y1192"/>
  <c r="V1192"/>
  <c r="B1191"/>
  <c r="C1191" s="1"/>
  <c r="AM15"/>
  <c r="D16" s="1"/>
  <c r="F16" s="1"/>
  <c r="G16" s="1"/>
  <c r="AA1193" l="1"/>
  <c r="AP1193"/>
  <c r="AO1193"/>
  <c r="AR1193"/>
  <c r="AQ1193"/>
  <c r="AI1193"/>
  <c r="AH1193"/>
  <c r="AF1190"/>
  <c r="AJ1190" s="1"/>
  <c r="E1190" s="1"/>
  <c r="AE1191"/>
  <c r="AD1188"/>
  <c r="AC1189"/>
  <c r="Q1193"/>
  <c r="P1193"/>
  <c r="A1194"/>
  <c r="T1193"/>
  <c r="V1193"/>
  <c r="U1193"/>
  <c r="S1193"/>
  <c r="R1193"/>
  <c r="X1193"/>
  <c r="W1193"/>
  <c r="Y1193"/>
  <c r="B1192"/>
  <c r="C1192" s="1"/>
  <c r="H17"/>
  <c r="I16"/>
  <c r="AA1194" l="1"/>
  <c r="AI1194" s="1"/>
  <c r="AP1194"/>
  <c r="AO1194"/>
  <c r="AQ1194"/>
  <c r="AR1194"/>
  <c r="AH1194"/>
  <c r="AD1189"/>
  <c r="AC1190"/>
  <c r="AF1191"/>
  <c r="AJ1191" s="1"/>
  <c r="E1191" s="1"/>
  <c r="AE1192"/>
  <c r="B1193"/>
  <c r="C1193" s="1"/>
  <c r="P1194"/>
  <c r="A1195"/>
  <c r="S1194"/>
  <c r="T1194"/>
  <c r="Y1194"/>
  <c r="V1194"/>
  <c r="X1194"/>
  <c r="R1194"/>
  <c r="Q1194"/>
  <c r="U1194"/>
  <c r="W1194"/>
  <c r="AM16"/>
  <c r="D17" s="1"/>
  <c r="F17" s="1"/>
  <c r="G17" s="1"/>
  <c r="AA1195" l="1"/>
  <c r="AP1195"/>
  <c r="AO1195"/>
  <c r="AR1195"/>
  <c r="AQ1195"/>
  <c r="AI1195"/>
  <c r="AH1195"/>
  <c r="AF1192"/>
  <c r="AJ1192" s="1"/>
  <c r="E1192" s="1"/>
  <c r="AE1193"/>
  <c r="AD1190"/>
  <c r="AC1191"/>
  <c r="B1194"/>
  <c r="C1194" s="1"/>
  <c r="Q1195"/>
  <c r="P1195"/>
  <c r="A1196"/>
  <c r="T1195"/>
  <c r="V1195"/>
  <c r="U1195"/>
  <c r="S1195"/>
  <c r="X1195"/>
  <c r="R1195"/>
  <c r="W1195"/>
  <c r="Y1195"/>
  <c r="H18"/>
  <c r="I17"/>
  <c r="AA1196" l="1"/>
  <c r="AI1196" s="1"/>
  <c r="AP1196"/>
  <c r="AO1196"/>
  <c r="AQ1196"/>
  <c r="AR1196"/>
  <c r="AH1196"/>
  <c r="AD1191"/>
  <c r="AC1192"/>
  <c r="AF1193"/>
  <c r="AJ1193" s="1"/>
  <c r="E1193" s="1"/>
  <c r="AE1194"/>
  <c r="P1196"/>
  <c r="A1197"/>
  <c r="S1196"/>
  <c r="T1196"/>
  <c r="Y1196"/>
  <c r="V1196"/>
  <c r="U1196"/>
  <c r="R1196"/>
  <c r="Q1196"/>
  <c r="X1196"/>
  <c r="W1196"/>
  <c r="B1195"/>
  <c r="C1195" s="1"/>
  <c r="AM17"/>
  <c r="D18" s="1"/>
  <c r="F18" s="1"/>
  <c r="G18" s="1"/>
  <c r="AA1197" l="1"/>
  <c r="AI1197" s="1"/>
  <c r="AP1197"/>
  <c r="AO1197"/>
  <c r="AR1197"/>
  <c r="AQ1197"/>
  <c r="AH1197"/>
  <c r="AF1194"/>
  <c r="AJ1194" s="1"/>
  <c r="E1194" s="1"/>
  <c r="AE1195"/>
  <c r="AD1192"/>
  <c r="AC1193"/>
  <c r="Q1197"/>
  <c r="P1197"/>
  <c r="A1198"/>
  <c r="T1197"/>
  <c r="V1197"/>
  <c r="U1197"/>
  <c r="X1197"/>
  <c r="W1197"/>
  <c r="Y1197"/>
  <c r="S1197"/>
  <c r="R1197"/>
  <c r="B1196"/>
  <c r="C1196" s="1"/>
  <c r="H19"/>
  <c r="I18"/>
  <c r="AA1198" l="1"/>
  <c r="AI1198" s="1"/>
  <c r="AP1198"/>
  <c r="AO1198"/>
  <c r="AQ1198"/>
  <c r="AR1198"/>
  <c r="AH1198"/>
  <c r="AD1193"/>
  <c r="AC1194"/>
  <c r="AF1195"/>
  <c r="AJ1195" s="1"/>
  <c r="E1195" s="1"/>
  <c r="AE1196"/>
  <c r="B1197"/>
  <c r="C1197" s="1"/>
  <c r="P1198"/>
  <c r="A1199"/>
  <c r="S1198"/>
  <c r="T1198"/>
  <c r="Y1198"/>
  <c r="V1198"/>
  <c r="Q1198"/>
  <c r="X1198"/>
  <c r="U1198"/>
  <c r="W1198"/>
  <c r="R1198"/>
  <c r="AM18"/>
  <c r="D19" s="1"/>
  <c r="F19" s="1"/>
  <c r="G19" s="1"/>
  <c r="AA1199" l="1"/>
  <c r="AP1199"/>
  <c r="AO1199"/>
  <c r="AR1199"/>
  <c r="AQ1199"/>
  <c r="AI1199"/>
  <c r="AH1199"/>
  <c r="AF1196"/>
  <c r="AJ1196" s="1"/>
  <c r="E1196" s="1"/>
  <c r="AE1197"/>
  <c r="AD1194"/>
  <c r="AC1195"/>
  <c r="B1198"/>
  <c r="C1198" s="1"/>
  <c r="Q1199"/>
  <c r="P1199"/>
  <c r="A1200"/>
  <c r="T1199"/>
  <c r="V1199"/>
  <c r="U1199"/>
  <c r="R1199"/>
  <c r="S1199"/>
  <c r="X1199"/>
  <c r="W1199"/>
  <c r="Y1199"/>
  <c r="H20"/>
  <c r="I19"/>
  <c r="AA1200" l="1"/>
  <c r="AP1200"/>
  <c r="AO1200"/>
  <c r="AQ1200"/>
  <c r="AR1200"/>
  <c r="AI1200"/>
  <c r="AH1200"/>
  <c r="AD1195"/>
  <c r="AC1196"/>
  <c r="AF1197"/>
  <c r="AJ1197" s="1"/>
  <c r="E1197" s="1"/>
  <c r="AE1198"/>
  <c r="P1200"/>
  <c r="A1201"/>
  <c r="S1200"/>
  <c r="T1200"/>
  <c r="Y1200"/>
  <c r="V1200"/>
  <c r="R1200"/>
  <c r="Q1200"/>
  <c r="X1200"/>
  <c r="U1200"/>
  <c r="W1200"/>
  <c r="B1199"/>
  <c r="C1199" s="1"/>
  <c r="AM19"/>
  <c r="D20" s="1"/>
  <c r="F20" s="1"/>
  <c r="G20" s="1"/>
  <c r="AA1201" l="1"/>
  <c r="AP1201"/>
  <c r="AO1201"/>
  <c r="AR1201"/>
  <c r="AQ1201"/>
  <c r="AI1201"/>
  <c r="AH1201"/>
  <c r="AF1198"/>
  <c r="AJ1198" s="1"/>
  <c r="E1198" s="1"/>
  <c r="AE1199"/>
  <c r="AD1196"/>
  <c r="AC1197"/>
  <c r="Q1201"/>
  <c r="P1201"/>
  <c r="A1202"/>
  <c r="T1201"/>
  <c r="V1201"/>
  <c r="U1201"/>
  <c r="S1201"/>
  <c r="R1201"/>
  <c r="X1201"/>
  <c r="W1201"/>
  <c r="Y1201"/>
  <c r="B1200"/>
  <c r="C1200" s="1"/>
  <c r="H21"/>
  <c r="I20"/>
  <c r="AA1202" l="1"/>
  <c r="AP1202"/>
  <c r="AO1202"/>
  <c r="AQ1202"/>
  <c r="AR1202"/>
  <c r="AI1202"/>
  <c r="AH1202"/>
  <c r="AD1197"/>
  <c r="AC1198"/>
  <c r="AF1199"/>
  <c r="AJ1199" s="1"/>
  <c r="E1199" s="1"/>
  <c r="AE1200"/>
  <c r="A1203"/>
  <c r="S1203" s="1"/>
  <c r="R1203"/>
  <c r="B1201"/>
  <c r="C1201" s="1"/>
  <c r="P1202"/>
  <c r="S1202"/>
  <c r="X1202"/>
  <c r="Y1202"/>
  <c r="R1202"/>
  <c r="Q1202"/>
  <c r="V1202"/>
  <c r="T1202"/>
  <c r="U1202"/>
  <c r="W1202"/>
  <c r="AM20"/>
  <c r="D21" s="1"/>
  <c r="F21" s="1"/>
  <c r="G21" s="1"/>
  <c r="W1203" l="1"/>
  <c r="V1203"/>
  <c r="A1204"/>
  <c r="AA1204" s="1"/>
  <c r="AP1204"/>
  <c r="AQ1204"/>
  <c r="AA1203"/>
  <c r="AI1203" s="1"/>
  <c r="AP1203"/>
  <c r="AO1203"/>
  <c r="AR1203"/>
  <c r="AQ1203"/>
  <c r="AF1200"/>
  <c r="AJ1200" s="1"/>
  <c r="E1200" s="1"/>
  <c r="AE1201"/>
  <c r="AD1198"/>
  <c r="AC1199"/>
  <c r="X1203"/>
  <c r="T1203"/>
  <c r="P1203"/>
  <c r="Y1203"/>
  <c r="U1203"/>
  <c r="Q1203"/>
  <c r="Q1204"/>
  <c r="S1204"/>
  <c r="U1204"/>
  <c r="W1204"/>
  <c r="Y1204"/>
  <c r="A1205"/>
  <c r="P1204"/>
  <c r="R1204"/>
  <c r="T1204"/>
  <c r="V1204"/>
  <c r="X1204"/>
  <c r="B1202"/>
  <c r="C1202" s="1"/>
  <c r="H22"/>
  <c r="I21"/>
  <c r="AI1204" l="1"/>
  <c r="AH1204"/>
  <c r="AR1204"/>
  <c r="AO1204"/>
  <c r="AH1203"/>
  <c r="AA1205"/>
  <c r="AI1205" s="1"/>
  <c r="AP1205"/>
  <c r="AO1205"/>
  <c r="AR1205"/>
  <c r="AQ1205"/>
  <c r="AD1199"/>
  <c r="AC1200"/>
  <c r="AF1201"/>
  <c r="AJ1201" s="1"/>
  <c r="E1201" s="1"/>
  <c r="AE1202"/>
  <c r="B1203"/>
  <c r="C1203" s="1"/>
  <c r="P1205"/>
  <c r="S1205"/>
  <c r="W1205"/>
  <c r="Y1205"/>
  <c r="A1206"/>
  <c r="Q1205"/>
  <c r="U1205"/>
  <c r="X1205"/>
  <c r="V1205"/>
  <c r="R1205"/>
  <c r="T1205"/>
  <c r="B1204"/>
  <c r="AM21"/>
  <c r="D22" s="1"/>
  <c r="F22" s="1"/>
  <c r="G22" s="1"/>
  <c r="AH1205" l="1"/>
  <c r="AA1206"/>
  <c r="AI1206" s="1"/>
  <c r="AP1206"/>
  <c r="AO1206"/>
  <c r="AQ1206"/>
  <c r="AR1206"/>
  <c r="AF1202"/>
  <c r="AJ1202" s="1"/>
  <c r="E1202" s="1"/>
  <c r="AE1203"/>
  <c r="AD1200"/>
  <c r="AC1201"/>
  <c r="C1204"/>
  <c r="Q1206"/>
  <c r="S1206"/>
  <c r="U1206"/>
  <c r="W1206"/>
  <c r="Y1206"/>
  <c r="A1207"/>
  <c r="P1206"/>
  <c r="R1206"/>
  <c r="T1206"/>
  <c r="V1206"/>
  <c r="X1206"/>
  <c r="B1205"/>
  <c r="H23"/>
  <c r="I22"/>
  <c r="AH1206" l="1"/>
  <c r="AA1207"/>
  <c r="AH1207" s="1"/>
  <c r="AP1207"/>
  <c r="AO1207"/>
  <c r="AR1207"/>
  <c r="AQ1207"/>
  <c r="C1205"/>
  <c r="AI1207"/>
  <c r="AD1201"/>
  <c r="AC1202"/>
  <c r="AF1203"/>
  <c r="AJ1203" s="1"/>
  <c r="E1203" s="1"/>
  <c r="AE1204"/>
  <c r="P1207"/>
  <c r="S1207"/>
  <c r="W1207"/>
  <c r="Q1207"/>
  <c r="U1207"/>
  <c r="Y1207"/>
  <c r="X1207"/>
  <c r="T1207"/>
  <c r="A1208"/>
  <c r="V1207"/>
  <c r="R1207"/>
  <c r="B1206"/>
  <c r="C1206" s="1"/>
  <c r="AM22"/>
  <c r="D23" s="1"/>
  <c r="F23" s="1"/>
  <c r="G23" s="1"/>
  <c r="AA1208" l="1"/>
  <c r="AP1208"/>
  <c r="AO1208"/>
  <c r="AQ1208"/>
  <c r="AR1208"/>
  <c r="AI1208"/>
  <c r="AH1208"/>
  <c r="AF1204"/>
  <c r="AJ1204" s="1"/>
  <c r="E1204" s="1"/>
  <c r="AE1205"/>
  <c r="AD1202"/>
  <c r="AC1203"/>
  <c r="B1207"/>
  <c r="C1207" s="1"/>
  <c r="S1208"/>
  <c r="W1208"/>
  <c r="R1208"/>
  <c r="V1208"/>
  <c r="A1209"/>
  <c r="Q1208"/>
  <c r="U1208"/>
  <c r="Y1208"/>
  <c r="P1208"/>
  <c r="T1208"/>
  <c r="X1208"/>
  <c r="H24"/>
  <c r="I23"/>
  <c r="AA1209" l="1"/>
  <c r="AP1209"/>
  <c r="AO1209"/>
  <c r="AR1209"/>
  <c r="AQ1209"/>
  <c r="AI1209"/>
  <c r="AH1209"/>
  <c r="AD1203"/>
  <c r="AC1204"/>
  <c r="AF1205"/>
  <c r="AJ1205" s="1"/>
  <c r="E1205" s="1"/>
  <c r="AE1206"/>
  <c r="P1209"/>
  <c r="T1209"/>
  <c r="U1209"/>
  <c r="R1209"/>
  <c r="V1209"/>
  <c r="A1210"/>
  <c r="S1209"/>
  <c r="W1209"/>
  <c r="X1209"/>
  <c r="Q1209"/>
  <c r="Y1209"/>
  <c r="B1208"/>
  <c r="C1208" s="1"/>
  <c r="AM23"/>
  <c r="D24" s="1"/>
  <c r="F24" s="1"/>
  <c r="G24" s="1"/>
  <c r="AA1210" l="1"/>
  <c r="AP1210"/>
  <c r="AO1210"/>
  <c r="AQ1210"/>
  <c r="AR1210"/>
  <c r="AI1210"/>
  <c r="AH1210"/>
  <c r="AE1207"/>
  <c r="AF1206"/>
  <c r="AJ1206" s="1"/>
  <c r="E1206" s="1"/>
  <c r="AD1204"/>
  <c r="AC1205"/>
  <c r="Q1210"/>
  <c r="U1210"/>
  <c r="Y1210"/>
  <c r="P1210"/>
  <c r="T1210"/>
  <c r="X1210"/>
  <c r="S1210"/>
  <c r="W1210"/>
  <c r="R1210"/>
  <c r="V1210"/>
  <c r="A1211"/>
  <c r="B1209"/>
  <c r="C1209" s="1"/>
  <c r="H25"/>
  <c r="I24"/>
  <c r="AA1211" l="1"/>
  <c r="AP1211"/>
  <c r="AO1211"/>
  <c r="AR1211"/>
  <c r="AQ1211"/>
  <c r="AI1211"/>
  <c r="AH1211"/>
  <c r="AF1207"/>
  <c r="AJ1207" s="1"/>
  <c r="E1207" s="1"/>
  <c r="AE1208"/>
  <c r="AD1205"/>
  <c r="AC1206"/>
  <c r="B1210"/>
  <c r="C1210" s="1"/>
  <c r="R1211"/>
  <c r="V1211"/>
  <c r="A1212"/>
  <c r="S1211"/>
  <c r="W1211"/>
  <c r="P1211"/>
  <c r="T1211"/>
  <c r="X1211"/>
  <c r="Q1211"/>
  <c r="U1211"/>
  <c r="Y1211"/>
  <c r="AM24"/>
  <c r="D25" s="1"/>
  <c r="F25" s="1"/>
  <c r="G25" s="1"/>
  <c r="AA1212" l="1"/>
  <c r="AP1212"/>
  <c r="AO1212"/>
  <c r="AQ1212"/>
  <c r="AR1212"/>
  <c r="AI1212"/>
  <c r="AH1212"/>
  <c r="AD1206"/>
  <c r="AC1207"/>
  <c r="AF1208"/>
  <c r="AJ1208" s="1"/>
  <c r="E1208" s="1"/>
  <c r="AE1209"/>
  <c r="Q1212"/>
  <c r="U1212"/>
  <c r="Y1212"/>
  <c r="P1212"/>
  <c r="T1212"/>
  <c r="X1212"/>
  <c r="S1212"/>
  <c r="W1212"/>
  <c r="R1212"/>
  <c r="V1212"/>
  <c r="A1213"/>
  <c r="B1211"/>
  <c r="C1211" s="1"/>
  <c r="H26"/>
  <c r="I25"/>
  <c r="AA1213" l="1"/>
  <c r="AP1213"/>
  <c r="AO1213"/>
  <c r="AR1213"/>
  <c r="AQ1213"/>
  <c r="AI1213"/>
  <c r="AH1213"/>
  <c r="AF1209"/>
  <c r="AJ1209" s="1"/>
  <c r="E1209" s="1"/>
  <c r="AE1210"/>
  <c r="AD1207"/>
  <c r="AC1208"/>
  <c r="B1212"/>
  <c r="C1212" s="1"/>
  <c r="P1213"/>
  <c r="X1213"/>
  <c r="Q1213"/>
  <c r="R1213"/>
  <c r="V1213"/>
  <c r="A1214"/>
  <c r="S1213"/>
  <c r="W1213"/>
  <c r="T1213"/>
  <c r="U1213"/>
  <c r="Y1213"/>
  <c r="AM25"/>
  <c r="D26" s="1"/>
  <c r="F26" s="1"/>
  <c r="G26" s="1"/>
  <c r="AA1214" l="1"/>
  <c r="AP1214"/>
  <c r="AO1214"/>
  <c r="AQ1214"/>
  <c r="AR1214"/>
  <c r="AI1214"/>
  <c r="AH1214"/>
  <c r="AD1208"/>
  <c r="AC1209"/>
  <c r="AF1210"/>
  <c r="AJ1210" s="1"/>
  <c r="E1210" s="1"/>
  <c r="AE1211"/>
  <c r="S1214"/>
  <c r="W1214"/>
  <c r="R1214"/>
  <c r="V1214"/>
  <c r="A1215"/>
  <c r="Q1214"/>
  <c r="U1214"/>
  <c r="Y1214"/>
  <c r="P1214"/>
  <c r="T1214"/>
  <c r="X1214"/>
  <c r="B1213"/>
  <c r="C1213" s="1"/>
  <c r="H27"/>
  <c r="I26"/>
  <c r="AA1215" l="1"/>
  <c r="AI1215" s="1"/>
  <c r="AP1215"/>
  <c r="AO1215"/>
  <c r="AR1215"/>
  <c r="AQ1215"/>
  <c r="AH1215"/>
  <c r="AF1211"/>
  <c r="AJ1211" s="1"/>
  <c r="E1211" s="1"/>
  <c r="AE1212"/>
  <c r="AD1209"/>
  <c r="AC1210"/>
  <c r="R1215"/>
  <c r="V1215"/>
  <c r="A1216"/>
  <c r="S1215"/>
  <c r="W1215"/>
  <c r="P1215"/>
  <c r="T1215"/>
  <c r="X1215"/>
  <c r="Q1215"/>
  <c r="U1215"/>
  <c r="Y1215"/>
  <c r="B1214"/>
  <c r="C1214" s="1"/>
  <c r="AM26"/>
  <c r="D27" s="1"/>
  <c r="F27" s="1"/>
  <c r="G27" s="1"/>
  <c r="AA1216" l="1"/>
  <c r="AP1216"/>
  <c r="AO1216"/>
  <c r="AQ1216"/>
  <c r="AR1216"/>
  <c r="AI1216"/>
  <c r="AH1216"/>
  <c r="AD1210"/>
  <c r="AC1211"/>
  <c r="AF1212"/>
  <c r="AJ1212" s="1"/>
  <c r="E1212" s="1"/>
  <c r="AE1213"/>
  <c r="Q1216"/>
  <c r="U1216"/>
  <c r="Y1216"/>
  <c r="P1216"/>
  <c r="T1216"/>
  <c r="X1216"/>
  <c r="S1216"/>
  <c r="W1216"/>
  <c r="R1216"/>
  <c r="V1216"/>
  <c r="A1217"/>
  <c r="B1215"/>
  <c r="C1215" s="1"/>
  <c r="H28"/>
  <c r="I27"/>
  <c r="AA1217" l="1"/>
  <c r="AP1217"/>
  <c r="AO1217"/>
  <c r="AR1217"/>
  <c r="AQ1217"/>
  <c r="AI1217"/>
  <c r="AH1217"/>
  <c r="AF1213"/>
  <c r="AJ1213" s="1"/>
  <c r="E1213" s="1"/>
  <c r="AE1214"/>
  <c r="AD1211"/>
  <c r="AC1212"/>
  <c r="B1216"/>
  <c r="C1216" s="1"/>
  <c r="P1217"/>
  <c r="T1217"/>
  <c r="X1217"/>
  <c r="Q1217"/>
  <c r="U1217"/>
  <c r="Y1217"/>
  <c r="R1217"/>
  <c r="V1217"/>
  <c r="A1218"/>
  <c r="S1217"/>
  <c r="W1217"/>
  <c r="AM27"/>
  <c r="D28" s="1"/>
  <c r="F28" s="1"/>
  <c r="G28" s="1"/>
  <c r="AA1218" l="1"/>
  <c r="AP1218"/>
  <c r="AO1218"/>
  <c r="AQ1218"/>
  <c r="AR1218"/>
  <c r="AI1218"/>
  <c r="AH1218"/>
  <c r="AD1212"/>
  <c r="AC1213"/>
  <c r="AF1214"/>
  <c r="AJ1214" s="1"/>
  <c r="E1214" s="1"/>
  <c r="AE1215"/>
  <c r="Q1218"/>
  <c r="U1218"/>
  <c r="Y1218"/>
  <c r="P1218"/>
  <c r="T1218"/>
  <c r="X1218"/>
  <c r="S1218"/>
  <c r="W1218"/>
  <c r="R1218"/>
  <c r="V1218"/>
  <c r="A1219"/>
  <c r="B1217"/>
  <c r="C1217" s="1"/>
  <c r="H29"/>
  <c r="I28"/>
  <c r="AA1219" l="1"/>
  <c r="AP1219"/>
  <c r="AO1219"/>
  <c r="AR1219"/>
  <c r="AQ1219"/>
  <c r="AI1219"/>
  <c r="AH1219"/>
  <c r="AF1215"/>
  <c r="AJ1215" s="1"/>
  <c r="E1215" s="1"/>
  <c r="AE1216"/>
  <c r="AD1213"/>
  <c r="AC1214"/>
  <c r="R1219"/>
  <c r="V1219"/>
  <c r="A1220"/>
  <c r="S1219"/>
  <c r="W1219"/>
  <c r="P1219"/>
  <c r="T1219"/>
  <c r="X1219"/>
  <c r="Q1219"/>
  <c r="U1219"/>
  <c r="Y1219"/>
  <c r="B1218"/>
  <c r="C1218" s="1"/>
  <c r="AM28"/>
  <c r="D29" s="1"/>
  <c r="F29" s="1"/>
  <c r="G29" s="1"/>
  <c r="AA1220" l="1"/>
  <c r="AP1220"/>
  <c r="AO1220"/>
  <c r="AQ1220"/>
  <c r="AR1220"/>
  <c r="AI1220"/>
  <c r="AH1220"/>
  <c r="AD1214"/>
  <c r="AC1215"/>
  <c r="AF1216"/>
  <c r="AJ1216" s="1"/>
  <c r="E1216" s="1"/>
  <c r="AE1217"/>
  <c r="S1220"/>
  <c r="W1220"/>
  <c r="R1220"/>
  <c r="V1220"/>
  <c r="A1221"/>
  <c r="Q1220"/>
  <c r="U1220"/>
  <c r="Y1220"/>
  <c r="P1220"/>
  <c r="T1220"/>
  <c r="X1220"/>
  <c r="B1219"/>
  <c r="C1219" s="1"/>
  <c r="H30"/>
  <c r="I29"/>
  <c r="AA1221" l="1"/>
  <c r="AI1221" s="1"/>
  <c r="AP1221"/>
  <c r="AO1221"/>
  <c r="AR1221"/>
  <c r="AQ1221"/>
  <c r="AH1221"/>
  <c r="AF1217"/>
  <c r="AJ1217" s="1"/>
  <c r="E1217" s="1"/>
  <c r="AE1218"/>
  <c r="AD1215"/>
  <c r="AC1216"/>
  <c r="R1221"/>
  <c r="V1221"/>
  <c r="A1222"/>
  <c r="S1221"/>
  <c r="W1221"/>
  <c r="P1221"/>
  <c r="T1221"/>
  <c r="X1221"/>
  <c r="Q1221"/>
  <c r="U1221"/>
  <c r="Y1221"/>
  <c r="B1220"/>
  <c r="C1220" s="1"/>
  <c r="AM29"/>
  <c r="D30" s="1"/>
  <c r="F30" s="1"/>
  <c r="G30" s="1"/>
  <c r="AA1222" l="1"/>
  <c r="AP1222"/>
  <c r="AO1222"/>
  <c r="AQ1222"/>
  <c r="AR1222"/>
  <c r="AI1222"/>
  <c r="AH1222"/>
  <c r="AD1216"/>
  <c r="AC1217"/>
  <c r="AF1218"/>
  <c r="AJ1218" s="1"/>
  <c r="E1218" s="1"/>
  <c r="AE1219"/>
  <c r="S1222"/>
  <c r="W1222"/>
  <c r="V1222"/>
  <c r="P1222"/>
  <c r="X1222"/>
  <c r="Q1222"/>
  <c r="U1222"/>
  <c r="Y1222"/>
  <c r="R1222"/>
  <c r="A1223"/>
  <c r="T1222"/>
  <c r="B1221"/>
  <c r="C1221" s="1"/>
  <c r="H31"/>
  <c r="I30"/>
  <c r="AA1223" l="1"/>
  <c r="AP1223"/>
  <c r="AO1223"/>
  <c r="AR1223"/>
  <c r="AQ1223"/>
  <c r="AI1223"/>
  <c r="AH1223"/>
  <c r="AF1219"/>
  <c r="AJ1219" s="1"/>
  <c r="E1219" s="1"/>
  <c r="AE1220"/>
  <c r="AD1217"/>
  <c r="AC1218"/>
  <c r="R1223"/>
  <c r="V1223"/>
  <c r="A1224"/>
  <c r="W1223"/>
  <c r="U1223"/>
  <c r="P1223"/>
  <c r="T1223"/>
  <c r="X1223"/>
  <c r="S1223"/>
  <c r="Q1223"/>
  <c r="Y1223"/>
  <c r="B1222"/>
  <c r="C1222" s="1"/>
  <c r="AM30"/>
  <c r="D31" s="1"/>
  <c r="F31" s="1"/>
  <c r="G31" s="1"/>
  <c r="AA1224" l="1"/>
  <c r="AP1224"/>
  <c r="AO1224"/>
  <c r="AQ1224"/>
  <c r="AR1224"/>
  <c r="AI1224"/>
  <c r="AH1224"/>
  <c r="AD1218"/>
  <c r="AC1219"/>
  <c r="AF1220"/>
  <c r="AJ1220" s="1"/>
  <c r="E1220" s="1"/>
  <c r="AE1221"/>
  <c r="P1224"/>
  <c r="U1224"/>
  <c r="Y1224"/>
  <c r="R1224"/>
  <c r="V1224"/>
  <c r="A1225"/>
  <c r="Q1224"/>
  <c r="S1224"/>
  <c r="W1224"/>
  <c r="T1224"/>
  <c r="X1224"/>
  <c r="B1223"/>
  <c r="C1223" s="1"/>
  <c r="H32"/>
  <c r="I31"/>
  <c r="AA1225" l="1"/>
  <c r="AP1225"/>
  <c r="AO1225"/>
  <c r="AR1225"/>
  <c r="AQ1225"/>
  <c r="AI1225"/>
  <c r="AH1225"/>
  <c r="AF1221"/>
  <c r="AJ1221" s="1"/>
  <c r="E1221" s="1"/>
  <c r="AE1222"/>
  <c r="AC1220"/>
  <c r="AD1219"/>
  <c r="R1225"/>
  <c r="V1225"/>
  <c r="A1226"/>
  <c r="S1225"/>
  <c r="W1225"/>
  <c r="P1225"/>
  <c r="T1225"/>
  <c r="X1225"/>
  <c r="Q1225"/>
  <c r="U1225"/>
  <c r="Y1225"/>
  <c r="B1224"/>
  <c r="C1224" s="1"/>
  <c r="AM31"/>
  <c r="D32" s="1"/>
  <c r="F32" s="1"/>
  <c r="G32" s="1"/>
  <c r="AA1226" l="1"/>
  <c r="AP1226"/>
  <c r="AO1226"/>
  <c r="AQ1226"/>
  <c r="AR1226"/>
  <c r="AI1226"/>
  <c r="AH1226"/>
  <c r="AD1220"/>
  <c r="AC1221"/>
  <c r="AF1222"/>
  <c r="AJ1222" s="1"/>
  <c r="E1222" s="1"/>
  <c r="AE1223"/>
  <c r="B1225"/>
  <c r="C1225" s="1"/>
  <c r="S1226"/>
  <c r="W1226"/>
  <c r="R1226"/>
  <c r="V1226"/>
  <c r="A1227"/>
  <c r="Q1226"/>
  <c r="U1226"/>
  <c r="Y1226"/>
  <c r="P1226"/>
  <c r="T1226"/>
  <c r="X1226"/>
  <c r="H33"/>
  <c r="I32"/>
  <c r="AA1227" l="1"/>
  <c r="AP1227"/>
  <c r="AO1227"/>
  <c r="AR1227"/>
  <c r="AQ1227"/>
  <c r="AI1227"/>
  <c r="AH1227"/>
  <c r="AF1223"/>
  <c r="AJ1223" s="1"/>
  <c r="E1223" s="1"/>
  <c r="AE1224"/>
  <c r="AD1221"/>
  <c r="AC1222"/>
  <c r="R1227"/>
  <c r="V1227"/>
  <c r="A1228"/>
  <c r="S1227"/>
  <c r="W1227"/>
  <c r="P1227"/>
  <c r="T1227"/>
  <c r="X1227"/>
  <c r="Q1227"/>
  <c r="U1227"/>
  <c r="Y1227"/>
  <c r="B1226"/>
  <c r="C1226" s="1"/>
  <c r="AM32"/>
  <c r="D33" s="1"/>
  <c r="F33" s="1"/>
  <c r="G33" s="1"/>
  <c r="AA1228" l="1"/>
  <c r="AP1228"/>
  <c r="AO1228"/>
  <c r="AQ1228"/>
  <c r="AR1228"/>
  <c r="AI1228"/>
  <c r="AH1228"/>
  <c r="AD1222"/>
  <c r="AC1223"/>
  <c r="AF1224"/>
  <c r="AJ1224" s="1"/>
  <c r="E1224" s="1"/>
  <c r="AE1225"/>
  <c r="Q1228"/>
  <c r="U1228"/>
  <c r="Y1228"/>
  <c r="P1228"/>
  <c r="T1228"/>
  <c r="X1228"/>
  <c r="S1228"/>
  <c r="W1228"/>
  <c r="R1228"/>
  <c r="V1228"/>
  <c r="A1229"/>
  <c r="B1227"/>
  <c r="C1227" s="1"/>
  <c r="H34"/>
  <c r="I33"/>
  <c r="AA1229" l="1"/>
  <c r="AP1229"/>
  <c r="AO1229"/>
  <c r="AR1229"/>
  <c r="AQ1229"/>
  <c r="AI1229"/>
  <c r="AH1229"/>
  <c r="AF1225"/>
  <c r="AJ1225" s="1"/>
  <c r="E1225" s="1"/>
  <c r="AE1226"/>
  <c r="AD1223"/>
  <c r="AC1224"/>
  <c r="B1228"/>
  <c r="C1228" s="1"/>
  <c r="R1229"/>
  <c r="V1229"/>
  <c r="A1230"/>
  <c r="S1229"/>
  <c r="W1229"/>
  <c r="P1229"/>
  <c r="T1229"/>
  <c r="X1229"/>
  <c r="Q1229"/>
  <c r="U1229"/>
  <c r="Y1229"/>
  <c r="AM33"/>
  <c r="D34" s="1"/>
  <c r="F34" s="1"/>
  <c r="G34" s="1"/>
  <c r="AA1230" l="1"/>
  <c r="AP1230"/>
  <c r="AO1230"/>
  <c r="AQ1230"/>
  <c r="AR1230"/>
  <c r="AI1230"/>
  <c r="AH1230"/>
  <c r="AD1224"/>
  <c r="AC1225"/>
  <c r="AF1226"/>
  <c r="AJ1226" s="1"/>
  <c r="E1226" s="1"/>
  <c r="AE1227"/>
  <c r="Q1230"/>
  <c r="U1230"/>
  <c r="Y1230"/>
  <c r="P1230"/>
  <c r="T1230"/>
  <c r="X1230"/>
  <c r="S1230"/>
  <c r="W1230"/>
  <c r="R1230"/>
  <c r="V1230"/>
  <c r="A1231"/>
  <c r="B1229"/>
  <c r="C1229" s="1"/>
  <c r="H35"/>
  <c r="I34"/>
  <c r="AA1231" l="1"/>
  <c r="AP1231"/>
  <c r="AO1231"/>
  <c r="AR1231"/>
  <c r="AQ1231"/>
  <c r="AI1231"/>
  <c r="AH1231"/>
  <c r="AF1227"/>
  <c r="AJ1227" s="1"/>
  <c r="E1227" s="1"/>
  <c r="AE1228"/>
  <c r="AD1225"/>
  <c r="AC1226"/>
  <c r="R1231"/>
  <c r="V1231"/>
  <c r="A1232"/>
  <c r="S1231"/>
  <c r="W1231"/>
  <c r="P1231"/>
  <c r="T1231"/>
  <c r="X1231"/>
  <c r="Q1231"/>
  <c r="U1231"/>
  <c r="Y1231"/>
  <c r="B1230"/>
  <c r="C1230" s="1"/>
  <c r="AM34"/>
  <c r="D35" s="1"/>
  <c r="F35" s="1"/>
  <c r="G35" s="1"/>
  <c r="AA1232" l="1"/>
  <c r="AI1232" s="1"/>
  <c r="AP1232"/>
  <c r="AO1232"/>
  <c r="AQ1232"/>
  <c r="AR1232"/>
  <c r="AH1232"/>
  <c r="AD1226"/>
  <c r="AC1227"/>
  <c r="AF1228"/>
  <c r="AJ1228" s="1"/>
  <c r="E1228" s="1"/>
  <c r="AE1229"/>
  <c r="B1231"/>
  <c r="C1231" s="1"/>
  <c r="S1232"/>
  <c r="W1232"/>
  <c r="R1232"/>
  <c r="V1232"/>
  <c r="A1233"/>
  <c r="Q1232"/>
  <c r="U1232"/>
  <c r="Y1232"/>
  <c r="P1232"/>
  <c r="T1232"/>
  <c r="X1232"/>
  <c r="H36"/>
  <c r="I35"/>
  <c r="AA1233" l="1"/>
  <c r="AI1233" s="1"/>
  <c r="AP1233"/>
  <c r="AO1233"/>
  <c r="AR1233"/>
  <c r="AQ1233"/>
  <c r="AH1233"/>
  <c r="AF1229"/>
  <c r="AJ1229" s="1"/>
  <c r="E1229" s="1"/>
  <c r="AE1230"/>
  <c r="AD1227"/>
  <c r="AC1228"/>
  <c r="R1233"/>
  <c r="V1233"/>
  <c r="A1234"/>
  <c r="S1233"/>
  <c r="W1233"/>
  <c r="P1233"/>
  <c r="T1233"/>
  <c r="X1233"/>
  <c r="Q1233"/>
  <c r="U1233"/>
  <c r="Y1233"/>
  <c r="B1232"/>
  <c r="C1232" s="1"/>
  <c r="AM35"/>
  <c r="D36" s="1"/>
  <c r="F36" s="1"/>
  <c r="G36" s="1"/>
  <c r="AA1234" l="1"/>
  <c r="AI1234" s="1"/>
  <c r="AP1234"/>
  <c r="AO1234"/>
  <c r="AQ1234"/>
  <c r="AR1234"/>
  <c r="AH1234"/>
  <c r="AD1228"/>
  <c r="AC1229"/>
  <c r="AF1230"/>
  <c r="AJ1230" s="1"/>
  <c r="E1230" s="1"/>
  <c r="AE1231"/>
  <c r="S1234"/>
  <c r="W1234"/>
  <c r="R1234"/>
  <c r="V1234"/>
  <c r="A1235"/>
  <c r="Q1234"/>
  <c r="U1234"/>
  <c r="Y1234"/>
  <c r="P1234"/>
  <c r="T1234"/>
  <c r="X1234"/>
  <c r="B1233"/>
  <c r="C1233" s="1"/>
  <c r="H37"/>
  <c r="I36"/>
  <c r="AA1235" l="1"/>
  <c r="AP1235"/>
  <c r="AO1235"/>
  <c r="AR1235"/>
  <c r="AQ1235"/>
  <c r="AI1235"/>
  <c r="AH1235"/>
  <c r="AF1231"/>
  <c r="AJ1231" s="1"/>
  <c r="E1231" s="1"/>
  <c r="AE1232"/>
  <c r="AD1229"/>
  <c r="AC1230"/>
  <c r="R1235"/>
  <c r="V1235"/>
  <c r="A1236"/>
  <c r="S1235"/>
  <c r="W1235"/>
  <c r="P1235"/>
  <c r="T1235"/>
  <c r="X1235"/>
  <c r="Q1235"/>
  <c r="U1235"/>
  <c r="Y1235"/>
  <c r="B1234"/>
  <c r="C1234" s="1"/>
  <c r="AM36"/>
  <c r="D37" s="1"/>
  <c r="F37" s="1"/>
  <c r="G37" s="1"/>
  <c r="AA1236" l="1"/>
  <c r="AP1236"/>
  <c r="AO1236"/>
  <c r="AQ1236"/>
  <c r="AR1236"/>
  <c r="AI1236"/>
  <c r="AH1236"/>
  <c r="AD1230"/>
  <c r="AC1231"/>
  <c r="AE1233"/>
  <c r="AF1232"/>
  <c r="AJ1232" s="1"/>
  <c r="E1232" s="1"/>
  <c r="Q1236"/>
  <c r="U1236"/>
  <c r="Y1236"/>
  <c r="P1236"/>
  <c r="T1236"/>
  <c r="X1236"/>
  <c r="S1236"/>
  <c r="W1236"/>
  <c r="R1236"/>
  <c r="V1236"/>
  <c r="A1237"/>
  <c r="B1235"/>
  <c r="C1235" s="1"/>
  <c r="H38"/>
  <c r="I37"/>
  <c r="AA1237" l="1"/>
  <c r="AI1237" s="1"/>
  <c r="AP1237"/>
  <c r="AO1237"/>
  <c r="AR1237"/>
  <c r="AQ1237"/>
  <c r="AH1237"/>
  <c r="AF1233"/>
  <c r="AJ1233" s="1"/>
  <c r="E1233" s="1"/>
  <c r="AE1234"/>
  <c r="AD1231"/>
  <c r="AC1232"/>
  <c r="B1236"/>
  <c r="C1236" s="1"/>
  <c r="R1237"/>
  <c r="V1237"/>
  <c r="A1238"/>
  <c r="S1237"/>
  <c r="W1237"/>
  <c r="P1237"/>
  <c r="T1237"/>
  <c r="X1237"/>
  <c r="Q1237"/>
  <c r="U1237"/>
  <c r="Y1237"/>
  <c r="AM37"/>
  <c r="D38" s="1"/>
  <c r="F38" s="1"/>
  <c r="G38" s="1"/>
  <c r="AA1238" l="1"/>
  <c r="AI1238" s="1"/>
  <c r="AP1238"/>
  <c r="AO1238"/>
  <c r="AQ1238"/>
  <c r="AR1238"/>
  <c r="AH1238"/>
  <c r="AD1232"/>
  <c r="AC1233"/>
  <c r="AF1234"/>
  <c r="AJ1234" s="1"/>
  <c r="E1234" s="1"/>
  <c r="AE1235"/>
  <c r="B1237"/>
  <c r="C1237" s="1"/>
  <c r="S1238"/>
  <c r="W1238"/>
  <c r="R1238"/>
  <c r="V1238"/>
  <c r="A1239"/>
  <c r="Q1238"/>
  <c r="U1238"/>
  <c r="Y1238"/>
  <c r="P1238"/>
  <c r="T1238"/>
  <c r="X1238"/>
  <c r="H39"/>
  <c r="I38"/>
  <c r="AA1239" l="1"/>
  <c r="AI1239" s="1"/>
  <c r="AP1239"/>
  <c r="AO1239"/>
  <c r="AR1239"/>
  <c r="AQ1239"/>
  <c r="AH1239"/>
  <c r="AF1235"/>
  <c r="AJ1235" s="1"/>
  <c r="E1235" s="1"/>
  <c r="AE1236"/>
  <c r="AD1233"/>
  <c r="AC1234"/>
  <c r="P1239"/>
  <c r="T1239"/>
  <c r="X1239"/>
  <c r="Q1239"/>
  <c r="U1239"/>
  <c r="Y1239"/>
  <c r="R1239"/>
  <c r="V1239"/>
  <c r="A1240"/>
  <c r="S1239"/>
  <c r="W1239"/>
  <c r="B1238"/>
  <c r="C1238" s="1"/>
  <c r="AM38"/>
  <c r="D39" s="1"/>
  <c r="F39" s="1"/>
  <c r="G39" s="1"/>
  <c r="AA1240" l="1"/>
  <c r="AI1240" s="1"/>
  <c r="AP1240"/>
  <c r="AO1240"/>
  <c r="AQ1240"/>
  <c r="AR1240"/>
  <c r="AH1240"/>
  <c r="AD1234"/>
  <c r="AC1235"/>
  <c r="AF1236"/>
  <c r="AJ1236" s="1"/>
  <c r="E1236" s="1"/>
  <c r="AE1237"/>
  <c r="S1240"/>
  <c r="W1240"/>
  <c r="V1240"/>
  <c r="A1241"/>
  <c r="Q1240"/>
  <c r="U1240"/>
  <c r="Y1240"/>
  <c r="P1240"/>
  <c r="T1240"/>
  <c r="X1240"/>
  <c r="R1240"/>
  <c r="B1239"/>
  <c r="C1239" s="1"/>
  <c r="H40"/>
  <c r="I39"/>
  <c r="AA1241" l="1"/>
  <c r="AP1241"/>
  <c r="AO1241"/>
  <c r="AR1241"/>
  <c r="AQ1241"/>
  <c r="AI1241"/>
  <c r="AH1241"/>
  <c r="AF1237"/>
  <c r="AJ1237" s="1"/>
  <c r="E1237" s="1"/>
  <c r="AE1238"/>
  <c r="AD1235"/>
  <c r="AC1236"/>
  <c r="S1241"/>
  <c r="W1241"/>
  <c r="P1241"/>
  <c r="X1241"/>
  <c r="R1241"/>
  <c r="Q1241"/>
  <c r="U1241"/>
  <c r="Y1241"/>
  <c r="T1241"/>
  <c r="A1242"/>
  <c r="V1241"/>
  <c r="B1240"/>
  <c r="C1240" s="1"/>
  <c r="AM39"/>
  <c r="D40" s="1"/>
  <c r="F40" s="1"/>
  <c r="G40" s="1"/>
  <c r="AA1242" l="1"/>
  <c r="AP1242"/>
  <c r="AO1242"/>
  <c r="AQ1242"/>
  <c r="AR1242"/>
  <c r="AI1242"/>
  <c r="AH1242"/>
  <c r="AD1236"/>
  <c r="AC1237"/>
  <c r="AF1238"/>
  <c r="AJ1238" s="1"/>
  <c r="E1238" s="1"/>
  <c r="AE1239"/>
  <c r="S1242"/>
  <c r="W1242"/>
  <c r="R1242"/>
  <c r="V1242"/>
  <c r="A1243"/>
  <c r="Q1242"/>
  <c r="U1242"/>
  <c r="Y1242"/>
  <c r="P1242"/>
  <c r="T1242"/>
  <c r="X1242"/>
  <c r="B1241"/>
  <c r="C1241" s="1"/>
  <c r="H41"/>
  <c r="I40"/>
  <c r="AA1243" l="1"/>
  <c r="AP1243"/>
  <c r="AO1243"/>
  <c r="AR1243"/>
  <c r="AQ1243"/>
  <c r="AI1243"/>
  <c r="AH1243"/>
  <c r="AF1239"/>
  <c r="AJ1239" s="1"/>
  <c r="E1239" s="1"/>
  <c r="AE1240"/>
  <c r="AD1237"/>
  <c r="AC1238"/>
  <c r="B1242"/>
  <c r="C1242" s="1"/>
  <c r="R1243"/>
  <c r="V1243"/>
  <c r="A1244"/>
  <c r="S1243"/>
  <c r="W1243"/>
  <c r="P1243"/>
  <c r="T1243"/>
  <c r="X1243"/>
  <c r="Q1243"/>
  <c r="U1243"/>
  <c r="Y1243"/>
  <c r="AM40"/>
  <c r="D41" s="1"/>
  <c r="F41" s="1"/>
  <c r="G41" s="1"/>
  <c r="AA1244" l="1"/>
  <c r="AP1244"/>
  <c r="AO1244"/>
  <c r="AQ1244"/>
  <c r="AR1244"/>
  <c r="AI1244"/>
  <c r="AH1244"/>
  <c r="AD1238"/>
  <c r="AC1239"/>
  <c r="AF1240"/>
  <c r="AJ1240" s="1"/>
  <c r="E1240" s="1"/>
  <c r="AE1241"/>
  <c r="Q1244"/>
  <c r="U1244"/>
  <c r="Y1244"/>
  <c r="P1244"/>
  <c r="T1244"/>
  <c r="X1244"/>
  <c r="S1244"/>
  <c r="W1244"/>
  <c r="R1244"/>
  <c r="V1244"/>
  <c r="A1245"/>
  <c r="B1243"/>
  <c r="C1243" s="1"/>
  <c r="H42"/>
  <c r="I41"/>
  <c r="AA1245" l="1"/>
  <c r="AP1245"/>
  <c r="AO1245"/>
  <c r="AR1245"/>
  <c r="AQ1245"/>
  <c r="AI1245"/>
  <c r="AH1245"/>
  <c r="AF1241"/>
  <c r="AJ1241" s="1"/>
  <c r="E1241" s="1"/>
  <c r="AE1242"/>
  <c r="AD1239"/>
  <c r="AC1240"/>
  <c r="P1245"/>
  <c r="T1245"/>
  <c r="X1245"/>
  <c r="Q1245"/>
  <c r="U1245"/>
  <c r="Y1245"/>
  <c r="R1245"/>
  <c r="V1245"/>
  <c r="A1246"/>
  <c r="S1245"/>
  <c r="W1245"/>
  <c r="B1244"/>
  <c r="C1244" s="1"/>
  <c r="AM41"/>
  <c r="D42" s="1"/>
  <c r="F42" s="1"/>
  <c r="G42" s="1"/>
  <c r="AA1246" l="1"/>
  <c r="AP1246"/>
  <c r="AO1246"/>
  <c r="AQ1246"/>
  <c r="AR1246"/>
  <c r="AI1246"/>
  <c r="AH1246"/>
  <c r="AD1240"/>
  <c r="AC1241"/>
  <c r="AF1242"/>
  <c r="AJ1242" s="1"/>
  <c r="E1242" s="1"/>
  <c r="AE1243"/>
  <c r="B1245"/>
  <c r="C1245" s="1"/>
  <c r="S1246"/>
  <c r="W1246"/>
  <c r="R1246"/>
  <c r="V1246"/>
  <c r="A1247"/>
  <c r="Q1246"/>
  <c r="U1246"/>
  <c r="Y1246"/>
  <c r="P1246"/>
  <c r="T1246"/>
  <c r="X1246"/>
  <c r="H43"/>
  <c r="I42"/>
  <c r="AA1247" l="1"/>
  <c r="AP1247"/>
  <c r="AO1247"/>
  <c r="AR1247"/>
  <c r="AQ1247"/>
  <c r="AI1247"/>
  <c r="AH1247"/>
  <c r="AF1243"/>
  <c r="AJ1243" s="1"/>
  <c r="E1243" s="1"/>
  <c r="AE1244"/>
  <c r="AD1241"/>
  <c r="AC1242"/>
  <c r="B1246"/>
  <c r="C1246" s="1"/>
  <c r="P1247"/>
  <c r="T1247"/>
  <c r="X1247"/>
  <c r="Q1247"/>
  <c r="U1247"/>
  <c r="Y1247"/>
  <c r="R1247"/>
  <c r="V1247"/>
  <c r="A1248"/>
  <c r="S1247"/>
  <c r="W1247"/>
  <c r="AM42"/>
  <c r="D43" s="1"/>
  <c r="F43" s="1"/>
  <c r="G43" s="1"/>
  <c r="AA1248" l="1"/>
  <c r="AI1248" s="1"/>
  <c r="AP1248"/>
  <c r="AO1248"/>
  <c r="AQ1248"/>
  <c r="AR1248"/>
  <c r="AD1242"/>
  <c r="AC1243"/>
  <c r="AF1244"/>
  <c r="AJ1244" s="1"/>
  <c r="E1244" s="1"/>
  <c r="AE1245"/>
  <c r="Q1248"/>
  <c r="U1248"/>
  <c r="Y1248"/>
  <c r="P1248"/>
  <c r="T1248"/>
  <c r="S1248"/>
  <c r="W1248"/>
  <c r="R1248"/>
  <c r="V1248"/>
  <c r="A1249"/>
  <c r="X1248"/>
  <c r="B1247"/>
  <c r="C1247" s="1"/>
  <c r="H44"/>
  <c r="I43"/>
  <c r="AH1248" l="1"/>
  <c r="AA1249"/>
  <c r="AI1249" s="1"/>
  <c r="AP1249"/>
  <c r="AO1249"/>
  <c r="AR1249"/>
  <c r="AQ1249"/>
  <c r="AF1245"/>
  <c r="AJ1245" s="1"/>
  <c r="E1245" s="1"/>
  <c r="AE1246"/>
  <c r="AD1243"/>
  <c r="AC1244"/>
  <c r="V1249"/>
  <c r="S1249"/>
  <c r="P1249"/>
  <c r="T1249"/>
  <c r="X1249"/>
  <c r="Q1249"/>
  <c r="U1249"/>
  <c r="Y1249"/>
  <c r="R1249"/>
  <c r="A1250"/>
  <c r="W1249"/>
  <c r="B1248"/>
  <c r="C1248" s="1"/>
  <c r="AM43"/>
  <c r="D44" s="1"/>
  <c r="F44" s="1"/>
  <c r="G44" s="1"/>
  <c r="AH1249" l="1"/>
  <c r="AA1250"/>
  <c r="AI1250" s="1"/>
  <c r="AP1250"/>
  <c r="AO1250"/>
  <c r="AQ1250"/>
  <c r="AR1250"/>
  <c r="AD1244"/>
  <c r="AC1245"/>
  <c r="AF1246"/>
  <c r="AJ1246" s="1"/>
  <c r="E1246" s="1"/>
  <c r="AE1247"/>
  <c r="Q1250"/>
  <c r="U1250"/>
  <c r="T1250"/>
  <c r="X1250"/>
  <c r="S1250"/>
  <c r="W1250"/>
  <c r="R1250"/>
  <c r="V1250"/>
  <c r="A1251"/>
  <c r="Y1250"/>
  <c r="P1250"/>
  <c r="B1249"/>
  <c r="C1249" s="1"/>
  <c r="H45"/>
  <c r="I44"/>
  <c r="AH1250" l="1"/>
  <c r="AA1251"/>
  <c r="AI1251" s="1"/>
  <c r="AP1251"/>
  <c r="AO1251"/>
  <c r="AR1251"/>
  <c r="AQ1251"/>
  <c r="AH1251"/>
  <c r="AF1247"/>
  <c r="AJ1247" s="1"/>
  <c r="E1247" s="1"/>
  <c r="AE1248"/>
  <c r="AD1245"/>
  <c r="AC1246"/>
  <c r="P1251"/>
  <c r="T1251"/>
  <c r="X1251"/>
  <c r="Q1251"/>
  <c r="U1251"/>
  <c r="Y1251"/>
  <c r="R1251"/>
  <c r="V1251"/>
  <c r="A1252"/>
  <c r="S1251"/>
  <c r="W1251"/>
  <c r="B1250"/>
  <c r="C1250" s="1"/>
  <c r="AM44"/>
  <c r="D45" s="1"/>
  <c r="F45" s="1"/>
  <c r="G45" s="1"/>
  <c r="AA1252" l="1"/>
  <c r="AP1252"/>
  <c r="AO1252"/>
  <c r="AQ1252"/>
  <c r="AR1252"/>
  <c r="AI1252"/>
  <c r="AH1252"/>
  <c r="AD1246"/>
  <c r="AC1247"/>
  <c r="AF1248"/>
  <c r="AJ1248" s="1"/>
  <c r="E1248" s="1"/>
  <c r="AE1249"/>
  <c r="S1252"/>
  <c r="W1252"/>
  <c r="R1252"/>
  <c r="V1252"/>
  <c r="A1253"/>
  <c r="Q1252"/>
  <c r="U1252"/>
  <c r="Y1252"/>
  <c r="P1252"/>
  <c r="T1252"/>
  <c r="X1252"/>
  <c r="B1251"/>
  <c r="C1251" s="1"/>
  <c r="H46"/>
  <c r="I45"/>
  <c r="AA1253" l="1"/>
  <c r="AP1253"/>
  <c r="AO1253"/>
  <c r="AR1253"/>
  <c r="AQ1253"/>
  <c r="AI1253"/>
  <c r="AH1253"/>
  <c r="AF1249"/>
  <c r="AJ1249" s="1"/>
  <c r="E1249" s="1"/>
  <c r="AE1250"/>
  <c r="AD1247"/>
  <c r="AC1248"/>
  <c r="B1252"/>
  <c r="C1252" s="1"/>
  <c r="R1253"/>
  <c r="V1253"/>
  <c r="A1254"/>
  <c r="S1253"/>
  <c r="W1253"/>
  <c r="P1253"/>
  <c r="T1253"/>
  <c r="X1253"/>
  <c r="Q1253"/>
  <c r="U1253"/>
  <c r="Y1253"/>
  <c r="AM45"/>
  <c r="D46" s="1"/>
  <c r="F46" s="1"/>
  <c r="G46" s="1"/>
  <c r="AA1254" l="1"/>
  <c r="AP1254"/>
  <c r="AO1254"/>
  <c r="AQ1254"/>
  <c r="AR1254"/>
  <c r="AI1254"/>
  <c r="AH1254"/>
  <c r="AD1248"/>
  <c r="AC1249"/>
  <c r="AF1250"/>
  <c r="AJ1250" s="1"/>
  <c r="E1250" s="1"/>
  <c r="AE1251"/>
  <c r="S1254"/>
  <c r="W1254"/>
  <c r="R1254"/>
  <c r="V1254"/>
  <c r="A1255"/>
  <c r="Q1254"/>
  <c r="U1254"/>
  <c r="Y1254"/>
  <c r="P1254"/>
  <c r="T1254"/>
  <c r="X1254"/>
  <c r="B1253"/>
  <c r="C1253" s="1"/>
  <c r="H47"/>
  <c r="I46"/>
  <c r="AA1255" l="1"/>
  <c r="AP1255"/>
  <c r="AO1255"/>
  <c r="AR1255"/>
  <c r="AQ1255"/>
  <c r="AI1255"/>
  <c r="AH1255"/>
  <c r="AF1251"/>
  <c r="AJ1251" s="1"/>
  <c r="E1251" s="1"/>
  <c r="AE1252"/>
  <c r="AD1249"/>
  <c r="AC1250"/>
  <c r="P1255"/>
  <c r="T1255"/>
  <c r="X1255"/>
  <c r="Q1255"/>
  <c r="U1255"/>
  <c r="Y1255"/>
  <c r="R1255"/>
  <c r="V1255"/>
  <c r="A1256"/>
  <c r="S1255"/>
  <c r="W1255"/>
  <c r="B1254"/>
  <c r="C1254" s="1"/>
  <c r="AM46"/>
  <c r="D47" s="1"/>
  <c r="F47" s="1"/>
  <c r="G47" s="1"/>
  <c r="AA1256" l="1"/>
  <c r="AP1256"/>
  <c r="AO1256"/>
  <c r="AQ1256"/>
  <c r="AR1256"/>
  <c r="AI1256"/>
  <c r="AH1256"/>
  <c r="AD1250"/>
  <c r="AC1251"/>
  <c r="AF1252"/>
  <c r="AJ1252" s="1"/>
  <c r="E1252" s="1"/>
  <c r="AE1253"/>
  <c r="B1255"/>
  <c r="C1255" s="1"/>
  <c r="Q1256"/>
  <c r="U1256"/>
  <c r="Y1256"/>
  <c r="P1256"/>
  <c r="T1256"/>
  <c r="X1256"/>
  <c r="S1256"/>
  <c r="W1256"/>
  <c r="R1256"/>
  <c r="V1256"/>
  <c r="A1257"/>
  <c r="H48"/>
  <c r="I47"/>
  <c r="AA1257" l="1"/>
  <c r="AP1257"/>
  <c r="AO1257"/>
  <c r="AR1257"/>
  <c r="AQ1257"/>
  <c r="AI1257"/>
  <c r="AH1257"/>
  <c r="AF1253"/>
  <c r="AJ1253" s="1"/>
  <c r="E1253" s="1"/>
  <c r="AE1254"/>
  <c r="AD1251"/>
  <c r="AC1252"/>
  <c r="P1257"/>
  <c r="T1257"/>
  <c r="X1257"/>
  <c r="Q1257"/>
  <c r="U1257"/>
  <c r="Y1257"/>
  <c r="R1257"/>
  <c r="V1257"/>
  <c r="A1258"/>
  <c r="S1257"/>
  <c r="W1257"/>
  <c r="B1256"/>
  <c r="C1256" s="1"/>
  <c r="AM47"/>
  <c r="D48" s="1"/>
  <c r="F48" s="1"/>
  <c r="G48" s="1"/>
  <c r="AA1258" l="1"/>
  <c r="AP1258"/>
  <c r="AO1258"/>
  <c r="AQ1258"/>
  <c r="AR1258"/>
  <c r="AI1258"/>
  <c r="AH1258"/>
  <c r="AD1252"/>
  <c r="AC1253"/>
  <c r="AF1254"/>
  <c r="AJ1254" s="1"/>
  <c r="E1254" s="1"/>
  <c r="AE1255"/>
  <c r="B1257"/>
  <c r="C1257" s="1"/>
  <c r="Q1258"/>
  <c r="U1258"/>
  <c r="Y1258"/>
  <c r="T1258"/>
  <c r="S1258"/>
  <c r="W1258"/>
  <c r="R1258"/>
  <c r="V1258"/>
  <c r="A1259"/>
  <c r="P1258"/>
  <c r="X1258"/>
  <c r="H49"/>
  <c r="I48"/>
  <c r="AA1259" l="1"/>
  <c r="AP1259"/>
  <c r="AO1259"/>
  <c r="AR1259"/>
  <c r="AQ1259"/>
  <c r="AI1259"/>
  <c r="AH1259"/>
  <c r="AF1255"/>
  <c r="AJ1255" s="1"/>
  <c r="E1255" s="1"/>
  <c r="AE1256"/>
  <c r="AD1253"/>
  <c r="AC1254"/>
  <c r="P1259"/>
  <c r="T1259"/>
  <c r="X1259"/>
  <c r="Q1259"/>
  <c r="U1259"/>
  <c r="Y1259"/>
  <c r="R1259"/>
  <c r="V1259"/>
  <c r="A1260"/>
  <c r="S1259"/>
  <c r="W1259"/>
  <c r="B1258"/>
  <c r="C1258" s="1"/>
  <c r="AM48"/>
  <c r="D49" s="1"/>
  <c r="F49" s="1"/>
  <c r="G49" s="1"/>
  <c r="AA1260" l="1"/>
  <c r="AP1260"/>
  <c r="AO1260"/>
  <c r="AQ1260"/>
  <c r="AR1260"/>
  <c r="AI1260"/>
  <c r="AH1260"/>
  <c r="AD1254"/>
  <c r="AC1255"/>
  <c r="AF1256"/>
  <c r="AJ1256" s="1"/>
  <c r="E1256" s="1"/>
  <c r="AE1257"/>
  <c r="U1260"/>
  <c r="T1260"/>
  <c r="S1260"/>
  <c r="W1260"/>
  <c r="R1260"/>
  <c r="V1260"/>
  <c r="A1261"/>
  <c r="Q1260"/>
  <c r="Y1260"/>
  <c r="P1260"/>
  <c r="X1260"/>
  <c r="B1259"/>
  <c r="C1259" s="1"/>
  <c r="H50"/>
  <c r="I49"/>
  <c r="AA1261" l="1"/>
  <c r="AP1261"/>
  <c r="AO1261"/>
  <c r="AR1261"/>
  <c r="AQ1261"/>
  <c r="AI1261"/>
  <c r="AH1261"/>
  <c r="AF1257"/>
  <c r="AJ1257" s="1"/>
  <c r="E1257" s="1"/>
  <c r="AE1258"/>
  <c r="AD1255"/>
  <c r="AC1256"/>
  <c r="R1261"/>
  <c r="V1261"/>
  <c r="A1262"/>
  <c r="S1261"/>
  <c r="W1261"/>
  <c r="P1261"/>
  <c r="T1261"/>
  <c r="X1261"/>
  <c r="Q1261"/>
  <c r="U1261"/>
  <c r="Y1261"/>
  <c r="B1260"/>
  <c r="C1260" s="1"/>
  <c r="AM49"/>
  <c r="D50" s="1"/>
  <c r="F50" s="1"/>
  <c r="G50" s="1"/>
  <c r="AA1262" l="1"/>
  <c r="AP1262"/>
  <c r="AO1262"/>
  <c r="AQ1262"/>
  <c r="AR1262"/>
  <c r="AI1262"/>
  <c r="AH1262"/>
  <c r="AD1256"/>
  <c r="AC1257"/>
  <c r="AF1258"/>
  <c r="AJ1258" s="1"/>
  <c r="E1258" s="1"/>
  <c r="AE1259"/>
  <c r="S1262"/>
  <c r="W1262"/>
  <c r="R1262"/>
  <c r="V1262"/>
  <c r="A1263"/>
  <c r="Q1262"/>
  <c r="U1262"/>
  <c r="Y1262"/>
  <c r="P1262"/>
  <c r="T1262"/>
  <c r="X1262"/>
  <c r="B1261"/>
  <c r="C1261" s="1"/>
  <c r="H51"/>
  <c r="I50"/>
  <c r="AA1263" l="1"/>
  <c r="AP1263"/>
  <c r="AO1263"/>
  <c r="AR1263"/>
  <c r="AQ1263"/>
  <c r="AI1263"/>
  <c r="AH1263"/>
  <c r="AF1259"/>
  <c r="AJ1259" s="1"/>
  <c r="E1259" s="1"/>
  <c r="AE1260"/>
  <c r="AD1257"/>
  <c r="AC1258"/>
  <c r="B1262"/>
  <c r="C1262" s="1"/>
  <c r="R1263"/>
  <c r="V1263"/>
  <c r="A1264"/>
  <c r="S1263"/>
  <c r="W1263"/>
  <c r="P1263"/>
  <c r="T1263"/>
  <c r="X1263"/>
  <c r="Q1263"/>
  <c r="U1263"/>
  <c r="Y1263"/>
  <c r="AM50"/>
  <c r="D51" s="1"/>
  <c r="F51" s="1"/>
  <c r="G51" s="1"/>
  <c r="AA1264" l="1"/>
  <c r="AP1264"/>
  <c r="AO1264"/>
  <c r="AQ1264"/>
  <c r="AR1264"/>
  <c r="AI1264"/>
  <c r="AH1264"/>
  <c r="AD1258"/>
  <c r="AC1259"/>
  <c r="AF1260"/>
  <c r="AJ1260" s="1"/>
  <c r="E1260" s="1"/>
  <c r="AE1261"/>
  <c r="S1264"/>
  <c r="W1264"/>
  <c r="R1264"/>
  <c r="V1264"/>
  <c r="A1265"/>
  <c r="Q1264"/>
  <c r="U1264"/>
  <c r="Y1264"/>
  <c r="P1264"/>
  <c r="T1264"/>
  <c r="X1264"/>
  <c r="B1263"/>
  <c r="C1263" s="1"/>
  <c r="H52"/>
  <c r="I51"/>
  <c r="AA1265" l="1"/>
  <c r="AP1265"/>
  <c r="AO1265"/>
  <c r="AR1265"/>
  <c r="AQ1265"/>
  <c r="AI1265"/>
  <c r="AH1265"/>
  <c r="AF1261"/>
  <c r="AJ1261" s="1"/>
  <c r="E1261" s="1"/>
  <c r="AE1262"/>
  <c r="AD1259"/>
  <c r="AC1260"/>
  <c r="R1265"/>
  <c r="V1265"/>
  <c r="A1266"/>
  <c r="S1265"/>
  <c r="W1265"/>
  <c r="P1265"/>
  <c r="T1265"/>
  <c r="X1265"/>
  <c r="Q1265"/>
  <c r="U1265"/>
  <c r="Y1265"/>
  <c r="B1264"/>
  <c r="C1264" s="1"/>
  <c r="AM51"/>
  <c r="D52" s="1"/>
  <c r="F52" s="1"/>
  <c r="G52" s="1"/>
  <c r="AA1266" l="1"/>
  <c r="AI1266" s="1"/>
  <c r="AP1266"/>
  <c r="AO1266"/>
  <c r="AQ1266"/>
  <c r="AR1266"/>
  <c r="AH1266"/>
  <c r="AD1260"/>
  <c r="AC1261"/>
  <c r="AF1262"/>
  <c r="AJ1262" s="1"/>
  <c r="E1262" s="1"/>
  <c r="AE1263"/>
  <c r="S1266"/>
  <c r="W1266"/>
  <c r="R1266"/>
  <c r="V1266"/>
  <c r="A1267"/>
  <c r="Q1266"/>
  <c r="U1266"/>
  <c r="Y1266"/>
  <c r="P1266"/>
  <c r="T1266"/>
  <c r="X1266"/>
  <c r="B1265"/>
  <c r="C1265" s="1"/>
  <c r="H53"/>
  <c r="I52"/>
  <c r="AA1267" l="1"/>
  <c r="AI1267" s="1"/>
  <c r="AP1267"/>
  <c r="AO1267"/>
  <c r="AR1267"/>
  <c r="AQ1267"/>
  <c r="AH1267"/>
  <c r="AF1263"/>
  <c r="AJ1263" s="1"/>
  <c r="E1263" s="1"/>
  <c r="AE1264"/>
  <c r="AD1261"/>
  <c r="AC1262"/>
  <c r="R1267"/>
  <c r="V1267"/>
  <c r="A1268"/>
  <c r="S1267"/>
  <c r="W1267"/>
  <c r="P1267"/>
  <c r="T1267"/>
  <c r="X1267"/>
  <c r="Q1267"/>
  <c r="U1267"/>
  <c r="Y1267"/>
  <c r="B1266"/>
  <c r="C1266" s="1"/>
  <c r="AM52"/>
  <c r="D53" s="1"/>
  <c r="F53" s="1"/>
  <c r="G53" s="1"/>
  <c r="AA1268" l="1"/>
  <c r="AI1268" s="1"/>
  <c r="AP1268"/>
  <c r="AO1268"/>
  <c r="AQ1268"/>
  <c r="AR1268"/>
  <c r="AH1268"/>
  <c r="AD1262"/>
  <c r="AC1263"/>
  <c r="AF1264"/>
  <c r="AJ1264" s="1"/>
  <c r="E1264" s="1"/>
  <c r="AE1265"/>
  <c r="S1268"/>
  <c r="W1268"/>
  <c r="R1268"/>
  <c r="V1268"/>
  <c r="A1269"/>
  <c r="Q1268"/>
  <c r="U1268"/>
  <c r="Y1268"/>
  <c r="P1268"/>
  <c r="T1268"/>
  <c r="X1268"/>
  <c r="B1267"/>
  <c r="C1267" s="1"/>
  <c r="H54"/>
  <c r="I53"/>
  <c r="AA1269" l="1"/>
  <c r="AP1269"/>
  <c r="AO1269"/>
  <c r="AR1269"/>
  <c r="AQ1269"/>
  <c r="AI1269"/>
  <c r="AH1269"/>
  <c r="AF1265"/>
  <c r="AJ1265" s="1"/>
  <c r="E1265" s="1"/>
  <c r="AE1266"/>
  <c r="AD1263"/>
  <c r="AC1264"/>
  <c r="P1269"/>
  <c r="T1269"/>
  <c r="X1269"/>
  <c r="Q1269"/>
  <c r="U1269"/>
  <c r="Y1269"/>
  <c r="R1269"/>
  <c r="V1269"/>
  <c r="A1270"/>
  <c r="S1269"/>
  <c r="W1269"/>
  <c r="B1268"/>
  <c r="C1268" s="1"/>
  <c r="AM53"/>
  <c r="D54" s="1"/>
  <c r="F54" s="1"/>
  <c r="G54" s="1"/>
  <c r="AA1270" l="1"/>
  <c r="AP1270"/>
  <c r="AO1270"/>
  <c r="AQ1270"/>
  <c r="AR1270"/>
  <c r="AI1270"/>
  <c r="AH1270"/>
  <c r="AD1264"/>
  <c r="AC1265"/>
  <c r="AF1266"/>
  <c r="AJ1266" s="1"/>
  <c r="E1266" s="1"/>
  <c r="AE1267"/>
  <c r="S1270"/>
  <c r="W1270"/>
  <c r="R1270"/>
  <c r="V1270"/>
  <c r="A1271"/>
  <c r="Q1270"/>
  <c r="U1270"/>
  <c r="Y1270"/>
  <c r="P1270"/>
  <c r="T1270"/>
  <c r="X1270"/>
  <c r="B1269"/>
  <c r="C1269" s="1"/>
  <c r="H55"/>
  <c r="I54"/>
  <c r="AA1271" l="1"/>
  <c r="AP1271"/>
  <c r="AO1271"/>
  <c r="AR1271"/>
  <c r="AQ1271"/>
  <c r="AI1271"/>
  <c r="AH1271"/>
  <c r="AF1267"/>
  <c r="AJ1267" s="1"/>
  <c r="E1267" s="1"/>
  <c r="AE1268"/>
  <c r="AD1265"/>
  <c r="AC1266"/>
  <c r="R1271"/>
  <c r="V1271"/>
  <c r="A1272"/>
  <c r="S1271"/>
  <c r="W1271"/>
  <c r="P1271"/>
  <c r="T1271"/>
  <c r="X1271"/>
  <c r="Q1271"/>
  <c r="U1271"/>
  <c r="Y1271"/>
  <c r="B1270"/>
  <c r="C1270" s="1"/>
  <c r="AM54"/>
  <c r="D55" s="1"/>
  <c r="F55" s="1"/>
  <c r="G55" s="1"/>
  <c r="AA1272" l="1"/>
  <c r="AP1272"/>
  <c r="AO1272"/>
  <c r="AQ1272"/>
  <c r="AR1272"/>
  <c r="AI1272"/>
  <c r="AH1272"/>
  <c r="AD1266"/>
  <c r="AC1267"/>
  <c r="AF1268"/>
  <c r="AJ1268" s="1"/>
  <c r="E1268" s="1"/>
  <c r="AE1269"/>
  <c r="B1271"/>
  <c r="C1271" s="1"/>
  <c r="S1272"/>
  <c r="W1272"/>
  <c r="R1272"/>
  <c r="V1272"/>
  <c r="A1273"/>
  <c r="Q1272"/>
  <c r="U1272"/>
  <c r="Y1272"/>
  <c r="P1272"/>
  <c r="T1272"/>
  <c r="X1272"/>
  <c r="H56"/>
  <c r="I55"/>
  <c r="AA1273" l="1"/>
  <c r="AP1273"/>
  <c r="AO1273"/>
  <c r="AR1273"/>
  <c r="AQ1273"/>
  <c r="AI1273"/>
  <c r="AH1273"/>
  <c r="AF1269"/>
  <c r="AJ1269" s="1"/>
  <c r="E1269" s="1"/>
  <c r="AE1270"/>
  <c r="AD1267"/>
  <c r="AC1268"/>
  <c r="R1273"/>
  <c r="V1273"/>
  <c r="A1274"/>
  <c r="S1273"/>
  <c r="W1273"/>
  <c r="P1273"/>
  <c r="T1273"/>
  <c r="X1273"/>
  <c r="Q1273"/>
  <c r="U1273"/>
  <c r="Y1273"/>
  <c r="B1272"/>
  <c r="C1272" s="1"/>
  <c r="AM55"/>
  <c r="D56" s="1"/>
  <c r="F56" s="1"/>
  <c r="G56" s="1"/>
  <c r="AA1274" l="1"/>
  <c r="AI1274" s="1"/>
  <c r="AP1274"/>
  <c r="AO1274"/>
  <c r="AQ1274"/>
  <c r="AR1274"/>
  <c r="AH1274"/>
  <c r="AD1268"/>
  <c r="AC1269"/>
  <c r="AF1270"/>
  <c r="AJ1270" s="1"/>
  <c r="E1270" s="1"/>
  <c r="AE1271"/>
  <c r="S1274"/>
  <c r="W1274"/>
  <c r="R1274"/>
  <c r="V1274"/>
  <c r="A1275"/>
  <c r="Q1274"/>
  <c r="U1274"/>
  <c r="Y1274"/>
  <c r="P1274"/>
  <c r="T1274"/>
  <c r="X1274"/>
  <c r="B1273"/>
  <c r="C1273" s="1"/>
  <c r="H57"/>
  <c r="I56"/>
  <c r="AA1275" l="1"/>
  <c r="AP1275"/>
  <c r="AO1275"/>
  <c r="AR1275"/>
  <c r="AQ1275"/>
  <c r="AI1275"/>
  <c r="AH1275"/>
  <c r="AF1271"/>
  <c r="AJ1271" s="1"/>
  <c r="E1271" s="1"/>
  <c r="AE1272"/>
  <c r="AD1269"/>
  <c r="AC1270"/>
  <c r="P1275"/>
  <c r="T1275"/>
  <c r="X1275"/>
  <c r="Q1275"/>
  <c r="U1275"/>
  <c r="Y1275"/>
  <c r="R1275"/>
  <c r="V1275"/>
  <c r="A1276"/>
  <c r="S1275"/>
  <c r="W1275"/>
  <c r="B1274"/>
  <c r="C1274" s="1"/>
  <c r="AM56"/>
  <c r="D57" s="1"/>
  <c r="F57" s="1"/>
  <c r="G57" s="1"/>
  <c r="AA1276" l="1"/>
  <c r="AP1276"/>
  <c r="AO1276"/>
  <c r="AQ1276"/>
  <c r="AR1276"/>
  <c r="AI1276"/>
  <c r="AH1276"/>
  <c r="AD1270"/>
  <c r="AC1271"/>
  <c r="AF1272"/>
  <c r="AJ1272" s="1"/>
  <c r="E1272" s="1"/>
  <c r="AE1273"/>
  <c r="S1276"/>
  <c r="W1276"/>
  <c r="R1276"/>
  <c r="V1276"/>
  <c r="A1277"/>
  <c r="Q1276"/>
  <c r="U1276"/>
  <c r="Y1276"/>
  <c r="P1276"/>
  <c r="T1276"/>
  <c r="X1276"/>
  <c r="B1275"/>
  <c r="C1275" s="1"/>
  <c r="H58"/>
  <c r="I57"/>
  <c r="AA1277" l="1"/>
  <c r="AP1277"/>
  <c r="AO1277"/>
  <c r="AR1277"/>
  <c r="AQ1277"/>
  <c r="AI1277"/>
  <c r="AH1277"/>
  <c r="AF1273"/>
  <c r="AJ1273" s="1"/>
  <c r="E1273" s="1"/>
  <c r="AE1274"/>
  <c r="AD1271"/>
  <c r="AC1272"/>
  <c r="P1277"/>
  <c r="T1277"/>
  <c r="X1277"/>
  <c r="Q1277"/>
  <c r="U1277"/>
  <c r="Y1277"/>
  <c r="R1277"/>
  <c r="V1277"/>
  <c r="A1278"/>
  <c r="S1277"/>
  <c r="W1277"/>
  <c r="B1276"/>
  <c r="C1276" s="1"/>
  <c r="AM57"/>
  <c r="D58" s="1"/>
  <c r="F58" s="1"/>
  <c r="G58" s="1"/>
  <c r="AA1278" l="1"/>
  <c r="AP1278"/>
  <c r="AO1278"/>
  <c r="AQ1278"/>
  <c r="AR1278"/>
  <c r="AI1278"/>
  <c r="AH1278"/>
  <c r="AD1272"/>
  <c r="AC1273"/>
  <c r="AF1274"/>
  <c r="AJ1274" s="1"/>
  <c r="E1274" s="1"/>
  <c r="AE1275"/>
  <c r="B1277"/>
  <c r="C1277" s="1"/>
  <c r="Q1278"/>
  <c r="U1278"/>
  <c r="Y1278"/>
  <c r="P1278"/>
  <c r="T1278"/>
  <c r="X1278"/>
  <c r="S1278"/>
  <c r="W1278"/>
  <c r="R1278"/>
  <c r="V1278"/>
  <c r="A1279"/>
  <c r="H59"/>
  <c r="I58"/>
  <c r="AA1279" l="1"/>
  <c r="AP1279"/>
  <c r="AO1279"/>
  <c r="AR1279"/>
  <c r="AQ1279"/>
  <c r="AI1279"/>
  <c r="AH1279"/>
  <c r="AF1275"/>
  <c r="AJ1275" s="1"/>
  <c r="E1275" s="1"/>
  <c r="AE1276"/>
  <c r="AD1273"/>
  <c r="AC1274"/>
  <c r="R1279"/>
  <c r="S1279"/>
  <c r="X1279"/>
  <c r="Q1279"/>
  <c r="W1279"/>
  <c r="P1279"/>
  <c r="T1279"/>
  <c r="V1279"/>
  <c r="A1280"/>
  <c r="U1279"/>
  <c r="Y1279"/>
  <c r="B1278"/>
  <c r="C1278" s="1"/>
  <c r="AM58"/>
  <c r="D59" s="1"/>
  <c r="F59" s="1"/>
  <c r="G59" s="1"/>
  <c r="AA1280" l="1"/>
  <c r="AP1280"/>
  <c r="AO1280"/>
  <c r="AQ1280"/>
  <c r="AR1280"/>
  <c r="AI1280"/>
  <c r="AH1280"/>
  <c r="AD1274"/>
  <c r="AC1275"/>
  <c r="AF1276"/>
  <c r="AJ1276" s="1"/>
  <c r="E1276" s="1"/>
  <c r="AE1277"/>
  <c r="S1280"/>
  <c r="W1280"/>
  <c r="R1280"/>
  <c r="V1280"/>
  <c r="A1281"/>
  <c r="Q1280"/>
  <c r="U1280"/>
  <c r="Y1280"/>
  <c r="P1280"/>
  <c r="T1280"/>
  <c r="X1280"/>
  <c r="B1279"/>
  <c r="C1279" s="1"/>
  <c r="H60"/>
  <c r="I59"/>
  <c r="AA1281" l="1"/>
  <c r="AP1281"/>
  <c r="AO1281"/>
  <c r="AR1281"/>
  <c r="AQ1281"/>
  <c r="AI1281"/>
  <c r="AH1281"/>
  <c r="AF1277"/>
  <c r="AJ1277" s="1"/>
  <c r="E1277" s="1"/>
  <c r="AE1278"/>
  <c r="AD1275"/>
  <c r="AC1276"/>
  <c r="P1281"/>
  <c r="T1281"/>
  <c r="X1281"/>
  <c r="Q1281"/>
  <c r="U1281"/>
  <c r="Y1281"/>
  <c r="R1281"/>
  <c r="V1281"/>
  <c r="A1282"/>
  <c r="S1281"/>
  <c r="W1281"/>
  <c r="B1280"/>
  <c r="C1280" s="1"/>
  <c r="AM59"/>
  <c r="D60" s="1"/>
  <c r="F60" s="1"/>
  <c r="G60" s="1"/>
  <c r="AA1282" l="1"/>
  <c r="AP1282"/>
  <c r="AO1282"/>
  <c r="AQ1282"/>
  <c r="AR1282"/>
  <c r="AI1282"/>
  <c r="AH1282"/>
  <c r="AD1276"/>
  <c r="AC1277"/>
  <c r="AF1278"/>
  <c r="AJ1278" s="1"/>
  <c r="E1278" s="1"/>
  <c r="AE1279"/>
  <c r="B1281"/>
  <c r="C1281" s="1"/>
  <c r="Q1282"/>
  <c r="U1282"/>
  <c r="Y1282"/>
  <c r="P1282"/>
  <c r="T1282"/>
  <c r="X1282"/>
  <c r="S1282"/>
  <c r="W1282"/>
  <c r="R1282"/>
  <c r="V1282"/>
  <c r="A1283"/>
  <c r="H61"/>
  <c r="I60"/>
  <c r="AA1283" l="1"/>
  <c r="AI1283" s="1"/>
  <c r="AP1283"/>
  <c r="AO1283"/>
  <c r="AR1283"/>
  <c r="AQ1283"/>
  <c r="AH1283"/>
  <c r="AF1279"/>
  <c r="AJ1279" s="1"/>
  <c r="E1279" s="1"/>
  <c r="AE1280"/>
  <c r="AD1277"/>
  <c r="AC1278"/>
  <c r="B1282"/>
  <c r="C1282" s="1"/>
  <c r="R1283"/>
  <c r="V1283"/>
  <c r="A1284"/>
  <c r="S1283"/>
  <c r="W1283"/>
  <c r="P1283"/>
  <c r="T1283"/>
  <c r="X1283"/>
  <c r="Q1283"/>
  <c r="U1283"/>
  <c r="Y1283"/>
  <c r="AM60"/>
  <c r="D61" s="1"/>
  <c r="F61" s="1"/>
  <c r="G61" s="1"/>
  <c r="AA1284" l="1"/>
  <c r="AI1284" s="1"/>
  <c r="AP1284"/>
  <c r="AO1284"/>
  <c r="AQ1284"/>
  <c r="AR1284"/>
  <c r="AD1278"/>
  <c r="AC1279"/>
  <c r="AF1280"/>
  <c r="AJ1280" s="1"/>
  <c r="E1280" s="1"/>
  <c r="AE1281"/>
  <c r="Q1284"/>
  <c r="U1284"/>
  <c r="Y1284"/>
  <c r="P1284"/>
  <c r="T1284"/>
  <c r="X1284"/>
  <c r="S1284"/>
  <c r="W1284"/>
  <c r="R1284"/>
  <c r="V1284"/>
  <c r="A1285"/>
  <c r="B1283"/>
  <c r="C1283" s="1"/>
  <c r="H62"/>
  <c r="I61"/>
  <c r="AH1284" l="1"/>
  <c r="AA1285"/>
  <c r="AI1285" s="1"/>
  <c r="AP1285"/>
  <c r="AO1285"/>
  <c r="AR1285"/>
  <c r="AQ1285"/>
  <c r="AF1281"/>
  <c r="AJ1281" s="1"/>
  <c r="E1281" s="1"/>
  <c r="AE1282"/>
  <c r="AD1279"/>
  <c r="AC1280"/>
  <c r="P1285"/>
  <c r="T1285"/>
  <c r="X1285"/>
  <c r="Q1285"/>
  <c r="U1285"/>
  <c r="Y1285"/>
  <c r="R1285"/>
  <c r="V1285"/>
  <c r="A1286"/>
  <c r="S1285"/>
  <c r="W1285"/>
  <c r="B1284"/>
  <c r="C1284" s="1"/>
  <c r="AM61"/>
  <c r="D62" s="1"/>
  <c r="F62" s="1"/>
  <c r="G62" s="1"/>
  <c r="AH1285" l="1"/>
  <c r="AA1286"/>
  <c r="AI1286" s="1"/>
  <c r="AP1286"/>
  <c r="AO1286"/>
  <c r="AQ1286"/>
  <c r="AR1286"/>
  <c r="AH1286"/>
  <c r="AD1280"/>
  <c r="AC1281"/>
  <c r="AF1282"/>
  <c r="AJ1282" s="1"/>
  <c r="E1282" s="1"/>
  <c r="AE1283"/>
  <c r="B1285"/>
  <c r="C1285" s="1"/>
  <c r="S1286"/>
  <c r="W1286"/>
  <c r="R1286"/>
  <c r="V1286"/>
  <c r="A1287"/>
  <c r="Q1286"/>
  <c r="U1286"/>
  <c r="Y1286"/>
  <c r="P1286"/>
  <c r="T1286"/>
  <c r="X1286"/>
  <c r="H63"/>
  <c r="I62"/>
  <c r="AA1287" l="1"/>
  <c r="AI1287" s="1"/>
  <c r="AP1287"/>
  <c r="AO1287"/>
  <c r="AR1287"/>
  <c r="AQ1287"/>
  <c r="AH1287"/>
  <c r="AF1283"/>
  <c r="AJ1283" s="1"/>
  <c r="E1283" s="1"/>
  <c r="AE1284"/>
  <c r="AD1281"/>
  <c r="AC1282"/>
  <c r="B1286"/>
  <c r="C1286" s="1"/>
  <c r="P1287"/>
  <c r="T1287"/>
  <c r="X1287"/>
  <c r="Q1287"/>
  <c r="U1287"/>
  <c r="Y1287"/>
  <c r="R1287"/>
  <c r="V1287"/>
  <c r="A1288"/>
  <c r="S1287"/>
  <c r="W1287"/>
  <c r="AM62"/>
  <c r="D63" s="1"/>
  <c r="F63" s="1"/>
  <c r="G63" s="1"/>
  <c r="AA1288" l="1"/>
  <c r="AP1288"/>
  <c r="AO1288"/>
  <c r="AQ1288"/>
  <c r="AR1288"/>
  <c r="AI1288"/>
  <c r="AH1288"/>
  <c r="AD1282"/>
  <c r="AC1283"/>
  <c r="AF1284"/>
  <c r="AJ1284" s="1"/>
  <c r="E1284" s="1"/>
  <c r="AE1285"/>
  <c r="S1288"/>
  <c r="W1288"/>
  <c r="R1288"/>
  <c r="V1288"/>
  <c r="A1289"/>
  <c r="Q1288"/>
  <c r="U1288"/>
  <c r="Y1288"/>
  <c r="P1288"/>
  <c r="T1288"/>
  <c r="X1288"/>
  <c r="B1287"/>
  <c r="C1287" s="1"/>
  <c r="H64"/>
  <c r="I63"/>
  <c r="AA1289" l="1"/>
  <c r="AP1289"/>
  <c r="AO1289"/>
  <c r="AR1289"/>
  <c r="AQ1289"/>
  <c r="AI1289"/>
  <c r="AH1289"/>
  <c r="AF1285"/>
  <c r="AJ1285" s="1"/>
  <c r="E1285" s="1"/>
  <c r="AE1286"/>
  <c r="AD1283"/>
  <c r="AC1284"/>
  <c r="R1289"/>
  <c r="V1289"/>
  <c r="A1290"/>
  <c r="S1289"/>
  <c r="W1289"/>
  <c r="P1289"/>
  <c r="T1289"/>
  <c r="X1289"/>
  <c r="Q1289"/>
  <c r="U1289"/>
  <c r="Y1289"/>
  <c r="B1288"/>
  <c r="C1288" s="1"/>
  <c r="AM63"/>
  <c r="D64" s="1"/>
  <c r="F64" s="1"/>
  <c r="G64" s="1"/>
  <c r="AA1290" l="1"/>
  <c r="AP1290"/>
  <c r="AO1290"/>
  <c r="AQ1290"/>
  <c r="AR1290"/>
  <c r="AI1290"/>
  <c r="AH1290"/>
  <c r="AD1284"/>
  <c r="AC1285"/>
  <c r="AF1286"/>
  <c r="AJ1286" s="1"/>
  <c r="E1286" s="1"/>
  <c r="AE1287"/>
  <c r="B1289"/>
  <c r="C1289" s="1"/>
  <c r="S1290"/>
  <c r="W1290"/>
  <c r="R1290"/>
  <c r="V1290"/>
  <c r="A1291"/>
  <c r="Q1290"/>
  <c r="U1290"/>
  <c r="Y1290"/>
  <c r="P1290"/>
  <c r="T1290"/>
  <c r="X1290"/>
  <c r="H65"/>
  <c r="I64"/>
  <c r="AA1291" l="1"/>
  <c r="AI1291" s="1"/>
  <c r="AP1291"/>
  <c r="AO1291"/>
  <c r="AR1291"/>
  <c r="AQ1291"/>
  <c r="AH1291"/>
  <c r="AF1287"/>
  <c r="AJ1287" s="1"/>
  <c r="E1287" s="1"/>
  <c r="AE1288"/>
  <c r="AD1285"/>
  <c r="AC1286"/>
  <c r="R1291"/>
  <c r="V1291"/>
  <c r="A1292"/>
  <c r="S1291"/>
  <c r="W1291"/>
  <c r="P1291"/>
  <c r="T1291"/>
  <c r="X1291"/>
  <c r="Q1291"/>
  <c r="U1291"/>
  <c r="Y1291"/>
  <c r="B1290"/>
  <c r="C1290" s="1"/>
  <c r="AM64"/>
  <c r="D65" s="1"/>
  <c r="F65" s="1"/>
  <c r="G65" s="1"/>
  <c r="AA1292" l="1"/>
  <c r="AP1292"/>
  <c r="AO1292"/>
  <c r="AQ1292"/>
  <c r="AR1292"/>
  <c r="AI1292"/>
  <c r="AH1292"/>
  <c r="AD1286"/>
  <c r="AC1287"/>
  <c r="AF1288"/>
  <c r="AJ1288" s="1"/>
  <c r="E1288" s="1"/>
  <c r="AE1289"/>
  <c r="B1291"/>
  <c r="C1291" s="1"/>
  <c r="S1292"/>
  <c r="W1292"/>
  <c r="R1292"/>
  <c r="V1292"/>
  <c r="A1293"/>
  <c r="Q1292"/>
  <c r="U1292"/>
  <c r="Y1292"/>
  <c r="P1292"/>
  <c r="T1292"/>
  <c r="X1292"/>
  <c r="H66"/>
  <c r="I65"/>
  <c r="AA1293" l="1"/>
  <c r="AP1293"/>
  <c r="AO1293"/>
  <c r="AR1293"/>
  <c r="AQ1293"/>
  <c r="AI1293"/>
  <c r="AH1293"/>
  <c r="AF1289"/>
  <c r="AJ1289" s="1"/>
  <c r="E1289" s="1"/>
  <c r="AE1290"/>
  <c r="AD1287"/>
  <c r="AC1288"/>
  <c r="P1293"/>
  <c r="T1293"/>
  <c r="X1293"/>
  <c r="Q1293"/>
  <c r="U1293"/>
  <c r="Y1293"/>
  <c r="R1293"/>
  <c r="V1293"/>
  <c r="A1294"/>
  <c r="S1293"/>
  <c r="W1293"/>
  <c r="B1292"/>
  <c r="C1292" s="1"/>
  <c r="AM65"/>
  <c r="D66" s="1"/>
  <c r="F66" s="1"/>
  <c r="G66" s="1"/>
  <c r="AA1294" l="1"/>
  <c r="AP1294"/>
  <c r="AO1294"/>
  <c r="AQ1294"/>
  <c r="AR1294"/>
  <c r="AI1294"/>
  <c r="AH1294"/>
  <c r="AD1288"/>
  <c r="AC1289"/>
  <c r="AF1290"/>
  <c r="AJ1290" s="1"/>
  <c r="E1290" s="1"/>
  <c r="AE1291"/>
  <c r="Q1294"/>
  <c r="U1294"/>
  <c r="Y1294"/>
  <c r="P1294"/>
  <c r="T1294"/>
  <c r="X1294"/>
  <c r="S1294"/>
  <c r="W1294"/>
  <c r="R1294"/>
  <c r="V1294"/>
  <c r="A1295"/>
  <c r="B1293"/>
  <c r="C1293" s="1"/>
  <c r="H67"/>
  <c r="I66"/>
  <c r="AA1295" l="1"/>
  <c r="AP1295"/>
  <c r="AO1295"/>
  <c r="AR1295"/>
  <c r="AQ1295"/>
  <c r="AI1295"/>
  <c r="AH1295"/>
  <c r="AF1291"/>
  <c r="AJ1291" s="1"/>
  <c r="E1291" s="1"/>
  <c r="AE1292"/>
  <c r="AD1289"/>
  <c r="AC1290"/>
  <c r="P1295"/>
  <c r="T1295"/>
  <c r="X1295"/>
  <c r="Q1295"/>
  <c r="U1295"/>
  <c r="Y1295"/>
  <c r="R1295"/>
  <c r="V1295"/>
  <c r="A1296"/>
  <c r="S1295"/>
  <c r="W1295"/>
  <c r="B1294"/>
  <c r="C1294" s="1"/>
  <c r="AM66"/>
  <c r="D67" s="1"/>
  <c r="F67" s="1"/>
  <c r="G67" s="1"/>
  <c r="AA1296" l="1"/>
  <c r="AP1296"/>
  <c r="AO1296"/>
  <c r="AQ1296"/>
  <c r="AR1296"/>
  <c r="AI1296"/>
  <c r="AH1296"/>
  <c r="AD1290"/>
  <c r="AC1291"/>
  <c r="AF1292"/>
  <c r="AJ1292" s="1"/>
  <c r="E1292" s="1"/>
  <c r="AE1293"/>
  <c r="S1296"/>
  <c r="W1296"/>
  <c r="R1296"/>
  <c r="V1296"/>
  <c r="A1297"/>
  <c r="Q1296"/>
  <c r="U1296"/>
  <c r="Y1296"/>
  <c r="P1296"/>
  <c r="T1296"/>
  <c r="X1296"/>
  <c r="B1295"/>
  <c r="C1295" s="1"/>
  <c r="H68"/>
  <c r="I67"/>
  <c r="AA1297" l="1"/>
  <c r="AP1297"/>
  <c r="AO1297"/>
  <c r="AR1297"/>
  <c r="AQ1297"/>
  <c r="AI1297"/>
  <c r="AH1297"/>
  <c r="AF1293"/>
  <c r="AJ1293" s="1"/>
  <c r="E1293" s="1"/>
  <c r="AE1294"/>
  <c r="AD1291"/>
  <c r="AC1292"/>
  <c r="B1296"/>
  <c r="C1296" s="1"/>
  <c r="R1297"/>
  <c r="V1297"/>
  <c r="A1298"/>
  <c r="S1297"/>
  <c r="W1297"/>
  <c r="P1297"/>
  <c r="T1297"/>
  <c r="X1297"/>
  <c r="Q1297"/>
  <c r="U1297"/>
  <c r="Y1297"/>
  <c r="AM67"/>
  <c r="D68" s="1"/>
  <c r="F68" s="1"/>
  <c r="G68" s="1"/>
  <c r="AA1298" l="1"/>
  <c r="AP1298"/>
  <c r="AO1298"/>
  <c r="AQ1298"/>
  <c r="AR1298"/>
  <c r="AI1298"/>
  <c r="AH1298"/>
  <c r="AD1292"/>
  <c r="AC1293"/>
  <c r="AF1294"/>
  <c r="AJ1294" s="1"/>
  <c r="E1294" s="1"/>
  <c r="AE1295"/>
  <c r="Q1298"/>
  <c r="U1298"/>
  <c r="Y1298"/>
  <c r="P1298"/>
  <c r="T1298"/>
  <c r="X1298"/>
  <c r="S1298"/>
  <c r="W1298"/>
  <c r="R1298"/>
  <c r="V1298"/>
  <c r="A1299"/>
  <c r="B1297"/>
  <c r="C1297" s="1"/>
  <c r="H69"/>
  <c r="I68"/>
  <c r="AA1299" l="1"/>
  <c r="AP1299"/>
  <c r="AO1299"/>
  <c r="AR1299"/>
  <c r="AQ1299"/>
  <c r="AI1299"/>
  <c r="AH1299"/>
  <c r="AF1295"/>
  <c r="AJ1295" s="1"/>
  <c r="E1295" s="1"/>
  <c r="AE1296"/>
  <c r="AD1293"/>
  <c r="AC1294"/>
  <c r="R1299"/>
  <c r="V1299"/>
  <c r="A1300"/>
  <c r="S1299"/>
  <c r="W1299"/>
  <c r="P1299"/>
  <c r="T1299"/>
  <c r="X1299"/>
  <c r="Q1299"/>
  <c r="U1299"/>
  <c r="Y1299"/>
  <c r="B1298"/>
  <c r="C1298" s="1"/>
  <c r="AM68"/>
  <c r="D69" s="1"/>
  <c r="F69" s="1"/>
  <c r="G69" s="1"/>
  <c r="AA1300" l="1"/>
  <c r="AP1300"/>
  <c r="AO1300"/>
  <c r="AQ1300"/>
  <c r="AR1300"/>
  <c r="AI1300"/>
  <c r="AH1300"/>
  <c r="AD1294"/>
  <c r="AC1295"/>
  <c r="AF1296"/>
  <c r="AJ1296" s="1"/>
  <c r="E1296" s="1"/>
  <c r="AE1297"/>
  <c r="B1299"/>
  <c r="C1299" s="1"/>
  <c r="S1300"/>
  <c r="W1300"/>
  <c r="R1300"/>
  <c r="V1300"/>
  <c r="A1301"/>
  <c r="Q1300"/>
  <c r="U1300"/>
  <c r="Y1300"/>
  <c r="P1300"/>
  <c r="T1300"/>
  <c r="X1300"/>
  <c r="H70"/>
  <c r="I69"/>
  <c r="AA1301" l="1"/>
  <c r="AP1301"/>
  <c r="AO1301"/>
  <c r="AR1301"/>
  <c r="AQ1301"/>
  <c r="AI1301"/>
  <c r="AH1301"/>
  <c r="AF1297"/>
  <c r="AJ1297" s="1"/>
  <c r="E1297" s="1"/>
  <c r="AE1298"/>
  <c r="AD1295"/>
  <c r="AC1296"/>
  <c r="P1301"/>
  <c r="T1301"/>
  <c r="X1301"/>
  <c r="Q1301"/>
  <c r="U1301"/>
  <c r="Y1301"/>
  <c r="R1301"/>
  <c r="V1301"/>
  <c r="A1302"/>
  <c r="S1301"/>
  <c r="W1301"/>
  <c r="B1300"/>
  <c r="C1300" s="1"/>
  <c r="AM69"/>
  <c r="D70" s="1"/>
  <c r="F70" s="1"/>
  <c r="G70" s="1"/>
  <c r="AA1302" l="1"/>
  <c r="AP1302"/>
  <c r="AO1302"/>
  <c r="AQ1302"/>
  <c r="AR1302"/>
  <c r="AI1302"/>
  <c r="AH1302"/>
  <c r="AD1296"/>
  <c r="AC1297"/>
  <c r="AF1298"/>
  <c r="AJ1298" s="1"/>
  <c r="E1298" s="1"/>
  <c r="AE1299"/>
  <c r="Q1302"/>
  <c r="U1302"/>
  <c r="Y1302"/>
  <c r="P1302"/>
  <c r="T1302"/>
  <c r="X1302"/>
  <c r="S1302"/>
  <c r="W1302"/>
  <c r="R1302"/>
  <c r="V1302"/>
  <c r="A1303"/>
  <c r="B1301"/>
  <c r="C1301" s="1"/>
  <c r="H71"/>
  <c r="I70"/>
  <c r="AA1303" l="1"/>
  <c r="AP1303"/>
  <c r="AO1303"/>
  <c r="AR1303"/>
  <c r="AQ1303"/>
  <c r="AI1303"/>
  <c r="AH1303"/>
  <c r="AF1299"/>
  <c r="AJ1299" s="1"/>
  <c r="E1299" s="1"/>
  <c r="AE1300"/>
  <c r="AD1297"/>
  <c r="AC1298"/>
  <c r="B1302"/>
  <c r="C1302" s="1"/>
  <c r="R1303"/>
  <c r="V1303"/>
  <c r="A1304"/>
  <c r="S1303"/>
  <c r="W1303"/>
  <c r="P1303"/>
  <c r="T1303"/>
  <c r="X1303"/>
  <c r="Q1303"/>
  <c r="U1303"/>
  <c r="Y1303"/>
  <c r="AM70"/>
  <c r="D71" s="1"/>
  <c r="F71" s="1"/>
  <c r="G71" s="1"/>
  <c r="AA1304" l="1"/>
  <c r="AP1304"/>
  <c r="AO1304"/>
  <c r="AQ1304"/>
  <c r="AR1304"/>
  <c r="AI1304"/>
  <c r="AH1304"/>
  <c r="AD1298"/>
  <c r="AC1299"/>
  <c r="AF1300"/>
  <c r="AJ1300" s="1"/>
  <c r="E1300" s="1"/>
  <c r="AE1301"/>
  <c r="S1304"/>
  <c r="W1304"/>
  <c r="R1304"/>
  <c r="V1304"/>
  <c r="A1305"/>
  <c r="Q1304"/>
  <c r="U1304"/>
  <c r="Y1304"/>
  <c r="P1304"/>
  <c r="T1304"/>
  <c r="X1304"/>
  <c r="B1303"/>
  <c r="C1303" s="1"/>
  <c r="H72"/>
  <c r="I71"/>
  <c r="AA1305" l="1"/>
  <c r="AP1305"/>
  <c r="AO1305"/>
  <c r="AR1305"/>
  <c r="AQ1305"/>
  <c r="AI1305"/>
  <c r="AH1305"/>
  <c r="AF1301"/>
  <c r="AJ1301" s="1"/>
  <c r="E1301" s="1"/>
  <c r="AE1302"/>
  <c r="AD1299"/>
  <c r="AC1300"/>
  <c r="R1305"/>
  <c r="V1305"/>
  <c r="A1306"/>
  <c r="S1305"/>
  <c r="W1305"/>
  <c r="P1305"/>
  <c r="T1305"/>
  <c r="X1305"/>
  <c r="Q1305"/>
  <c r="U1305"/>
  <c r="Y1305"/>
  <c r="B1304"/>
  <c r="C1304" s="1"/>
  <c r="AM71"/>
  <c r="D72" s="1"/>
  <c r="F72" s="1"/>
  <c r="G72" s="1"/>
  <c r="AA1306" l="1"/>
  <c r="AP1306"/>
  <c r="AO1306"/>
  <c r="AQ1306"/>
  <c r="AR1306"/>
  <c r="AI1306"/>
  <c r="AH1306"/>
  <c r="AD1300"/>
  <c r="AC1301"/>
  <c r="AF1302"/>
  <c r="AJ1302" s="1"/>
  <c r="E1302" s="1"/>
  <c r="AE1303"/>
  <c r="B1305"/>
  <c r="C1305" s="1"/>
  <c r="S1306"/>
  <c r="W1306"/>
  <c r="R1306"/>
  <c r="V1306"/>
  <c r="A1307"/>
  <c r="Q1306"/>
  <c r="U1306"/>
  <c r="Y1306"/>
  <c r="P1306"/>
  <c r="T1306"/>
  <c r="X1306"/>
  <c r="H73"/>
  <c r="I72"/>
  <c r="AA1307" l="1"/>
  <c r="AP1307"/>
  <c r="AO1307"/>
  <c r="AR1307"/>
  <c r="AQ1307"/>
  <c r="AI1307"/>
  <c r="AH1307"/>
  <c r="AF1303"/>
  <c r="AJ1303" s="1"/>
  <c r="E1303" s="1"/>
  <c r="AE1304"/>
  <c r="AD1301"/>
  <c r="AC1302"/>
  <c r="B1306"/>
  <c r="C1306" s="1"/>
  <c r="P1307"/>
  <c r="T1307"/>
  <c r="X1307"/>
  <c r="Q1307"/>
  <c r="U1307"/>
  <c r="Y1307"/>
  <c r="R1307"/>
  <c r="V1307"/>
  <c r="A1308"/>
  <c r="S1307"/>
  <c r="W1307"/>
  <c r="AM72"/>
  <c r="D73" s="1"/>
  <c r="F73" s="1"/>
  <c r="G73" s="1"/>
  <c r="AA1308" l="1"/>
  <c r="AP1308"/>
  <c r="AO1308"/>
  <c r="AQ1308"/>
  <c r="AR1308"/>
  <c r="AI1308"/>
  <c r="AH1308"/>
  <c r="AD1302"/>
  <c r="AC1303"/>
  <c r="AF1304"/>
  <c r="AJ1304" s="1"/>
  <c r="E1304" s="1"/>
  <c r="AE1305"/>
  <c r="S1308"/>
  <c r="W1308"/>
  <c r="R1308"/>
  <c r="V1308"/>
  <c r="A1309"/>
  <c r="Q1308"/>
  <c r="U1308"/>
  <c r="Y1308"/>
  <c r="P1308"/>
  <c r="T1308"/>
  <c r="X1308"/>
  <c r="B1307"/>
  <c r="C1307" s="1"/>
  <c r="H74"/>
  <c r="I73"/>
  <c r="AA1309" l="1"/>
  <c r="AP1309"/>
  <c r="AO1309"/>
  <c r="AR1309"/>
  <c r="AQ1309"/>
  <c r="AI1309"/>
  <c r="AH1309"/>
  <c r="AF1305"/>
  <c r="AJ1305" s="1"/>
  <c r="E1305" s="1"/>
  <c r="AE1306"/>
  <c r="AD1303"/>
  <c r="AC1304"/>
  <c r="P1309"/>
  <c r="T1309"/>
  <c r="X1309"/>
  <c r="Q1309"/>
  <c r="U1309"/>
  <c r="Y1309"/>
  <c r="R1309"/>
  <c r="V1309"/>
  <c r="A1310"/>
  <c r="S1309"/>
  <c r="W1309"/>
  <c r="B1308"/>
  <c r="C1308" s="1"/>
  <c r="AM73"/>
  <c r="D74" s="1"/>
  <c r="F74" s="1"/>
  <c r="G74" s="1"/>
  <c r="AA1310" l="1"/>
  <c r="AI1310" s="1"/>
  <c r="AP1310"/>
  <c r="AO1310"/>
  <c r="AQ1310"/>
  <c r="AR1310"/>
  <c r="AH1310"/>
  <c r="AC1305"/>
  <c r="AD1304"/>
  <c r="AF1306"/>
  <c r="AJ1306" s="1"/>
  <c r="E1306" s="1"/>
  <c r="AE1307"/>
  <c r="B1309"/>
  <c r="C1309" s="1"/>
  <c r="Q1310"/>
  <c r="U1310"/>
  <c r="Y1310"/>
  <c r="P1310"/>
  <c r="T1310"/>
  <c r="X1310"/>
  <c r="S1310"/>
  <c r="W1310"/>
  <c r="R1310"/>
  <c r="V1310"/>
  <c r="A1311"/>
  <c r="H75"/>
  <c r="I74"/>
  <c r="AA1311" l="1"/>
  <c r="AI1311" s="1"/>
  <c r="AP1311"/>
  <c r="AO1311"/>
  <c r="AR1311"/>
  <c r="AQ1311"/>
  <c r="AH1311"/>
  <c r="AD1305"/>
  <c r="AC1306"/>
  <c r="AF1307"/>
  <c r="AJ1307" s="1"/>
  <c r="E1307" s="1"/>
  <c r="AE1308"/>
  <c r="R1311"/>
  <c r="V1311"/>
  <c r="A1312"/>
  <c r="S1311"/>
  <c r="W1311"/>
  <c r="P1311"/>
  <c r="T1311"/>
  <c r="X1311"/>
  <c r="Q1311"/>
  <c r="U1311"/>
  <c r="Y1311"/>
  <c r="B1310"/>
  <c r="C1310" s="1"/>
  <c r="AM74"/>
  <c r="D75" s="1"/>
  <c r="F75" s="1"/>
  <c r="G75" s="1"/>
  <c r="AA1312" l="1"/>
  <c r="AP1312"/>
  <c r="AO1312"/>
  <c r="AQ1312"/>
  <c r="AR1312"/>
  <c r="AI1312"/>
  <c r="AH1312"/>
  <c r="AF1308"/>
  <c r="AJ1308" s="1"/>
  <c r="E1308" s="1"/>
  <c r="AE1309"/>
  <c r="AD1306"/>
  <c r="AC1307"/>
  <c r="S1312"/>
  <c r="W1312"/>
  <c r="R1312"/>
  <c r="V1312"/>
  <c r="A1313"/>
  <c r="Q1312"/>
  <c r="U1312"/>
  <c r="Y1312"/>
  <c r="P1312"/>
  <c r="T1312"/>
  <c r="X1312"/>
  <c r="B1311"/>
  <c r="C1311" s="1"/>
  <c r="H76"/>
  <c r="I75"/>
  <c r="AA1313" l="1"/>
  <c r="AI1313" s="1"/>
  <c r="AP1313"/>
  <c r="AO1313"/>
  <c r="AR1313"/>
  <c r="AQ1313"/>
  <c r="AH1313"/>
  <c r="AD1307"/>
  <c r="AC1308"/>
  <c r="AF1309"/>
  <c r="AJ1309" s="1"/>
  <c r="E1309" s="1"/>
  <c r="AE1310"/>
  <c r="R1313"/>
  <c r="V1313"/>
  <c r="A1314"/>
  <c r="S1313"/>
  <c r="W1313"/>
  <c r="P1313"/>
  <c r="T1313"/>
  <c r="X1313"/>
  <c r="Q1313"/>
  <c r="U1313"/>
  <c r="Y1313"/>
  <c r="B1312"/>
  <c r="C1312" s="1"/>
  <c r="AM75"/>
  <c r="D76" s="1"/>
  <c r="F76" s="1"/>
  <c r="G76" s="1"/>
  <c r="AA1314" l="1"/>
  <c r="AP1314"/>
  <c r="AO1314"/>
  <c r="AQ1314"/>
  <c r="AR1314"/>
  <c r="AI1314"/>
  <c r="AH1314"/>
  <c r="AF1310"/>
  <c r="AJ1310" s="1"/>
  <c r="E1310" s="1"/>
  <c r="AE1311"/>
  <c r="AD1308"/>
  <c r="AC1309"/>
  <c r="B1313"/>
  <c r="C1313" s="1"/>
  <c r="Q1314"/>
  <c r="U1314"/>
  <c r="Y1314"/>
  <c r="P1314"/>
  <c r="T1314"/>
  <c r="X1314"/>
  <c r="S1314"/>
  <c r="W1314"/>
  <c r="R1314"/>
  <c r="V1314"/>
  <c r="A1315"/>
  <c r="H77"/>
  <c r="I76"/>
  <c r="AA1315" l="1"/>
  <c r="AP1315"/>
  <c r="AO1315"/>
  <c r="AR1315"/>
  <c r="AQ1315"/>
  <c r="AI1315"/>
  <c r="AH1315"/>
  <c r="AD1309"/>
  <c r="AC1310"/>
  <c r="AF1311"/>
  <c r="AJ1311" s="1"/>
  <c r="E1311" s="1"/>
  <c r="AE1312"/>
  <c r="T1315"/>
  <c r="Q1315"/>
  <c r="U1315"/>
  <c r="R1315"/>
  <c r="V1315"/>
  <c r="A1316"/>
  <c r="S1315"/>
  <c r="W1315"/>
  <c r="P1315"/>
  <c r="X1315"/>
  <c r="Y1315"/>
  <c r="B1314"/>
  <c r="C1314" s="1"/>
  <c r="AM76"/>
  <c r="D77" s="1"/>
  <c r="F77" s="1"/>
  <c r="G77" s="1"/>
  <c r="AA1316" l="1"/>
  <c r="AP1316"/>
  <c r="AO1316"/>
  <c r="AQ1316"/>
  <c r="AR1316"/>
  <c r="AI1316"/>
  <c r="AH1316"/>
  <c r="AF1312"/>
  <c r="AJ1312" s="1"/>
  <c r="E1312" s="1"/>
  <c r="AE1313"/>
  <c r="AD1310"/>
  <c r="AC1311"/>
  <c r="B1315"/>
  <c r="C1315" s="1"/>
  <c r="Q1316"/>
  <c r="U1316"/>
  <c r="Y1316"/>
  <c r="P1316"/>
  <c r="T1316"/>
  <c r="X1316"/>
  <c r="S1316"/>
  <c r="W1316"/>
  <c r="R1316"/>
  <c r="V1316"/>
  <c r="A1317"/>
  <c r="H78"/>
  <c r="I77"/>
  <c r="AA1317" l="1"/>
  <c r="AP1317"/>
  <c r="AO1317"/>
  <c r="AR1317"/>
  <c r="AQ1317"/>
  <c r="AI1317"/>
  <c r="AH1317"/>
  <c r="AD1311"/>
  <c r="AC1312"/>
  <c r="AF1313"/>
  <c r="AJ1313" s="1"/>
  <c r="E1313" s="1"/>
  <c r="AE1314"/>
  <c r="P1317"/>
  <c r="T1317"/>
  <c r="X1317"/>
  <c r="Q1317"/>
  <c r="Y1317"/>
  <c r="S1317"/>
  <c r="R1317"/>
  <c r="V1317"/>
  <c r="A1318"/>
  <c r="U1317"/>
  <c r="W1317"/>
  <c r="B1316"/>
  <c r="C1316" s="1"/>
  <c r="AM77"/>
  <c r="D78" s="1"/>
  <c r="F78" s="1"/>
  <c r="G78" s="1"/>
  <c r="AA1318" l="1"/>
  <c r="AP1318"/>
  <c r="AO1318"/>
  <c r="AQ1318"/>
  <c r="AR1318"/>
  <c r="AI1318"/>
  <c r="AH1318"/>
  <c r="AF1314"/>
  <c r="AJ1314" s="1"/>
  <c r="E1314" s="1"/>
  <c r="AE1315"/>
  <c r="AD1312"/>
  <c r="AC1313"/>
  <c r="S1318"/>
  <c r="W1318"/>
  <c r="V1318"/>
  <c r="P1318"/>
  <c r="X1318"/>
  <c r="Q1318"/>
  <c r="U1318"/>
  <c r="Y1318"/>
  <c r="R1318"/>
  <c r="A1319"/>
  <c r="T1318"/>
  <c r="B1317"/>
  <c r="C1317" s="1"/>
  <c r="H79"/>
  <c r="I78"/>
  <c r="AA1319" l="1"/>
  <c r="AI1319" s="1"/>
  <c r="AP1319"/>
  <c r="AO1319"/>
  <c r="AR1319"/>
  <c r="AQ1319"/>
  <c r="AH1319"/>
  <c r="AD1313"/>
  <c r="AC1314"/>
  <c r="AF1315"/>
  <c r="AJ1315" s="1"/>
  <c r="E1315" s="1"/>
  <c r="AE1316"/>
  <c r="P1319"/>
  <c r="T1319"/>
  <c r="X1319"/>
  <c r="S1319"/>
  <c r="Q1319"/>
  <c r="Y1319"/>
  <c r="R1319"/>
  <c r="V1319"/>
  <c r="A1320"/>
  <c r="W1319"/>
  <c r="U1319"/>
  <c r="B1318"/>
  <c r="C1318" s="1"/>
  <c r="AM78"/>
  <c r="D79" s="1"/>
  <c r="F79" s="1"/>
  <c r="G79" s="1"/>
  <c r="AA1320" l="1"/>
  <c r="AP1320"/>
  <c r="AO1320"/>
  <c r="AQ1320"/>
  <c r="AR1320"/>
  <c r="AI1320"/>
  <c r="AH1320"/>
  <c r="AF1316"/>
  <c r="AJ1316" s="1"/>
  <c r="E1316" s="1"/>
  <c r="AE1317"/>
  <c r="AD1314"/>
  <c r="AC1315"/>
  <c r="B1319"/>
  <c r="C1319" s="1"/>
  <c r="Q1320"/>
  <c r="U1320"/>
  <c r="Y1320"/>
  <c r="P1320"/>
  <c r="X1320"/>
  <c r="V1320"/>
  <c r="S1320"/>
  <c r="W1320"/>
  <c r="T1320"/>
  <c r="R1320"/>
  <c r="A1321"/>
  <c r="H80"/>
  <c r="I79"/>
  <c r="AA1321" l="1"/>
  <c r="AP1321"/>
  <c r="AO1321"/>
  <c r="AR1321"/>
  <c r="AQ1321"/>
  <c r="AI1321"/>
  <c r="AH1321"/>
  <c r="AD1315"/>
  <c r="AC1316"/>
  <c r="AF1317"/>
  <c r="AJ1317" s="1"/>
  <c r="E1317" s="1"/>
  <c r="AE1318"/>
  <c r="P1321"/>
  <c r="T1321"/>
  <c r="X1321"/>
  <c r="Q1321"/>
  <c r="Y1321"/>
  <c r="S1321"/>
  <c r="R1321"/>
  <c r="V1321"/>
  <c r="A1322"/>
  <c r="U1321"/>
  <c r="W1321"/>
  <c r="B1320"/>
  <c r="C1320" s="1"/>
  <c r="AM79"/>
  <c r="D80" s="1"/>
  <c r="F80" s="1"/>
  <c r="G80" s="1"/>
  <c r="AA1322" l="1"/>
  <c r="AP1322"/>
  <c r="AO1322"/>
  <c r="AQ1322"/>
  <c r="AR1322"/>
  <c r="AI1322"/>
  <c r="AH1322"/>
  <c r="AF1318"/>
  <c r="AJ1318" s="1"/>
  <c r="E1318" s="1"/>
  <c r="AE1319"/>
  <c r="AD1316"/>
  <c r="AC1317"/>
  <c r="Q1322"/>
  <c r="U1322"/>
  <c r="Y1322"/>
  <c r="R1322"/>
  <c r="A1323"/>
  <c r="T1322"/>
  <c r="S1322"/>
  <c r="W1322"/>
  <c r="V1322"/>
  <c r="P1322"/>
  <c r="X1322"/>
  <c r="B1321"/>
  <c r="C1321" s="1"/>
  <c r="H81"/>
  <c r="I80"/>
  <c r="AA1323" l="1"/>
  <c r="AP1323"/>
  <c r="AO1323"/>
  <c r="AR1323"/>
  <c r="AQ1323"/>
  <c r="AI1323"/>
  <c r="AH1323"/>
  <c r="AD1317"/>
  <c r="AC1318"/>
  <c r="AF1319"/>
  <c r="AJ1319" s="1"/>
  <c r="E1319" s="1"/>
  <c r="AE1320"/>
  <c r="R1323"/>
  <c r="V1323"/>
  <c r="A1324"/>
  <c r="W1323"/>
  <c r="U1323"/>
  <c r="P1323"/>
  <c r="T1323"/>
  <c r="X1323"/>
  <c r="S1323"/>
  <c r="Q1323"/>
  <c r="Y1323"/>
  <c r="B1322"/>
  <c r="C1322" s="1"/>
  <c r="AM80"/>
  <c r="D81" s="1"/>
  <c r="F81" s="1"/>
  <c r="G81" s="1"/>
  <c r="AA1324" l="1"/>
  <c r="AP1324"/>
  <c r="AO1324"/>
  <c r="AQ1324"/>
  <c r="AR1324"/>
  <c r="AI1324"/>
  <c r="AH1324"/>
  <c r="AF1320"/>
  <c r="AJ1320" s="1"/>
  <c r="E1320" s="1"/>
  <c r="AE1321"/>
  <c r="AD1318"/>
  <c r="AC1319"/>
  <c r="B1323"/>
  <c r="C1323" s="1"/>
  <c r="S1324"/>
  <c r="W1324"/>
  <c r="T1324"/>
  <c r="R1324"/>
  <c r="A1325"/>
  <c r="Q1324"/>
  <c r="U1324"/>
  <c r="Y1324"/>
  <c r="P1324"/>
  <c r="X1324"/>
  <c r="V1324"/>
  <c r="H82"/>
  <c r="I81"/>
  <c r="AA1325" l="1"/>
  <c r="AI1325" s="1"/>
  <c r="AP1325"/>
  <c r="AO1325"/>
  <c r="AR1325"/>
  <c r="AQ1325"/>
  <c r="AH1325"/>
  <c r="AD1319"/>
  <c r="AC1320"/>
  <c r="AF1321"/>
  <c r="AJ1321" s="1"/>
  <c r="E1321" s="1"/>
  <c r="AE1322"/>
  <c r="P1325"/>
  <c r="T1325"/>
  <c r="X1325"/>
  <c r="Q1325"/>
  <c r="Y1325"/>
  <c r="S1325"/>
  <c r="R1325"/>
  <c r="V1325"/>
  <c r="A1326"/>
  <c r="U1325"/>
  <c r="W1325"/>
  <c r="B1324"/>
  <c r="C1324" s="1"/>
  <c r="AM81"/>
  <c r="D82" s="1"/>
  <c r="F82" s="1"/>
  <c r="G82" s="1"/>
  <c r="AA1326" l="1"/>
  <c r="AP1326"/>
  <c r="AO1326"/>
  <c r="AQ1326"/>
  <c r="AR1326"/>
  <c r="AI1326"/>
  <c r="AH1326"/>
  <c r="AF1322"/>
  <c r="AJ1322" s="1"/>
  <c r="E1322" s="1"/>
  <c r="AE1323"/>
  <c r="AD1320"/>
  <c r="AC1321"/>
  <c r="S1326"/>
  <c r="W1326"/>
  <c r="V1326"/>
  <c r="P1326"/>
  <c r="X1326"/>
  <c r="Q1326"/>
  <c r="U1326"/>
  <c r="Y1326"/>
  <c r="R1326"/>
  <c r="A1327"/>
  <c r="T1326"/>
  <c r="B1325"/>
  <c r="C1325" s="1"/>
  <c r="H83"/>
  <c r="I82"/>
  <c r="AA1327" l="1"/>
  <c r="AP1327"/>
  <c r="AO1327"/>
  <c r="AR1327"/>
  <c r="AQ1327"/>
  <c r="AI1327"/>
  <c r="AH1327"/>
  <c r="AD1321"/>
  <c r="AC1322"/>
  <c r="AF1323"/>
  <c r="AJ1323" s="1"/>
  <c r="E1323" s="1"/>
  <c r="AE1324"/>
  <c r="P1327"/>
  <c r="T1327"/>
  <c r="X1327"/>
  <c r="S1327"/>
  <c r="Q1327"/>
  <c r="Y1327"/>
  <c r="R1327"/>
  <c r="V1327"/>
  <c r="A1328"/>
  <c r="W1327"/>
  <c r="U1327"/>
  <c r="B1326"/>
  <c r="C1326" s="1"/>
  <c r="AM82"/>
  <c r="D83" s="1"/>
  <c r="F83" s="1"/>
  <c r="G83" s="1"/>
  <c r="AA1328" l="1"/>
  <c r="AP1328"/>
  <c r="AO1328"/>
  <c r="AQ1328"/>
  <c r="AR1328"/>
  <c r="AI1328"/>
  <c r="AH1328"/>
  <c r="AF1324"/>
  <c r="AJ1324" s="1"/>
  <c r="E1324" s="1"/>
  <c r="AE1325"/>
  <c r="AD1322"/>
  <c r="AC1323"/>
  <c r="Q1328"/>
  <c r="U1328"/>
  <c r="Y1328"/>
  <c r="P1328"/>
  <c r="X1328"/>
  <c r="V1328"/>
  <c r="S1328"/>
  <c r="W1328"/>
  <c r="T1328"/>
  <c r="R1328"/>
  <c r="A1329"/>
  <c r="B1327"/>
  <c r="C1327" s="1"/>
  <c r="H84"/>
  <c r="I83"/>
  <c r="AA1329" l="1"/>
  <c r="AI1329" s="1"/>
  <c r="AP1329"/>
  <c r="AO1329"/>
  <c r="AR1329"/>
  <c r="AQ1329"/>
  <c r="AH1329"/>
  <c r="AD1323"/>
  <c r="AC1324"/>
  <c r="AF1325"/>
  <c r="AJ1325" s="1"/>
  <c r="E1325" s="1"/>
  <c r="AE1326"/>
  <c r="R1329"/>
  <c r="V1329"/>
  <c r="A1330"/>
  <c r="U1329"/>
  <c r="W1329"/>
  <c r="P1329"/>
  <c r="T1329"/>
  <c r="X1329"/>
  <c r="Q1329"/>
  <c r="Y1329"/>
  <c r="S1329"/>
  <c r="B1328"/>
  <c r="C1328" s="1"/>
  <c r="AM83"/>
  <c r="D84" s="1"/>
  <c r="F84" s="1"/>
  <c r="G84" s="1"/>
  <c r="AA1330" l="1"/>
  <c r="AP1330"/>
  <c r="AO1330"/>
  <c r="AQ1330"/>
  <c r="AR1330"/>
  <c r="AI1330"/>
  <c r="AH1330"/>
  <c r="AF1326"/>
  <c r="AJ1326" s="1"/>
  <c r="E1326" s="1"/>
  <c r="AE1327"/>
  <c r="AD1324"/>
  <c r="AC1325"/>
  <c r="B1329"/>
  <c r="C1329" s="1"/>
  <c r="Q1330"/>
  <c r="U1330"/>
  <c r="R1330"/>
  <c r="A1331"/>
  <c r="S1330"/>
  <c r="W1330"/>
  <c r="V1330"/>
  <c r="P1330"/>
  <c r="X1330"/>
  <c r="Y1330"/>
  <c r="T1330"/>
  <c r="H85"/>
  <c r="I84"/>
  <c r="AA1331" l="1"/>
  <c r="AP1331"/>
  <c r="AO1331"/>
  <c r="AR1331"/>
  <c r="AQ1331"/>
  <c r="AI1331"/>
  <c r="AH1331"/>
  <c r="AD1325"/>
  <c r="AC1326"/>
  <c r="AF1327"/>
  <c r="AJ1327" s="1"/>
  <c r="E1327" s="1"/>
  <c r="AE1328"/>
  <c r="R1331"/>
  <c r="V1331"/>
  <c r="A1332"/>
  <c r="W1331"/>
  <c r="U1331"/>
  <c r="P1331"/>
  <c r="T1331"/>
  <c r="X1331"/>
  <c r="S1331"/>
  <c r="Q1331"/>
  <c r="Y1331"/>
  <c r="B1330"/>
  <c r="C1330" s="1"/>
  <c r="AM84"/>
  <c r="D85" s="1"/>
  <c r="F85" s="1"/>
  <c r="G85" s="1"/>
  <c r="AA1332" l="1"/>
  <c r="AI1332" s="1"/>
  <c r="AP1332"/>
  <c r="AO1332"/>
  <c r="AQ1332"/>
  <c r="AR1332"/>
  <c r="AH1332"/>
  <c r="AF1328"/>
  <c r="AJ1328" s="1"/>
  <c r="E1328" s="1"/>
  <c r="AE1329"/>
  <c r="AD1326"/>
  <c r="AC1327"/>
  <c r="B1331"/>
  <c r="C1331" s="1"/>
  <c r="S1332"/>
  <c r="W1332"/>
  <c r="T1332"/>
  <c r="R1332"/>
  <c r="A1333"/>
  <c r="Q1332"/>
  <c r="U1332"/>
  <c r="Y1332"/>
  <c r="P1332"/>
  <c r="X1332"/>
  <c r="V1332"/>
  <c r="H86"/>
  <c r="I85"/>
  <c r="AA1333" l="1"/>
  <c r="AI1333" s="1"/>
  <c r="AP1333"/>
  <c r="AO1333"/>
  <c r="AR1333"/>
  <c r="AQ1333"/>
  <c r="AH1333"/>
  <c r="AD1327"/>
  <c r="AC1328"/>
  <c r="AF1329"/>
  <c r="AJ1329" s="1"/>
  <c r="E1329" s="1"/>
  <c r="AE1330"/>
  <c r="B1332"/>
  <c r="C1332" s="1"/>
  <c r="R1333"/>
  <c r="V1333"/>
  <c r="A1334"/>
  <c r="U1333"/>
  <c r="W1333"/>
  <c r="P1333"/>
  <c r="T1333"/>
  <c r="X1333"/>
  <c r="Q1333"/>
  <c r="Y1333"/>
  <c r="S1333"/>
  <c r="AM85"/>
  <c r="D86" s="1"/>
  <c r="F86" s="1"/>
  <c r="G86" s="1"/>
  <c r="AA1334" l="1"/>
  <c r="AP1334"/>
  <c r="AO1334"/>
  <c r="AQ1334"/>
  <c r="AR1334"/>
  <c r="AI1334"/>
  <c r="AH1334"/>
  <c r="AF1330"/>
  <c r="AJ1330" s="1"/>
  <c r="E1330" s="1"/>
  <c r="AE1331"/>
  <c r="AD1328"/>
  <c r="AC1329"/>
  <c r="B1333"/>
  <c r="C1333" s="1"/>
  <c r="Q1334"/>
  <c r="U1334"/>
  <c r="Y1334"/>
  <c r="R1334"/>
  <c r="A1335"/>
  <c r="T1334"/>
  <c r="S1334"/>
  <c r="W1334"/>
  <c r="V1334"/>
  <c r="P1334"/>
  <c r="X1334"/>
  <c r="H87"/>
  <c r="I86"/>
  <c r="AA1335" l="1"/>
  <c r="AP1335"/>
  <c r="AO1335"/>
  <c r="AR1335"/>
  <c r="AQ1335"/>
  <c r="AI1335"/>
  <c r="AH1335"/>
  <c r="AD1329"/>
  <c r="AC1330"/>
  <c r="AF1331"/>
  <c r="AJ1331" s="1"/>
  <c r="E1331" s="1"/>
  <c r="AE1332"/>
  <c r="P1335"/>
  <c r="T1335"/>
  <c r="X1335"/>
  <c r="S1335"/>
  <c r="Q1335"/>
  <c r="Y1335"/>
  <c r="R1335"/>
  <c r="V1335"/>
  <c r="A1336"/>
  <c r="W1335"/>
  <c r="U1335"/>
  <c r="B1334"/>
  <c r="C1334" s="1"/>
  <c r="AM86"/>
  <c r="D87" s="1"/>
  <c r="F87" s="1"/>
  <c r="G87" s="1"/>
  <c r="AA1336" l="1"/>
  <c r="AP1336"/>
  <c r="AO1336"/>
  <c r="AQ1336"/>
  <c r="AR1336"/>
  <c r="AI1336"/>
  <c r="AH1336"/>
  <c r="AF1332"/>
  <c r="AJ1332" s="1"/>
  <c r="E1332" s="1"/>
  <c r="AE1333"/>
  <c r="AD1330"/>
  <c r="AC1331"/>
  <c r="B1335"/>
  <c r="Q1336"/>
  <c r="U1336"/>
  <c r="Y1336"/>
  <c r="P1336"/>
  <c r="X1336"/>
  <c r="V1336"/>
  <c r="S1336"/>
  <c r="W1336"/>
  <c r="T1336"/>
  <c r="R1336"/>
  <c r="A1337"/>
  <c r="C1335"/>
  <c r="H88"/>
  <c r="I87"/>
  <c r="AA1337" l="1"/>
  <c r="AP1337"/>
  <c r="AO1337"/>
  <c r="AR1337"/>
  <c r="AQ1337"/>
  <c r="AO88"/>
  <c r="AQ88"/>
  <c r="AI1337"/>
  <c r="AH1337"/>
  <c r="AD1331"/>
  <c r="AC1332"/>
  <c r="AF1333"/>
  <c r="AJ1333" s="1"/>
  <c r="E1333" s="1"/>
  <c r="AE1334"/>
  <c r="P1337"/>
  <c r="T1337"/>
  <c r="X1337"/>
  <c r="Q1337"/>
  <c r="Y1337"/>
  <c r="S1337"/>
  <c r="R1337"/>
  <c r="V1337"/>
  <c r="A1338"/>
  <c r="U1337"/>
  <c r="W1337"/>
  <c r="B1336"/>
  <c r="C1336" s="1"/>
  <c r="AM87"/>
  <c r="D88" s="1"/>
  <c r="F88" s="1"/>
  <c r="G88" s="1"/>
  <c r="AA1338" l="1"/>
  <c r="AP1338"/>
  <c r="AO1338"/>
  <c r="AQ1338"/>
  <c r="AR1338"/>
  <c r="AI1338"/>
  <c r="AH1338"/>
  <c r="AF1334"/>
  <c r="AJ1334" s="1"/>
  <c r="E1334" s="1"/>
  <c r="AE1335"/>
  <c r="AD1332"/>
  <c r="AC1333"/>
  <c r="S1338"/>
  <c r="W1338"/>
  <c r="V1338"/>
  <c r="P1338"/>
  <c r="X1338"/>
  <c r="Q1338"/>
  <c r="U1338"/>
  <c r="Y1338"/>
  <c r="R1338"/>
  <c r="A1339"/>
  <c r="T1338"/>
  <c r="B1337"/>
  <c r="C1337" s="1"/>
  <c r="H89"/>
  <c r="I88"/>
  <c r="AA1339" l="1"/>
  <c r="AP1339"/>
  <c r="AO1339"/>
  <c r="AR1339"/>
  <c r="AQ1339"/>
  <c r="AP88"/>
  <c r="AR88"/>
  <c r="AI1339"/>
  <c r="AH1339"/>
  <c r="AD1333"/>
  <c r="AC1334"/>
  <c r="AF1335"/>
  <c r="AJ1335" s="1"/>
  <c r="E1335" s="1"/>
  <c r="AE1336"/>
  <c r="P1339"/>
  <c r="T1339"/>
  <c r="X1339"/>
  <c r="S1339"/>
  <c r="Q1339"/>
  <c r="Y1339"/>
  <c r="R1339"/>
  <c r="V1339"/>
  <c r="A1340"/>
  <c r="W1339"/>
  <c r="U1339"/>
  <c r="B1338"/>
  <c r="C1338" s="1"/>
  <c r="AM88"/>
  <c r="D89" s="1"/>
  <c r="F89" s="1"/>
  <c r="G89" s="1"/>
  <c r="AA1340" l="1"/>
  <c r="AP1340"/>
  <c r="AO1340"/>
  <c r="AQ1340"/>
  <c r="AR1340"/>
  <c r="AI1340"/>
  <c r="AH1340"/>
  <c r="AF1336"/>
  <c r="AJ1336" s="1"/>
  <c r="E1336" s="1"/>
  <c r="AE1337"/>
  <c r="AD1334"/>
  <c r="AC1335"/>
  <c r="B1339"/>
  <c r="C1339" s="1"/>
  <c r="Q1340"/>
  <c r="U1340"/>
  <c r="Y1340"/>
  <c r="P1340"/>
  <c r="X1340"/>
  <c r="V1340"/>
  <c r="S1340"/>
  <c r="W1340"/>
  <c r="T1340"/>
  <c r="R1340"/>
  <c r="A1341"/>
  <c r="H90"/>
  <c r="I89"/>
  <c r="AA1341" l="1"/>
  <c r="AP1341"/>
  <c r="AO1341"/>
  <c r="AR1341"/>
  <c r="AQ1341"/>
  <c r="AI1341"/>
  <c r="AH1341"/>
  <c r="AD1335"/>
  <c r="AC1336"/>
  <c r="AF1337"/>
  <c r="AJ1337" s="1"/>
  <c r="E1337" s="1"/>
  <c r="AE1338"/>
  <c r="P1341"/>
  <c r="T1341"/>
  <c r="X1341"/>
  <c r="Q1341"/>
  <c r="Y1341"/>
  <c r="S1341"/>
  <c r="R1341"/>
  <c r="V1341"/>
  <c r="A1342"/>
  <c r="U1341"/>
  <c r="W1341"/>
  <c r="B1340"/>
  <c r="C1340" s="1"/>
  <c r="AM89"/>
  <c r="D90" s="1"/>
  <c r="F90" s="1"/>
  <c r="G90" s="1"/>
  <c r="AA1342" l="1"/>
  <c r="AP1342"/>
  <c r="AO1342"/>
  <c r="AQ1342"/>
  <c r="AR1342"/>
  <c r="AI1342"/>
  <c r="AH1342"/>
  <c r="AF1338"/>
  <c r="AJ1338" s="1"/>
  <c r="E1338" s="1"/>
  <c r="AE1339"/>
  <c r="AD1336"/>
  <c r="AC1337"/>
  <c r="S1342"/>
  <c r="W1342"/>
  <c r="V1342"/>
  <c r="P1342"/>
  <c r="X1342"/>
  <c r="Q1342"/>
  <c r="U1342"/>
  <c r="Y1342"/>
  <c r="R1342"/>
  <c r="A1343"/>
  <c r="T1342"/>
  <c r="B1341"/>
  <c r="C1341" s="1"/>
  <c r="H91"/>
  <c r="I90"/>
  <c r="AA1343" l="1"/>
  <c r="AP1343"/>
  <c r="AO1343"/>
  <c r="AR1343"/>
  <c r="AQ1343"/>
  <c r="AI1343"/>
  <c r="AH1343"/>
  <c r="AD1337"/>
  <c r="AC1338"/>
  <c r="AF1339"/>
  <c r="AJ1339" s="1"/>
  <c r="E1339" s="1"/>
  <c r="AE1340"/>
  <c r="R1343"/>
  <c r="V1343"/>
  <c r="A1344"/>
  <c r="W1343"/>
  <c r="U1343"/>
  <c r="P1343"/>
  <c r="T1343"/>
  <c r="X1343"/>
  <c r="S1343"/>
  <c r="Q1343"/>
  <c r="Y1343"/>
  <c r="B1342"/>
  <c r="C1342" s="1"/>
  <c r="AM90"/>
  <c r="D91" s="1"/>
  <c r="F91" s="1"/>
  <c r="G91" s="1"/>
  <c r="AA1344" l="1"/>
  <c r="AP1344"/>
  <c r="AO1344"/>
  <c r="AQ1344"/>
  <c r="AR1344"/>
  <c r="AI1344"/>
  <c r="AH1344"/>
  <c r="AF1340"/>
  <c r="AJ1340" s="1"/>
  <c r="E1340" s="1"/>
  <c r="AE1341"/>
  <c r="AD1338"/>
  <c r="AC1339"/>
  <c r="B1343"/>
  <c r="C1343" s="1"/>
  <c r="Q1344"/>
  <c r="U1344"/>
  <c r="Y1344"/>
  <c r="P1344"/>
  <c r="X1344"/>
  <c r="V1344"/>
  <c r="S1344"/>
  <c r="W1344"/>
  <c r="T1344"/>
  <c r="R1344"/>
  <c r="A1345"/>
  <c r="H92"/>
  <c r="I91"/>
  <c r="AA1345" l="1"/>
  <c r="AI1345" s="1"/>
  <c r="AP1345"/>
  <c r="AO1345"/>
  <c r="AR1345"/>
  <c r="AQ1345"/>
  <c r="AH1345"/>
  <c r="AD1339"/>
  <c r="AC1340"/>
  <c r="AF1341"/>
  <c r="AJ1341" s="1"/>
  <c r="E1341" s="1"/>
  <c r="AE1342"/>
  <c r="P1345"/>
  <c r="T1345"/>
  <c r="X1345"/>
  <c r="Q1345"/>
  <c r="Y1345"/>
  <c r="S1345"/>
  <c r="R1345"/>
  <c r="V1345"/>
  <c r="A1346"/>
  <c r="U1345"/>
  <c r="W1345"/>
  <c r="B1344"/>
  <c r="C1344" s="1"/>
  <c r="AM91"/>
  <c r="D92" s="1"/>
  <c r="F92" s="1"/>
  <c r="G92" s="1"/>
  <c r="AA1346" l="1"/>
  <c r="AP1346"/>
  <c r="AO1346"/>
  <c r="AQ1346"/>
  <c r="AR1346"/>
  <c r="AI1346"/>
  <c r="AH1346"/>
  <c r="AF1342"/>
  <c r="AJ1342" s="1"/>
  <c r="E1342" s="1"/>
  <c r="AE1343"/>
  <c r="AD1340"/>
  <c r="AC1341"/>
  <c r="B1345"/>
  <c r="C1345" s="1"/>
  <c r="S1346"/>
  <c r="W1346"/>
  <c r="V1346"/>
  <c r="P1346"/>
  <c r="X1346"/>
  <c r="Q1346"/>
  <c r="U1346"/>
  <c r="Y1346"/>
  <c r="R1346"/>
  <c r="A1347"/>
  <c r="T1346"/>
  <c r="H93"/>
  <c r="I92"/>
  <c r="AA1347" l="1"/>
  <c r="AP1347"/>
  <c r="AO1347"/>
  <c r="AR1347"/>
  <c r="AQ1347"/>
  <c r="AI1347"/>
  <c r="AH1347"/>
  <c r="AD1341"/>
  <c r="AC1342"/>
  <c r="AF1343"/>
  <c r="AJ1343" s="1"/>
  <c r="E1343" s="1"/>
  <c r="AE1344"/>
  <c r="P1347"/>
  <c r="T1347"/>
  <c r="X1347"/>
  <c r="S1347"/>
  <c r="Q1347"/>
  <c r="Y1347"/>
  <c r="R1347"/>
  <c r="V1347"/>
  <c r="A1348"/>
  <c r="W1347"/>
  <c r="U1347"/>
  <c r="B1346"/>
  <c r="C1346" s="1"/>
  <c r="AM92"/>
  <c r="D93" s="1"/>
  <c r="F93" s="1"/>
  <c r="G93" s="1"/>
  <c r="AA1348" l="1"/>
  <c r="AP1348"/>
  <c r="AO1348"/>
  <c r="AQ1348"/>
  <c r="AR1348"/>
  <c r="AI1348"/>
  <c r="AH1348"/>
  <c r="AF1344"/>
  <c r="AJ1344" s="1"/>
  <c r="E1344" s="1"/>
  <c r="AE1345"/>
  <c r="AD1342"/>
  <c r="AC1343"/>
  <c r="B1347"/>
  <c r="C1347" s="1"/>
  <c r="Q1348"/>
  <c r="U1348"/>
  <c r="Y1348"/>
  <c r="P1348"/>
  <c r="X1348"/>
  <c r="V1348"/>
  <c r="S1348"/>
  <c r="W1348"/>
  <c r="T1348"/>
  <c r="R1348"/>
  <c r="A1349"/>
  <c r="H94"/>
  <c r="I93"/>
  <c r="AA1349" l="1"/>
  <c r="AI1349" s="1"/>
  <c r="AP1349"/>
  <c r="AO1349"/>
  <c r="AR1349"/>
  <c r="AQ1349"/>
  <c r="AH1349"/>
  <c r="AD1343"/>
  <c r="AC1344"/>
  <c r="AF1345"/>
  <c r="AJ1345" s="1"/>
  <c r="E1345" s="1"/>
  <c r="AE1346"/>
  <c r="R1349"/>
  <c r="V1349"/>
  <c r="A1350"/>
  <c r="U1349"/>
  <c r="W1349"/>
  <c r="P1349"/>
  <c r="T1349"/>
  <c r="X1349"/>
  <c r="Q1349"/>
  <c r="Y1349"/>
  <c r="S1349"/>
  <c r="B1348"/>
  <c r="C1348" s="1"/>
  <c r="AM93"/>
  <c r="D94" s="1"/>
  <c r="F94" s="1"/>
  <c r="G94" s="1"/>
  <c r="AA1350" l="1"/>
  <c r="AP1350"/>
  <c r="AO1350"/>
  <c r="AQ1350"/>
  <c r="AR1350"/>
  <c r="AI1350"/>
  <c r="AH1350"/>
  <c r="AF1346"/>
  <c r="AJ1346" s="1"/>
  <c r="E1346" s="1"/>
  <c r="AE1347"/>
  <c r="AD1344"/>
  <c r="AC1345"/>
  <c r="B1349"/>
  <c r="C1349" s="1"/>
  <c r="S1350"/>
  <c r="W1350"/>
  <c r="V1350"/>
  <c r="P1350"/>
  <c r="X1350"/>
  <c r="Q1350"/>
  <c r="U1350"/>
  <c r="Y1350"/>
  <c r="R1350"/>
  <c r="A1351"/>
  <c r="T1350"/>
  <c r="H95"/>
  <c r="I94"/>
  <c r="AA1351" l="1"/>
  <c r="AP1351"/>
  <c r="AO1351"/>
  <c r="AR1351"/>
  <c r="AQ1351"/>
  <c r="AI1351"/>
  <c r="AH1351"/>
  <c r="AD1345"/>
  <c r="AC1346"/>
  <c r="AF1347"/>
  <c r="AJ1347" s="1"/>
  <c r="E1347" s="1"/>
  <c r="AE1348"/>
  <c r="P1351"/>
  <c r="T1351"/>
  <c r="X1351"/>
  <c r="S1351"/>
  <c r="Q1351"/>
  <c r="Y1351"/>
  <c r="R1351"/>
  <c r="V1351"/>
  <c r="A1352"/>
  <c r="W1351"/>
  <c r="U1351"/>
  <c r="B1350"/>
  <c r="C1350" s="1"/>
  <c r="AM94"/>
  <c r="D95" s="1"/>
  <c r="F95" s="1"/>
  <c r="G95" s="1"/>
  <c r="AA1352" l="1"/>
  <c r="AP1352"/>
  <c r="AO1352"/>
  <c r="AQ1352"/>
  <c r="AR1352"/>
  <c r="AI1352"/>
  <c r="AH1352"/>
  <c r="AF1348"/>
  <c r="AJ1348" s="1"/>
  <c r="E1348" s="1"/>
  <c r="AE1349"/>
  <c r="AD1346"/>
  <c r="AC1347"/>
  <c r="Q1352"/>
  <c r="U1352"/>
  <c r="Y1352"/>
  <c r="P1352"/>
  <c r="X1352"/>
  <c r="V1352"/>
  <c r="S1352"/>
  <c r="W1352"/>
  <c r="T1352"/>
  <c r="R1352"/>
  <c r="A1353"/>
  <c r="B1351"/>
  <c r="C1351" s="1"/>
  <c r="H96"/>
  <c r="I95"/>
  <c r="AA1353" l="1"/>
  <c r="AP1353"/>
  <c r="AO1353"/>
  <c r="AR1353"/>
  <c r="AQ1353"/>
  <c r="AI1353"/>
  <c r="AH1353"/>
  <c r="AD1347"/>
  <c r="AC1348"/>
  <c r="AF1349"/>
  <c r="AJ1349" s="1"/>
  <c r="E1349" s="1"/>
  <c r="AE1350"/>
  <c r="R1353"/>
  <c r="V1353"/>
  <c r="A1354"/>
  <c r="U1353"/>
  <c r="W1353"/>
  <c r="P1353"/>
  <c r="T1353"/>
  <c r="X1353"/>
  <c r="Q1353"/>
  <c r="Y1353"/>
  <c r="S1353"/>
  <c r="B1352"/>
  <c r="C1352" s="1"/>
  <c r="AM95"/>
  <c r="D96" s="1"/>
  <c r="F96" s="1"/>
  <c r="G96" s="1"/>
  <c r="AA1354" l="1"/>
  <c r="AP1354"/>
  <c r="AO1354"/>
  <c r="AQ1354"/>
  <c r="AR1354"/>
  <c r="AI1354"/>
  <c r="AH1354"/>
  <c r="AF1350"/>
  <c r="AJ1350" s="1"/>
  <c r="E1350" s="1"/>
  <c r="AE1351"/>
  <c r="AD1348"/>
  <c r="AC1349"/>
  <c r="Q1354"/>
  <c r="U1354"/>
  <c r="Y1354"/>
  <c r="R1354"/>
  <c r="A1355"/>
  <c r="T1354"/>
  <c r="S1354"/>
  <c r="W1354"/>
  <c r="V1354"/>
  <c r="P1354"/>
  <c r="X1354"/>
  <c r="B1353"/>
  <c r="C1353" s="1"/>
  <c r="H97"/>
  <c r="I96"/>
  <c r="AA1355" l="1"/>
  <c r="AP1355"/>
  <c r="AO1355"/>
  <c r="AR1355"/>
  <c r="AQ1355"/>
  <c r="AO97"/>
  <c r="AQ97"/>
  <c r="AI1355"/>
  <c r="AH1355"/>
  <c r="AD1349"/>
  <c r="AC1350"/>
  <c r="AF1351"/>
  <c r="AJ1351" s="1"/>
  <c r="E1351" s="1"/>
  <c r="AE1352"/>
  <c r="S1355"/>
  <c r="W1355"/>
  <c r="R1355"/>
  <c r="V1355"/>
  <c r="A1356"/>
  <c r="Q1355"/>
  <c r="U1355"/>
  <c r="Y1355"/>
  <c r="P1355"/>
  <c r="T1355"/>
  <c r="X1355"/>
  <c r="B1354"/>
  <c r="C1354" s="1"/>
  <c r="AM96"/>
  <c r="D97" s="1"/>
  <c r="F97" s="1"/>
  <c r="G97" s="1"/>
  <c r="AA1356" l="1"/>
  <c r="AP1356"/>
  <c r="AO1356"/>
  <c r="AQ1356"/>
  <c r="AR1356"/>
  <c r="AI1356"/>
  <c r="AH1356"/>
  <c r="AF1352"/>
  <c r="AJ1352" s="1"/>
  <c r="E1352" s="1"/>
  <c r="AE1353"/>
  <c r="AD1350"/>
  <c r="AC1351"/>
  <c r="R1356"/>
  <c r="V1356"/>
  <c r="A1357"/>
  <c r="S1356"/>
  <c r="W1356"/>
  <c r="P1356"/>
  <c r="T1356"/>
  <c r="X1356"/>
  <c r="Q1356"/>
  <c r="U1356"/>
  <c r="Y1356"/>
  <c r="B1355"/>
  <c r="C1355" s="1"/>
  <c r="H98"/>
  <c r="I97"/>
  <c r="AA1357" l="1"/>
  <c r="AP1357"/>
  <c r="AO1357"/>
  <c r="AR1357"/>
  <c r="AQ1357"/>
  <c r="AP97"/>
  <c r="AR97"/>
  <c r="AI1357"/>
  <c r="AH1357"/>
  <c r="AD1351"/>
  <c r="AC1352"/>
  <c r="AF1353"/>
  <c r="AJ1353" s="1"/>
  <c r="E1353" s="1"/>
  <c r="AE1354"/>
  <c r="Q1357"/>
  <c r="U1357"/>
  <c r="Y1357"/>
  <c r="P1357"/>
  <c r="T1357"/>
  <c r="X1357"/>
  <c r="S1357"/>
  <c r="W1357"/>
  <c r="R1357"/>
  <c r="V1357"/>
  <c r="A1358"/>
  <c r="B1356"/>
  <c r="C1356" s="1"/>
  <c r="AM97"/>
  <c r="D98" s="1"/>
  <c r="F98" s="1"/>
  <c r="G98" s="1"/>
  <c r="AA1358" l="1"/>
  <c r="AP1358"/>
  <c r="AO1358"/>
  <c r="AQ1358"/>
  <c r="AR1358"/>
  <c r="AI1358"/>
  <c r="AH1358"/>
  <c r="AF1354"/>
  <c r="AJ1354" s="1"/>
  <c r="E1354" s="1"/>
  <c r="AE1355"/>
  <c r="AD1352"/>
  <c r="AC1353"/>
  <c r="R1358"/>
  <c r="V1358"/>
  <c r="A1359"/>
  <c r="S1358"/>
  <c r="W1358"/>
  <c r="P1358"/>
  <c r="T1358"/>
  <c r="X1358"/>
  <c r="Q1358"/>
  <c r="U1358"/>
  <c r="Y1358"/>
  <c r="B1357"/>
  <c r="C1357" s="1"/>
  <c r="H99"/>
  <c r="I98"/>
  <c r="AA1359" l="1"/>
  <c r="AP1359"/>
  <c r="AO1359"/>
  <c r="AR1359"/>
  <c r="AQ1359"/>
  <c r="AI1359"/>
  <c r="AH1359"/>
  <c r="AD1353"/>
  <c r="AC1354"/>
  <c r="AF1355"/>
  <c r="AJ1355" s="1"/>
  <c r="E1355" s="1"/>
  <c r="AE1356"/>
  <c r="S1359"/>
  <c r="W1359"/>
  <c r="R1359"/>
  <c r="V1359"/>
  <c r="A1360"/>
  <c r="Q1359"/>
  <c r="U1359"/>
  <c r="Y1359"/>
  <c r="P1359"/>
  <c r="T1359"/>
  <c r="X1359"/>
  <c r="B1358"/>
  <c r="C1358" s="1"/>
  <c r="AM98"/>
  <c r="D99" s="1"/>
  <c r="F99" s="1"/>
  <c r="G99" s="1"/>
  <c r="AA1360" l="1"/>
  <c r="AP1360"/>
  <c r="AO1360"/>
  <c r="AQ1360"/>
  <c r="AR1360"/>
  <c r="AI1360"/>
  <c r="AH1360"/>
  <c r="AF1356"/>
  <c r="AJ1356" s="1"/>
  <c r="E1356" s="1"/>
  <c r="AE1357"/>
  <c r="AD1354"/>
  <c r="AC1355"/>
  <c r="B1359"/>
  <c r="C1359" s="1"/>
  <c r="R1360"/>
  <c r="V1360"/>
  <c r="A1361"/>
  <c r="S1360"/>
  <c r="W1360"/>
  <c r="P1360"/>
  <c r="T1360"/>
  <c r="X1360"/>
  <c r="Q1360"/>
  <c r="U1360"/>
  <c r="Y1360"/>
  <c r="H100"/>
  <c r="I99"/>
  <c r="AA1361" l="1"/>
  <c r="AP1361"/>
  <c r="AO1361"/>
  <c r="AR1361"/>
  <c r="AQ1361"/>
  <c r="AI1361"/>
  <c r="AH1361"/>
  <c r="AD1355"/>
  <c r="AC1356"/>
  <c r="AF1357"/>
  <c r="AJ1357" s="1"/>
  <c r="E1357" s="1"/>
  <c r="AE1358"/>
  <c r="S1361"/>
  <c r="W1361"/>
  <c r="R1361"/>
  <c r="V1361"/>
  <c r="Q1361"/>
  <c r="U1361"/>
  <c r="Y1361"/>
  <c r="P1361"/>
  <c r="T1361"/>
  <c r="X1361"/>
  <c r="A1362"/>
  <c r="B1360"/>
  <c r="C1360" s="1"/>
  <c r="AM99"/>
  <c r="D100" s="1"/>
  <c r="F100" s="1"/>
  <c r="G100" s="1"/>
  <c r="AA1362" l="1"/>
  <c r="AI1362" s="1"/>
  <c r="AP1362"/>
  <c r="AO1362"/>
  <c r="AQ1362"/>
  <c r="AR1362"/>
  <c r="AF1358"/>
  <c r="AJ1358" s="1"/>
  <c r="E1358" s="1"/>
  <c r="AE1359"/>
  <c r="AD1356"/>
  <c r="AC1357"/>
  <c r="R1362"/>
  <c r="V1362"/>
  <c r="A1363"/>
  <c r="S1362"/>
  <c r="W1362"/>
  <c r="P1362"/>
  <c r="T1362"/>
  <c r="X1362"/>
  <c r="Q1362"/>
  <c r="U1362"/>
  <c r="Y1362"/>
  <c r="B1361"/>
  <c r="C1361" s="1"/>
  <c r="H101"/>
  <c r="I100"/>
  <c r="AH1362" l="1"/>
  <c r="AA1363"/>
  <c r="AP1363"/>
  <c r="AO1363"/>
  <c r="AR1363"/>
  <c r="AQ1363"/>
  <c r="AI1363"/>
  <c r="AH1363"/>
  <c r="AD1357"/>
  <c r="AC1358"/>
  <c r="AF1359"/>
  <c r="AJ1359" s="1"/>
  <c r="E1359" s="1"/>
  <c r="AE1360"/>
  <c r="S1363"/>
  <c r="W1363"/>
  <c r="R1363"/>
  <c r="V1363"/>
  <c r="A1364"/>
  <c r="Q1363"/>
  <c r="U1363"/>
  <c r="Y1363"/>
  <c r="P1363"/>
  <c r="T1363"/>
  <c r="X1363"/>
  <c r="B1362"/>
  <c r="C1362" s="1"/>
  <c r="AM100"/>
  <c r="D101" s="1"/>
  <c r="F101" s="1"/>
  <c r="G101" s="1"/>
  <c r="AA1364" l="1"/>
  <c r="AI1364" s="1"/>
  <c r="AP1364"/>
  <c r="AO1364"/>
  <c r="AQ1364"/>
  <c r="AR1364"/>
  <c r="AH1364"/>
  <c r="AF1360"/>
  <c r="AJ1360" s="1"/>
  <c r="E1360" s="1"/>
  <c r="AE1361"/>
  <c r="AD1358"/>
  <c r="AC1359"/>
  <c r="R1364"/>
  <c r="V1364"/>
  <c r="A1365"/>
  <c r="S1364"/>
  <c r="W1364"/>
  <c r="P1364"/>
  <c r="T1364"/>
  <c r="X1364"/>
  <c r="Q1364"/>
  <c r="U1364"/>
  <c r="Y1364"/>
  <c r="B1363"/>
  <c r="C1363" s="1"/>
  <c r="H102"/>
  <c r="AQ102" s="1"/>
  <c r="I101"/>
  <c r="AA1365" l="1"/>
  <c r="AP1365"/>
  <c r="AO1365"/>
  <c r="AR1365"/>
  <c r="AQ1365"/>
  <c r="AI1365"/>
  <c r="AH1365"/>
  <c r="AD1359"/>
  <c r="AC1360"/>
  <c r="AF1361"/>
  <c r="AJ1361" s="1"/>
  <c r="E1361" s="1"/>
  <c r="AE1362"/>
  <c r="Q1365"/>
  <c r="U1365"/>
  <c r="Y1365"/>
  <c r="P1365"/>
  <c r="T1365"/>
  <c r="X1365"/>
  <c r="S1365"/>
  <c r="W1365"/>
  <c r="R1365"/>
  <c r="V1365"/>
  <c r="A1366"/>
  <c r="B1364"/>
  <c r="C1364" s="1"/>
  <c r="AM101"/>
  <c r="D102" s="1"/>
  <c r="F102" s="1"/>
  <c r="G102" s="1"/>
  <c r="AA1366" l="1"/>
  <c r="AI1366" s="1"/>
  <c r="AP1366"/>
  <c r="AO1366"/>
  <c r="AQ1366"/>
  <c r="AR1366"/>
  <c r="AH1366"/>
  <c r="AF1362"/>
  <c r="AJ1362" s="1"/>
  <c r="E1362" s="1"/>
  <c r="AE1363"/>
  <c r="AD1360"/>
  <c r="AC1361"/>
  <c r="R1366"/>
  <c r="V1366"/>
  <c r="A1367"/>
  <c r="S1366"/>
  <c r="W1366"/>
  <c r="P1366"/>
  <c r="T1366"/>
  <c r="X1366"/>
  <c r="Q1366"/>
  <c r="U1366"/>
  <c r="Y1366"/>
  <c r="B1365"/>
  <c r="C1365" s="1"/>
  <c r="H103"/>
  <c r="I102"/>
  <c r="AR102" s="1"/>
  <c r="AA1367" l="1"/>
  <c r="AP1367"/>
  <c r="AO1367"/>
  <c r="AR1367"/>
  <c r="AQ1367"/>
  <c r="AI1367"/>
  <c r="AH1367"/>
  <c r="AD1361"/>
  <c r="AC1362"/>
  <c r="AF1363"/>
  <c r="AJ1363" s="1"/>
  <c r="E1363" s="1"/>
  <c r="AE1364"/>
  <c r="S1367"/>
  <c r="W1367"/>
  <c r="R1367"/>
  <c r="V1367"/>
  <c r="A1368"/>
  <c r="Q1367"/>
  <c r="U1367"/>
  <c r="Y1367"/>
  <c r="P1367"/>
  <c r="T1367"/>
  <c r="X1367"/>
  <c r="B1366"/>
  <c r="C1366" s="1"/>
  <c r="AM102"/>
  <c r="D103" s="1"/>
  <c r="F103" s="1"/>
  <c r="G103" s="1"/>
  <c r="AA1368" l="1"/>
  <c r="AP1368"/>
  <c r="AO1368"/>
  <c r="AQ1368"/>
  <c r="AR1368"/>
  <c r="AI1368"/>
  <c r="AH1368"/>
  <c r="AF1364"/>
  <c r="AJ1364" s="1"/>
  <c r="E1364" s="1"/>
  <c r="AE1365"/>
  <c r="AD1362"/>
  <c r="AC1363"/>
  <c r="R1368"/>
  <c r="V1368"/>
  <c r="A1369"/>
  <c r="S1368"/>
  <c r="W1368"/>
  <c r="P1368"/>
  <c r="T1368"/>
  <c r="X1368"/>
  <c r="Q1368"/>
  <c r="U1368"/>
  <c r="Y1368"/>
  <c r="B1367"/>
  <c r="C1367" s="1"/>
  <c r="H104"/>
  <c r="I103"/>
  <c r="AA1369" l="1"/>
  <c r="AP1369"/>
  <c r="AO1369"/>
  <c r="AR1369"/>
  <c r="AQ1369"/>
  <c r="AI1369"/>
  <c r="AH1369"/>
  <c r="AD1363"/>
  <c r="AC1364"/>
  <c r="AF1365"/>
  <c r="AJ1365" s="1"/>
  <c r="E1365" s="1"/>
  <c r="AE1366"/>
  <c r="S1369"/>
  <c r="W1369"/>
  <c r="R1369"/>
  <c r="V1369"/>
  <c r="A1370"/>
  <c r="Q1369"/>
  <c r="U1369"/>
  <c r="Y1369"/>
  <c r="P1369"/>
  <c r="T1369"/>
  <c r="X1369"/>
  <c r="B1368"/>
  <c r="C1368" s="1"/>
  <c r="AM103"/>
  <c r="D104" s="1"/>
  <c r="F104" s="1"/>
  <c r="G104" s="1"/>
  <c r="AA1370" l="1"/>
  <c r="AP1370"/>
  <c r="AO1370"/>
  <c r="AQ1370"/>
  <c r="AR1370"/>
  <c r="AI1370"/>
  <c r="AH1370"/>
  <c r="AF1366"/>
  <c r="AJ1366" s="1"/>
  <c r="E1366" s="1"/>
  <c r="AE1367"/>
  <c r="AD1364"/>
  <c r="AC1365"/>
  <c r="B1369"/>
  <c r="C1369" s="1"/>
  <c r="R1370"/>
  <c r="V1370"/>
  <c r="A1371"/>
  <c r="S1370"/>
  <c r="W1370"/>
  <c r="P1370"/>
  <c r="T1370"/>
  <c r="X1370"/>
  <c r="Q1370"/>
  <c r="U1370"/>
  <c r="Y1370"/>
  <c r="H105"/>
  <c r="I104"/>
  <c r="AA1371" l="1"/>
  <c r="AP1371"/>
  <c r="AO1371"/>
  <c r="AR1371"/>
  <c r="AQ1371"/>
  <c r="AI1371"/>
  <c r="AH1371"/>
  <c r="AD1365"/>
  <c r="AC1366"/>
  <c r="AF1367"/>
  <c r="AJ1367" s="1"/>
  <c r="E1367" s="1"/>
  <c r="AE1368"/>
  <c r="S1371"/>
  <c r="W1371"/>
  <c r="R1371"/>
  <c r="V1371"/>
  <c r="A1372"/>
  <c r="Q1371"/>
  <c r="U1371"/>
  <c r="Y1371"/>
  <c r="P1371"/>
  <c r="T1371"/>
  <c r="X1371"/>
  <c r="B1370"/>
  <c r="C1370" s="1"/>
  <c r="AM104"/>
  <c r="D105" s="1"/>
  <c r="F105" s="1"/>
  <c r="G105" s="1"/>
  <c r="AA1372" l="1"/>
  <c r="AP1372"/>
  <c r="AO1372"/>
  <c r="AQ1372"/>
  <c r="AR1372"/>
  <c r="AI1372"/>
  <c r="AH1372"/>
  <c r="AF1368"/>
  <c r="AJ1368" s="1"/>
  <c r="E1368" s="1"/>
  <c r="AE1369"/>
  <c r="AD1366"/>
  <c r="AC1367"/>
  <c r="R1372"/>
  <c r="V1372"/>
  <c r="A1373"/>
  <c r="S1372"/>
  <c r="W1372"/>
  <c r="P1372"/>
  <c r="T1372"/>
  <c r="X1372"/>
  <c r="Q1372"/>
  <c r="U1372"/>
  <c r="Y1372"/>
  <c r="B1371"/>
  <c r="C1371" s="1"/>
  <c r="H106"/>
  <c r="I105"/>
  <c r="AA1373" l="1"/>
  <c r="AP1373"/>
  <c r="AO1373"/>
  <c r="AR1373"/>
  <c r="AQ1373"/>
  <c r="AI1373"/>
  <c r="AH1373"/>
  <c r="AD1367"/>
  <c r="AC1368"/>
  <c r="AF1369"/>
  <c r="AJ1369" s="1"/>
  <c r="E1369" s="1"/>
  <c r="AE1370"/>
  <c r="Q1373"/>
  <c r="U1373"/>
  <c r="Y1373"/>
  <c r="P1373"/>
  <c r="T1373"/>
  <c r="X1373"/>
  <c r="S1373"/>
  <c r="W1373"/>
  <c r="R1373"/>
  <c r="V1373"/>
  <c r="A1374"/>
  <c r="B1372"/>
  <c r="C1372" s="1"/>
  <c r="AM105"/>
  <c r="D106" s="1"/>
  <c r="F106" s="1"/>
  <c r="G106" s="1"/>
  <c r="AA1374" l="1"/>
  <c r="AI1374" s="1"/>
  <c r="AP1374"/>
  <c r="AO1374"/>
  <c r="AQ1374"/>
  <c r="AR1374"/>
  <c r="AH1374"/>
  <c r="AF1370"/>
  <c r="AJ1370" s="1"/>
  <c r="E1370" s="1"/>
  <c r="AE1371"/>
  <c r="AD1368"/>
  <c r="AC1369"/>
  <c r="B1373"/>
  <c r="C1373" s="1"/>
  <c r="R1374"/>
  <c r="V1374"/>
  <c r="A1375"/>
  <c r="S1374"/>
  <c r="W1374"/>
  <c r="P1374"/>
  <c r="T1374"/>
  <c r="X1374"/>
  <c r="Q1374"/>
  <c r="U1374"/>
  <c r="Y1374"/>
  <c r="H107"/>
  <c r="AQ107" s="1"/>
  <c r="I106"/>
  <c r="AA1375" l="1"/>
  <c r="AP1375"/>
  <c r="AO1375"/>
  <c r="AR1375"/>
  <c r="AQ1375"/>
  <c r="AI1375"/>
  <c r="AH1375"/>
  <c r="AD1369"/>
  <c r="AC1370"/>
  <c r="AF1371"/>
  <c r="AJ1371" s="1"/>
  <c r="E1371" s="1"/>
  <c r="AE1372"/>
  <c r="Q1375"/>
  <c r="U1375"/>
  <c r="Y1375"/>
  <c r="P1375"/>
  <c r="T1375"/>
  <c r="X1375"/>
  <c r="S1375"/>
  <c r="W1375"/>
  <c r="R1375"/>
  <c r="V1375"/>
  <c r="A1376"/>
  <c r="B1374"/>
  <c r="C1374" s="1"/>
  <c r="AM106"/>
  <c r="D107" s="1"/>
  <c r="F107" s="1"/>
  <c r="G107" s="1"/>
  <c r="AA1376" l="1"/>
  <c r="AP1376"/>
  <c r="AO1376"/>
  <c r="AQ1376"/>
  <c r="AR1376"/>
  <c r="AI1376"/>
  <c r="AH1376"/>
  <c r="AF1372"/>
  <c r="AJ1372" s="1"/>
  <c r="E1372" s="1"/>
  <c r="AE1373"/>
  <c r="AD1370"/>
  <c r="AC1371"/>
  <c r="R1376"/>
  <c r="V1376"/>
  <c r="A1377"/>
  <c r="S1376"/>
  <c r="W1376"/>
  <c r="P1376"/>
  <c r="T1376"/>
  <c r="X1376"/>
  <c r="Q1376"/>
  <c r="U1376"/>
  <c r="Y1376"/>
  <c r="B1375"/>
  <c r="C1375" s="1"/>
  <c r="H108"/>
  <c r="I107"/>
  <c r="AR107" s="1"/>
  <c r="AA1377" l="1"/>
  <c r="AP1377"/>
  <c r="AO1377"/>
  <c r="AR1377"/>
  <c r="AQ1377"/>
  <c r="AI1377"/>
  <c r="AH1377"/>
  <c r="AD1371"/>
  <c r="AC1372"/>
  <c r="AF1373"/>
  <c r="AJ1373" s="1"/>
  <c r="E1373" s="1"/>
  <c r="AE1374"/>
  <c r="Q1377"/>
  <c r="U1377"/>
  <c r="Y1377"/>
  <c r="P1377"/>
  <c r="T1377"/>
  <c r="X1377"/>
  <c r="S1377"/>
  <c r="W1377"/>
  <c r="R1377"/>
  <c r="V1377"/>
  <c r="A1378"/>
  <c r="B1376"/>
  <c r="C1376" s="1"/>
  <c r="AM107"/>
  <c r="D108" s="1"/>
  <c r="F108" s="1"/>
  <c r="G108" s="1"/>
  <c r="AA1378" l="1"/>
  <c r="AI1378" s="1"/>
  <c r="AP1378"/>
  <c r="AO1378"/>
  <c r="AQ1378"/>
  <c r="AR1378"/>
  <c r="AH1378"/>
  <c r="AF1374"/>
  <c r="AJ1374" s="1"/>
  <c r="E1374" s="1"/>
  <c r="AE1375"/>
  <c r="AD1372"/>
  <c r="AC1373"/>
  <c r="B1377"/>
  <c r="C1377" s="1"/>
  <c r="R1378"/>
  <c r="V1378"/>
  <c r="A1379"/>
  <c r="S1378"/>
  <c r="W1378"/>
  <c r="P1378"/>
  <c r="T1378"/>
  <c r="X1378"/>
  <c r="Q1378"/>
  <c r="U1378"/>
  <c r="Y1378"/>
  <c r="H109"/>
  <c r="I108"/>
  <c r="AA1379" l="1"/>
  <c r="AP1379"/>
  <c r="AO1379"/>
  <c r="AR1379"/>
  <c r="AQ1379"/>
  <c r="AO109"/>
  <c r="AQ109"/>
  <c r="AI1379"/>
  <c r="AH1379"/>
  <c r="AD1373"/>
  <c r="AC1374"/>
  <c r="AF1375"/>
  <c r="AJ1375" s="1"/>
  <c r="E1375" s="1"/>
  <c r="AE1376"/>
  <c r="S1379"/>
  <c r="W1379"/>
  <c r="R1379"/>
  <c r="V1379"/>
  <c r="A1380"/>
  <c r="Q1379"/>
  <c r="U1379"/>
  <c r="Y1379"/>
  <c r="P1379"/>
  <c r="T1379"/>
  <c r="X1379"/>
  <c r="B1378"/>
  <c r="C1378" s="1"/>
  <c r="AM108"/>
  <c r="D109" s="1"/>
  <c r="F109" s="1"/>
  <c r="G109" s="1"/>
  <c r="AA1380" l="1"/>
  <c r="AI1380" s="1"/>
  <c r="AP1380"/>
  <c r="AO1380"/>
  <c r="AQ1380"/>
  <c r="AR1380"/>
  <c r="AH1380"/>
  <c r="AF1376"/>
  <c r="AJ1376" s="1"/>
  <c r="E1376" s="1"/>
  <c r="AE1377"/>
  <c r="AD1374"/>
  <c r="AC1375"/>
  <c r="B1379"/>
  <c r="C1379" s="1"/>
  <c r="P1380"/>
  <c r="T1380"/>
  <c r="X1380"/>
  <c r="Q1380"/>
  <c r="U1380"/>
  <c r="Y1380"/>
  <c r="R1380"/>
  <c r="V1380"/>
  <c r="A1381"/>
  <c r="S1380"/>
  <c r="W1380"/>
  <c r="H110"/>
  <c r="I109"/>
  <c r="AA1381" l="1"/>
  <c r="AI1381" s="1"/>
  <c r="AP1381"/>
  <c r="AO1381"/>
  <c r="AR1381"/>
  <c r="AQ1381"/>
  <c r="AP109"/>
  <c r="AR109"/>
  <c r="AH1381"/>
  <c r="AD1375"/>
  <c r="AC1376"/>
  <c r="AF1377"/>
  <c r="AJ1377" s="1"/>
  <c r="E1377" s="1"/>
  <c r="AE1378"/>
  <c r="B1380"/>
  <c r="C1380" s="1"/>
  <c r="S1381"/>
  <c r="W1381"/>
  <c r="R1381"/>
  <c r="V1381"/>
  <c r="A1382"/>
  <c r="Q1381"/>
  <c r="U1381"/>
  <c r="Y1381"/>
  <c r="P1381"/>
  <c r="T1381"/>
  <c r="X1381"/>
  <c r="AM109"/>
  <c r="D110" s="1"/>
  <c r="F110" s="1"/>
  <c r="G110" s="1"/>
  <c r="AA1382" l="1"/>
  <c r="AO1382"/>
  <c r="AP1382"/>
  <c r="AQ1382"/>
  <c r="AR1382"/>
  <c r="AI1382"/>
  <c r="AH1382"/>
  <c r="AF1378"/>
  <c r="AJ1378" s="1"/>
  <c r="E1378" s="1"/>
  <c r="AE1379"/>
  <c r="AD1376"/>
  <c r="AC1377"/>
  <c r="R1382"/>
  <c r="V1382"/>
  <c r="A1383"/>
  <c r="S1382"/>
  <c r="W1382"/>
  <c r="P1382"/>
  <c r="T1382"/>
  <c r="X1382"/>
  <c r="Q1382"/>
  <c r="U1382"/>
  <c r="Y1382"/>
  <c r="B1381"/>
  <c r="C1381" s="1"/>
  <c r="H111"/>
  <c r="I110"/>
  <c r="AA1383" l="1"/>
  <c r="AI1383" s="1"/>
  <c r="AP1383"/>
  <c r="AO1383"/>
  <c r="AR1383"/>
  <c r="AQ1383"/>
  <c r="AH1383"/>
  <c r="AD1377"/>
  <c r="AC1378"/>
  <c r="AF1379"/>
  <c r="AJ1379" s="1"/>
  <c r="E1379" s="1"/>
  <c r="AE1380"/>
  <c r="Q1383"/>
  <c r="U1383"/>
  <c r="Y1383"/>
  <c r="P1383"/>
  <c r="T1383"/>
  <c r="X1383"/>
  <c r="S1383"/>
  <c r="W1383"/>
  <c r="R1383"/>
  <c r="V1383"/>
  <c r="A1384"/>
  <c r="B1382"/>
  <c r="C1382" s="1"/>
  <c r="AM110"/>
  <c r="D111" s="1"/>
  <c r="F111" s="1"/>
  <c r="G111" s="1"/>
  <c r="AA1384" l="1"/>
  <c r="AO1384"/>
  <c r="AP1384"/>
  <c r="AQ1384"/>
  <c r="AR1384"/>
  <c r="AI1384"/>
  <c r="AH1384"/>
  <c r="AF1380"/>
  <c r="AJ1380" s="1"/>
  <c r="E1380" s="1"/>
  <c r="AE1381"/>
  <c r="AD1378"/>
  <c r="AC1379"/>
  <c r="B1383"/>
  <c r="C1383" s="1"/>
  <c r="R1384"/>
  <c r="V1384"/>
  <c r="A1385"/>
  <c r="S1384"/>
  <c r="W1384"/>
  <c r="P1384"/>
  <c r="T1384"/>
  <c r="X1384"/>
  <c r="Q1384"/>
  <c r="U1384"/>
  <c r="Y1384"/>
  <c r="H112"/>
  <c r="I111"/>
  <c r="AA1385" l="1"/>
  <c r="AI1385" s="1"/>
  <c r="AP1385"/>
  <c r="AO1385"/>
  <c r="AR1385"/>
  <c r="AQ1385"/>
  <c r="AH1385"/>
  <c r="AD1379"/>
  <c r="AC1380"/>
  <c r="AF1381"/>
  <c r="AJ1381" s="1"/>
  <c r="E1381" s="1"/>
  <c r="AE1382"/>
  <c r="B1384"/>
  <c r="C1384" s="1"/>
  <c r="S1385"/>
  <c r="W1385"/>
  <c r="R1385"/>
  <c r="V1385"/>
  <c r="A1386"/>
  <c r="Q1385"/>
  <c r="U1385"/>
  <c r="Y1385"/>
  <c r="P1385"/>
  <c r="T1385"/>
  <c r="X1385"/>
  <c r="AM111"/>
  <c r="D112" s="1"/>
  <c r="F112" s="1"/>
  <c r="G112" s="1"/>
  <c r="AA1386" l="1"/>
  <c r="AI1386" s="1"/>
  <c r="AO1386"/>
  <c r="AP1386"/>
  <c r="AQ1386"/>
  <c r="AR1386"/>
  <c r="AH1386"/>
  <c r="AF1382"/>
  <c r="AJ1382" s="1"/>
  <c r="E1382" s="1"/>
  <c r="AE1383"/>
  <c r="AD1380"/>
  <c r="AC1381"/>
  <c r="R1386"/>
  <c r="V1386"/>
  <c r="A1387"/>
  <c r="S1386"/>
  <c r="W1386"/>
  <c r="P1386"/>
  <c r="T1386"/>
  <c r="X1386"/>
  <c r="Q1386"/>
  <c r="U1386"/>
  <c r="Y1386"/>
  <c r="B1385"/>
  <c r="C1385" s="1"/>
  <c r="H113"/>
  <c r="I112"/>
  <c r="AA1387" l="1"/>
  <c r="AP1387"/>
  <c r="AO1387"/>
  <c r="AR1387"/>
  <c r="AQ1387"/>
  <c r="AI1387"/>
  <c r="AH1387"/>
  <c r="AD1381"/>
  <c r="AC1382"/>
  <c r="AF1383"/>
  <c r="AJ1383" s="1"/>
  <c r="E1383" s="1"/>
  <c r="AE1384"/>
  <c r="Q1387"/>
  <c r="U1387"/>
  <c r="Y1387"/>
  <c r="P1387"/>
  <c r="T1387"/>
  <c r="X1387"/>
  <c r="S1387"/>
  <c r="W1387"/>
  <c r="R1387"/>
  <c r="V1387"/>
  <c r="A1388"/>
  <c r="B1386"/>
  <c r="C1386" s="1"/>
  <c r="AM112"/>
  <c r="D113" s="1"/>
  <c r="F113" s="1"/>
  <c r="G113" s="1"/>
  <c r="AA1388" l="1"/>
  <c r="AO1388"/>
  <c r="AP1388"/>
  <c r="AQ1388"/>
  <c r="AR1388"/>
  <c r="AI1388"/>
  <c r="AH1388"/>
  <c r="AF1384"/>
  <c r="AJ1384" s="1"/>
  <c r="E1384" s="1"/>
  <c r="AE1385"/>
  <c r="AD1382"/>
  <c r="AC1383"/>
  <c r="B1387"/>
  <c r="C1387" s="1"/>
  <c r="P1388"/>
  <c r="T1388"/>
  <c r="X1388"/>
  <c r="Q1388"/>
  <c r="U1388"/>
  <c r="Y1388"/>
  <c r="R1388"/>
  <c r="V1388"/>
  <c r="A1389"/>
  <c r="S1388"/>
  <c r="W1388"/>
  <c r="H114"/>
  <c r="I113"/>
  <c r="AA1389" l="1"/>
  <c r="AP1389"/>
  <c r="AO1389"/>
  <c r="AR1389"/>
  <c r="AQ1389"/>
  <c r="AI1389"/>
  <c r="AH1389"/>
  <c r="AD1383"/>
  <c r="AC1384"/>
  <c r="AF1385"/>
  <c r="AJ1385" s="1"/>
  <c r="E1385" s="1"/>
  <c r="AE1386"/>
  <c r="Q1389"/>
  <c r="U1389"/>
  <c r="Y1389"/>
  <c r="P1389"/>
  <c r="T1389"/>
  <c r="X1389"/>
  <c r="S1389"/>
  <c r="W1389"/>
  <c r="R1389"/>
  <c r="V1389"/>
  <c r="A1390"/>
  <c r="B1388"/>
  <c r="C1388" s="1"/>
  <c r="AM113"/>
  <c r="D114" s="1"/>
  <c r="F114" s="1"/>
  <c r="G114" s="1"/>
  <c r="AA1390" l="1"/>
  <c r="AO1390"/>
  <c r="AP1390"/>
  <c r="AQ1390"/>
  <c r="AR1390"/>
  <c r="AI1390"/>
  <c r="AH1390"/>
  <c r="AF1386"/>
  <c r="AJ1386" s="1"/>
  <c r="E1386" s="1"/>
  <c r="AE1387"/>
  <c r="AD1384"/>
  <c r="AC1385"/>
  <c r="B1389"/>
  <c r="C1389" s="1"/>
  <c r="R1390"/>
  <c r="V1390"/>
  <c r="A1391"/>
  <c r="S1390"/>
  <c r="W1390"/>
  <c r="P1390"/>
  <c r="T1390"/>
  <c r="X1390"/>
  <c r="Q1390"/>
  <c r="U1390"/>
  <c r="Y1390"/>
  <c r="H115"/>
  <c r="I114"/>
  <c r="AA1391" l="1"/>
  <c r="AP1391"/>
  <c r="AO1391"/>
  <c r="AR1391"/>
  <c r="AQ1391"/>
  <c r="AI1391"/>
  <c r="AH1391"/>
  <c r="AD1385"/>
  <c r="AC1386"/>
  <c r="AF1387"/>
  <c r="AJ1387" s="1"/>
  <c r="E1387" s="1"/>
  <c r="AE1388"/>
  <c r="B1390"/>
  <c r="C1390" s="1"/>
  <c r="S1391"/>
  <c r="W1391"/>
  <c r="R1391"/>
  <c r="V1391"/>
  <c r="A1392"/>
  <c r="Q1391"/>
  <c r="U1391"/>
  <c r="Y1391"/>
  <c r="P1391"/>
  <c r="T1391"/>
  <c r="X1391"/>
  <c r="AM114"/>
  <c r="D115" s="1"/>
  <c r="F115" s="1"/>
  <c r="G115" s="1"/>
  <c r="H116" s="1"/>
  <c r="AA1392" l="1"/>
  <c r="AI1392" s="1"/>
  <c r="AO1392"/>
  <c r="AP1392"/>
  <c r="AQ1392"/>
  <c r="AR1392"/>
  <c r="AH1392"/>
  <c r="AF1388"/>
  <c r="AJ1388" s="1"/>
  <c r="E1388" s="1"/>
  <c r="AE1389"/>
  <c r="AD1386"/>
  <c r="AC1387"/>
  <c r="R1392"/>
  <c r="V1392"/>
  <c r="A1393"/>
  <c r="S1392"/>
  <c r="W1392"/>
  <c r="P1392"/>
  <c r="T1392"/>
  <c r="X1392"/>
  <c r="Q1392"/>
  <c r="U1392"/>
  <c r="Y1392"/>
  <c r="B1391"/>
  <c r="C1391" s="1"/>
  <c r="I115"/>
  <c r="AA1393" l="1"/>
  <c r="AI1393" s="1"/>
  <c r="AP1393"/>
  <c r="AO1393"/>
  <c r="AR1393"/>
  <c r="AQ1393"/>
  <c r="AH1393"/>
  <c r="AD1387"/>
  <c r="AC1388"/>
  <c r="AF1389"/>
  <c r="AJ1389" s="1"/>
  <c r="E1389" s="1"/>
  <c r="AE1390"/>
  <c r="Q1393"/>
  <c r="U1393"/>
  <c r="Y1393"/>
  <c r="P1393"/>
  <c r="T1393"/>
  <c r="X1393"/>
  <c r="S1393"/>
  <c r="W1393"/>
  <c r="R1393"/>
  <c r="V1393"/>
  <c r="A1394"/>
  <c r="B1392"/>
  <c r="C1392" s="1"/>
  <c r="AM115"/>
  <c r="D116" s="1"/>
  <c r="F116" s="1"/>
  <c r="G116" s="1"/>
  <c r="H117" s="1"/>
  <c r="AQ117" s="1"/>
  <c r="AA1394" l="1"/>
  <c r="AO1394"/>
  <c r="AP1394"/>
  <c r="AQ1394"/>
  <c r="AR1394"/>
  <c r="AI1394"/>
  <c r="AH1394"/>
  <c r="AF1390"/>
  <c r="AJ1390" s="1"/>
  <c r="E1390" s="1"/>
  <c r="AE1391"/>
  <c r="AD1388"/>
  <c r="AC1389"/>
  <c r="P1394"/>
  <c r="T1394"/>
  <c r="X1394"/>
  <c r="Q1394"/>
  <c r="U1394"/>
  <c r="Y1394"/>
  <c r="R1394"/>
  <c r="V1394"/>
  <c r="A1395"/>
  <c r="S1394"/>
  <c r="W1394"/>
  <c r="B1393"/>
  <c r="C1393" s="1"/>
  <c r="I116"/>
  <c r="AA1395" l="1"/>
  <c r="AP1395"/>
  <c r="AO1395"/>
  <c r="AR1395"/>
  <c r="AQ1395"/>
  <c r="AI1395"/>
  <c r="AH1395"/>
  <c r="AC1390"/>
  <c r="AD1389"/>
  <c r="AF1391"/>
  <c r="AJ1391" s="1"/>
  <c r="E1391" s="1"/>
  <c r="AE1392"/>
  <c r="B1394"/>
  <c r="C1394" s="1"/>
  <c r="Q1395"/>
  <c r="U1395"/>
  <c r="Y1395"/>
  <c r="P1395"/>
  <c r="T1395"/>
  <c r="X1395"/>
  <c r="S1395"/>
  <c r="W1395"/>
  <c r="R1395"/>
  <c r="V1395"/>
  <c r="A1396"/>
  <c r="AM116"/>
  <c r="D117" s="1"/>
  <c r="F117" s="1"/>
  <c r="G117" s="1"/>
  <c r="H118" s="1"/>
  <c r="AA1396" l="1"/>
  <c r="AI1396" s="1"/>
  <c r="AO1396"/>
  <c r="AP1396"/>
  <c r="AQ1396"/>
  <c r="AR1396"/>
  <c r="AH1396"/>
  <c r="AD1390"/>
  <c r="AC1391"/>
  <c r="AF1392"/>
  <c r="AJ1392" s="1"/>
  <c r="E1392" s="1"/>
  <c r="AE1393"/>
  <c r="R1396"/>
  <c r="V1396"/>
  <c r="A1397"/>
  <c r="S1396"/>
  <c r="W1396"/>
  <c r="P1396"/>
  <c r="T1396"/>
  <c r="X1396"/>
  <c r="Q1396"/>
  <c r="U1396"/>
  <c r="Y1396"/>
  <c r="B1395"/>
  <c r="C1395" s="1"/>
  <c r="I117"/>
  <c r="AR117" s="1"/>
  <c r="AA1397" l="1"/>
  <c r="AP1397"/>
  <c r="AO1397"/>
  <c r="AR1397"/>
  <c r="AQ1397"/>
  <c r="AI1397"/>
  <c r="AH1397"/>
  <c r="AF1393"/>
  <c r="AJ1393" s="1"/>
  <c r="E1393" s="1"/>
  <c r="AE1394"/>
  <c r="AD1391"/>
  <c r="AC1392"/>
  <c r="S1397"/>
  <c r="W1397"/>
  <c r="R1397"/>
  <c r="V1397"/>
  <c r="A1398"/>
  <c r="Q1397"/>
  <c r="U1397"/>
  <c r="Y1397"/>
  <c r="P1397"/>
  <c r="T1397"/>
  <c r="X1397"/>
  <c r="B1396"/>
  <c r="C1396" s="1"/>
  <c r="AM117"/>
  <c r="D118" s="1"/>
  <c r="F118" s="1"/>
  <c r="G118" s="1"/>
  <c r="H119" s="1"/>
  <c r="AA1398" l="1"/>
  <c r="AO1398"/>
  <c r="AP1398"/>
  <c r="AQ1398"/>
  <c r="AR1398"/>
  <c r="AI1398"/>
  <c r="AH1398"/>
  <c r="AD1392"/>
  <c r="AC1393"/>
  <c r="AF1394"/>
  <c r="AJ1394" s="1"/>
  <c r="E1394" s="1"/>
  <c r="AE1395"/>
  <c r="B1397"/>
  <c r="C1397" s="1"/>
  <c r="P1398"/>
  <c r="T1398"/>
  <c r="X1398"/>
  <c r="Q1398"/>
  <c r="U1398"/>
  <c r="Y1398"/>
  <c r="R1398"/>
  <c r="V1398"/>
  <c r="A1399"/>
  <c r="S1398"/>
  <c r="W1398"/>
  <c r="I118"/>
  <c r="AA1399" l="1"/>
  <c r="AP1399"/>
  <c r="AO1399"/>
  <c r="AR1399"/>
  <c r="AQ1399"/>
  <c r="AI1399"/>
  <c r="AH1399"/>
  <c r="AF1395"/>
  <c r="AJ1395" s="1"/>
  <c r="E1395" s="1"/>
  <c r="AE1396"/>
  <c r="AD1393"/>
  <c r="AC1394"/>
  <c r="B1398"/>
  <c r="C1398" s="1"/>
  <c r="S1399"/>
  <c r="W1399"/>
  <c r="R1399"/>
  <c r="V1399"/>
  <c r="A1400"/>
  <c r="Q1399"/>
  <c r="U1399"/>
  <c r="Y1399"/>
  <c r="P1399"/>
  <c r="T1399"/>
  <c r="X1399"/>
  <c r="AM118"/>
  <c r="D119" s="1"/>
  <c r="F119" s="1"/>
  <c r="G119" s="1"/>
  <c r="H120" s="1"/>
  <c r="AA1400" l="1"/>
  <c r="AI1400" s="1"/>
  <c r="AO1400"/>
  <c r="AP1400"/>
  <c r="AQ1400"/>
  <c r="AR1400"/>
  <c r="AH1400"/>
  <c r="AD1394"/>
  <c r="AC1395"/>
  <c r="AF1396"/>
  <c r="AJ1396" s="1"/>
  <c r="E1396" s="1"/>
  <c r="AE1397"/>
  <c r="P1400"/>
  <c r="T1400"/>
  <c r="X1400"/>
  <c r="Q1400"/>
  <c r="U1400"/>
  <c r="Y1400"/>
  <c r="R1400"/>
  <c r="V1400"/>
  <c r="A1401"/>
  <c r="S1400"/>
  <c r="W1400"/>
  <c r="B1399"/>
  <c r="C1399" s="1"/>
  <c r="I119"/>
  <c r="AA1401" l="1"/>
  <c r="AP1401"/>
  <c r="AO1401"/>
  <c r="AR1401"/>
  <c r="AQ1401"/>
  <c r="AI1401"/>
  <c r="AH1401"/>
  <c r="AF1397"/>
  <c r="AJ1397" s="1"/>
  <c r="E1397" s="1"/>
  <c r="AE1398"/>
  <c r="AD1395"/>
  <c r="AC1396"/>
  <c r="S1401"/>
  <c r="W1401"/>
  <c r="R1401"/>
  <c r="V1401"/>
  <c r="A1402"/>
  <c r="Q1401"/>
  <c r="U1401"/>
  <c r="Y1401"/>
  <c r="P1401"/>
  <c r="T1401"/>
  <c r="X1401"/>
  <c r="B1400"/>
  <c r="C1400" s="1"/>
  <c r="AM119"/>
  <c r="D120" s="1"/>
  <c r="F120" s="1"/>
  <c r="G120" s="1"/>
  <c r="H121" s="1"/>
  <c r="AA1402" l="1"/>
  <c r="AO1402"/>
  <c r="AP1402"/>
  <c r="AQ1402"/>
  <c r="AR1402"/>
  <c r="AI1402"/>
  <c r="AH1402"/>
  <c r="AD1396"/>
  <c r="AC1397"/>
  <c r="AF1398"/>
  <c r="AJ1398" s="1"/>
  <c r="E1398" s="1"/>
  <c r="AE1399"/>
  <c r="B1401"/>
  <c r="C1401" s="1"/>
  <c r="P1402"/>
  <c r="T1402"/>
  <c r="X1402"/>
  <c r="Q1402"/>
  <c r="U1402"/>
  <c r="Y1402"/>
  <c r="R1402"/>
  <c r="V1402"/>
  <c r="A1403"/>
  <c r="S1402"/>
  <c r="W1402"/>
  <c r="I120"/>
  <c r="AA1403" l="1"/>
  <c r="AP1403"/>
  <c r="AO1403"/>
  <c r="AR1403"/>
  <c r="AQ1403"/>
  <c r="AI1403"/>
  <c r="AH1403"/>
  <c r="AF1399"/>
  <c r="AJ1399" s="1"/>
  <c r="E1399" s="1"/>
  <c r="AE1400"/>
  <c r="AD1397"/>
  <c r="AC1398"/>
  <c r="Q1403"/>
  <c r="U1403"/>
  <c r="Y1403"/>
  <c r="P1403"/>
  <c r="T1403"/>
  <c r="X1403"/>
  <c r="S1403"/>
  <c r="W1403"/>
  <c r="R1403"/>
  <c r="V1403"/>
  <c r="A1404"/>
  <c r="B1402"/>
  <c r="C1402" s="1"/>
  <c r="AM120"/>
  <c r="D121" s="1"/>
  <c r="F121" s="1"/>
  <c r="G121" s="1"/>
  <c r="H122" s="1"/>
  <c r="AQ122" s="1"/>
  <c r="AA1404" l="1"/>
  <c r="AO1404"/>
  <c r="AP1404"/>
  <c r="AQ1404"/>
  <c r="AR1404"/>
  <c r="AI1404"/>
  <c r="AH1404"/>
  <c r="AD1398"/>
  <c r="AC1399"/>
  <c r="AF1400"/>
  <c r="AJ1400" s="1"/>
  <c r="E1400" s="1"/>
  <c r="AE1401"/>
  <c r="R1404"/>
  <c r="V1404"/>
  <c r="A1405"/>
  <c r="S1404"/>
  <c r="W1404"/>
  <c r="P1404"/>
  <c r="T1404"/>
  <c r="X1404"/>
  <c r="Q1404"/>
  <c r="U1404"/>
  <c r="Y1404"/>
  <c r="B1403"/>
  <c r="C1403" s="1"/>
  <c r="I121"/>
  <c r="AA1405" l="1"/>
  <c r="AP1405"/>
  <c r="AO1405"/>
  <c r="AR1405"/>
  <c r="AQ1405"/>
  <c r="AI1405"/>
  <c r="AH1405"/>
  <c r="AF1401"/>
  <c r="AJ1401" s="1"/>
  <c r="E1401" s="1"/>
  <c r="AE1402"/>
  <c r="AD1399"/>
  <c r="AC1400"/>
  <c r="Q1405"/>
  <c r="U1405"/>
  <c r="Y1405"/>
  <c r="P1405"/>
  <c r="T1405"/>
  <c r="X1405"/>
  <c r="S1405"/>
  <c r="W1405"/>
  <c r="R1405"/>
  <c r="V1405"/>
  <c r="A1406"/>
  <c r="B1404"/>
  <c r="C1404" s="1"/>
  <c r="AM121"/>
  <c r="D122" s="1"/>
  <c r="F122" s="1"/>
  <c r="G122" s="1"/>
  <c r="H123" s="1"/>
  <c r="AA1406" l="1"/>
  <c r="AO1406"/>
  <c r="AP1406"/>
  <c r="AQ1406"/>
  <c r="AR1406"/>
  <c r="AI1406"/>
  <c r="AH1406"/>
  <c r="AD1400"/>
  <c r="AC1401"/>
  <c r="AF1402"/>
  <c r="AJ1402" s="1"/>
  <c r="E1402" s="1"/>
  <c r="AE1403"/>
  <c r="R1406"/>
  <c r="V1406"/>
  <c r="A1407"/>
  <c r="S1406"/>
  <c r="W1406"/>
  <c r="P1406"/>
  <c r="T1406"/>
  <c r="X1406"/>
  <c r="Q1406"/>
  <c r="U1406"/>
  <c r="Y1406"/>
  <c r="B1405"/>
  <c r="C1405" s="1"/>
  <c r="I122"/>
  <c r="AR122" s="1"/>
  <c r="AA1407" l="1"/>
  <c r="AP1407"/>
  <c r="AO1407"/>
  <c r="AR1407"/>
  <c r="AQ1407"/>
  <c r="AI1407"/>
  <c r="AH1407"/>
  <c r="AF1403"/>
  <c r="AJ1403" s="1"/>
  <c r="E1403" s="1"/>
  <c r="AE1404"/>
  <c r="AD1401"/>
  <c r="AC1402"/>
  <c r="B1406"/>
  <c r="C1406" s="1"/>
  <c r="Q1407"/>
  <c r="U1407"/>
  <c r="Y1407"/>
  <c r="P1407"/>
  <c r="T1407"/>
  <c r="X1407"/>
  <c r="S1407"/>
  <c r="W1407"/>
  <c r="R1407"/>
  <c r="V1407"/>
  <c r="A1408"/>
  <c r="AM122"/>
  <c r="D123" s="1"/>
  <c r="F123" s="1"/>
  <c r="G123" s="1"/>
  <c r="H124" s="1"/>
  <c r="AA1408" l="1"/>
  <c r="AO1408"/>
  <c r="AP1408"/>
  <c r="AQ1408"/>
  <c r="AR1408"/>
  <c r="AI1408"/>
  <c r="AH1408"/>
  <c r="AD1402"/>
  <c r="AC1403"/>
  <c r="AF1404"/>
  <c r="AJ1404" s="1"/>
  <c r="E1404" s="1"/>
  <c r="AE1405"/>
  <c r="B1407"/>
  <c r="C1407" s="1"/>
  <c r="P1408"/>
  <c r="T1408"/>
  <c r="X1408"/>
  <c r="Q1408"/>
  <c r="U1408"/>
  <c r="Y1408"/>
  <c r="R1408"/>
  <c r="V1408"/>
  <c r="A1409"/>
  <c r="S1408"/>
  <c r="W1408"/>
  <c r="I123"/>
  <c r="AA1409" l="1"/>
  <c r="AP1409"/>
  <c r="AO1409"/>
  <c r="AR1409"/>
  <c r="AQ1409"/>
  <c r="AI1409"/>
  <c r="AH1409"/>
  <c r="AF1405"/>
  <c r="AJ1405" s="1"/>
  <c r="E1405" s="1"/>
  <c r="AE1406"/>
  <c r="AD1403"/>
  <c r="AC1404"/>
  <c r="S1409"/>
  <c r="W1409"/>
  <c r="R1409"/>
  <c r="V1409"/>
  <c r="A1410"/>
  <c r="Q1409"/>
  <c r="U1409"/>
  <c r="Y1409"/>
  <c r="P1409"/>
  <c r="T1409"/>
  <c r="X1409"/>
  <c r="B1408"/>
  <c r="C1408" s="1"/>
  <c r="AM123"/>
  <c r="D124" s="1"/>
  <c r="F124" s="1"/>
  <c r="G124" s="1"/>
  <c r="H125" s="1"/>
  <c r="AA1410" l="1"/>
  <c r="AO1410"/>
  <c r="AP1410"/>
  <c r="AQ1410"/>
  <c r="AR1410"/>
  <c r="AI1410"/>
  <c r="AH1410"/>
  <c r="AD1404"/>
  <c r="AC1405"/>
  <c r="AF1406"/>
  <c r="AJ1406" s="1"/>
  <c r="E1406" s="1"/>
  <c r="AE1407"/>
  <c r="P1410"/>
  <c r="T1410"/>
  <c r="X1410"/>
  <c r="Q1410"/>
  <c r="U1410"/>
  <c r="Y1410"/>
  <c r="R1410"/>
  <c r="V1410"/>
  <c r="A1411"/>
  <c r="S1410"/>
  <c r="W1410"/>
  <c r="B1409"/>
  <c r="C1409" s="1"/>
  <c r="I124"/>
  <c r="AA1411" l="1"/>
  <c r="AP1411"/>
  <c r="AO1411"/>
  <c r="AR1411"/>
  <c r="AQ1411"/>
  <c r="AI1411"/>
  <c r="AH1411"/>
  <c r="AF1407"/>
  <c r="AJ1407" s="1"/>
  <c r="E1407" s="1"/>
  <c r="AE1408"/>
  <c r="AD1405"/>
  <c r="AC1406"/>
  <c r="B1410"/>
  <c r="C1410" s="1"/>
  <c r="S1411"/>
  <c r="W1411"/>
  <c r="R1411"/>
  <c r="V1411"/>
  <c r="Q1411"/>
  <c r="U1411"/>
  <c r="Y1411"/>
  <c r="P1411"/>
  <c r="T1411"/>
  <c r="X1411"/>
  <c r="A1412"/>
  <c r="AM124"/>
  <c r="D125" s="1"/>
  <c r="F125" s="1"/>
  <c r="G125" s="1"/>
  <c r="H126" s="1"/>
  <c r="AA1412" l="1"/>
  <c r="AO1412"/>
  <c r="AP1412"/>
  <c r="AQ1412"/>
  <c r="AR1412"/>
  <c r="AI1412"/>
  <c r="AH1412"/>
  <c r="AD1406"/>
  <c r="AC1407"/>
  <c r="AF1408"/>
  <c r="AJ1408" s="1"/>
  <c r="E1408" s="1"/>
  <c r="AE1409"/>
  <c r="B1411"/>
  <c r="C1411" s="1"/>
  <c r="Q1412"/>
  <c r="U1412"/>
  <c r="Y1412"/>
  <c r="P1412"/>
  <c r="T1412"/>
  <c r="X1412"/>
  <c r="S1412"/>
  <c r="W1412"/>
  <c r="R1412"/>
  <c r="V1412"/>
  <c r="A1413"/>
  <c r="I125"/>
  <c r="AA1413" l="1"/>
  <c r="AI1413" s="1"/>
  <c r="AP1413"/>
  <c r="AO1413"/>
  <c r="AR1413"/>
  <c r="AQ1413"/>
  <c r="AH1413"/>
  <c r="AF1409"/>
  <c r="AJ1409" s="1"/>
  <c r="E1409" s="1"/>
  <c r="AE1410"/>
  <c r="AD1407"/>
  <c r="AC1408"/>
  <c r="B1412"/>
  <c r="C1412" s="1"/>
  <c r="P1413"/>
  <c r="T1413"/>
  <c r="X1413"/>
  <c r="Q1413"/>
  <c r="U1413"/>
  <c r="Y1413"/>
  <c r="R1413"/>
  <c r="V1413"/>
  <c r="A1414"/>
  <c r="S1413"/>
  <c r="W1413"/>
  <c r="AM125"/>
  <c r="D126" s="1"/>
  <c r="F126" s="1"/>
  <c r="G126" s="1"/>
  <c r="H127" s="1"/>
  <c r="AA1414" l="1"/>
  <c r="AO1414"/>
  <c r="AP1414"/>
  <c r="AQ1414"/>
  <c r="AR1414"/>
  <c r="AI1414"/>
  <c r="AH1414"/>
  <c r="AD1408"/>
  <c r="AC1409"/>
  <c r="AF1410"/>
  <c r="AJ1410" s="1"/>
  <c r="E1410" s="1"/>
  <c r="AE1411"/>
  <c r="B1413"/>
  <c r="C1413" s="1"/>
  <c r="S1414"/>
  <c r="W1414"/>
  <c r="R1414"/>
  <c r="V1414"/>
  <c r="A1415"/>
  <c r="Q1414"/>
  <c r="U1414"/>
  <c r="Y1414"/>
  <c r="P1414"/>
  <c r="T1414"/>
  <c r="X1414"/>
  <c r="I126"/>
  <c r="AA1415" l="1"/>
  <c r="AP1415"/>
  <c r="AO1415"/>
  <c r="AR1415"/>
  <c r="AQ1415"/>
  <c r="AI1415"/>
  <c r="AH1415"/>
  <c r="AF1411"/>
  <c r="AJ1411" s="1"/>
  <c r="E1411" s="1"/>
  <c r="AE1412"/>
  <c r="AD1409"/>
  <c r="AC1410"/>
  <c r="R1415"/>
  <c r="V1415"/>
  <c r="A1416"/>
  <c r="S1415"/>
  <c r="W1415"/>
  <c r="P1415"/>
  <c r="T1415"/>
  <c r="X1415"/>
  <c r="Q1415"/>
  <c r="U1415"/>
  <c r="Y1415"/>
  <c r="B1414"/>
  <c r="C1414" s="1"/>
  <c r="AM126"/>
  <c r="D127" s="1"/>
  <c r="F127" s="1"/>
  <c r="G127" s="1"/>
  <c r="H128" s="1"/>
  <c r="AA1416" l="1"/>
  <c r="AO1416"/>
  <c r="AP1416"/>
  <c r="AQ1416"/>
  <c r="AR1416"/>
  <c r="AI1416"/>
  <c r="AH1416"/>
  <c r="AD1410"/>
  <c r="AC1411"/>
  <c r="AF1412"/>
  <c r="AJ1412" s="1"/>
  <c r="E1412" s="1"/>
  <c r="AE1413"/>
  <c r="S1416"/>
  <c r="W1416"/>
  <c r="R1416"/>
  <c r="V1416"/>
  <c r="A1417"/>
  <c r="Q1416"/>
  <c r="U1416"/>
  <c r="Y1416"/>
  <c r="P1416"/>
  <c r="T1416"/>
  <c r="X1416"/>
  <c r="B1415"/>
  <c r="C1415" s="1"/>
  <c r="I127"/>
  <c r="AA1417" l="1"/>
  <c r="AP1417"/>
  <c r="AO1417"/>
  <c r="AR1417"/>
  <c r="AQ1417"/>
  <c r="AI1417"/>
  <c r="AH1417"/>
  <c r="AE1414"/>
  <c r="AF1413"/>
  <c r="AJ1413" s="1"/>
  <c r="E1413" s="1"/>
  <c r="AD1411"/>
  <c r="AC1412"/>
  <c r="R1417"/>
  <c r="V1417"/>
  <c r="A1418"/>
  <c r="S1417"/>
  <c r="W1417"/>
  <c r="P1417"/>
  <c r="T1417"/>
  <c r="X1417"/>
  <c r="Q1417"/>
  <c r="U1417"/>
  <c r="Y1417"/>
  <c r="B1416"/>
  <c r="C1416" s="1"/>
  <c r="AM127"/>
  <c r="D128" s="1"/>
  <c r="F128" s="1"/>
  <c r="G128" s="1"/>
  <c r="H129" s="1"/>
  <c r="AA1418" l="1"/>
  <c r="AO1418"/>
  <c r="AP1418"/>
  <c r="AQ1418"/>
  <c r="AR1418"/>
  <c r="AI1418"/>
  <c r="AH1418"/>
  <c r="AF1414"/>
  <c r="AJ1414" s="1"/>
  <c r="E1414" s="1"/>
  <c r="AE1415"/>
  <c r="AD1412"/>
  <c r="AC1413"/>
  <c r="S1418"/>
  <c r="W1418"/>
  <c r="R1418"/>
  <c r="V1418"/>
  <c r="A1419"/>
  <c r="Q1418"/>
  <c r="U1418"/>
  <c r="Y1418"/>
  <c r="P1418"/>
  <c r="T1418"/>
  <c r="X1418"/>
  <c r="B1417"/>
  <c r="C1417" s="1"/>
  <c r="I128"/>
  <c r="AA1419" l="1"/>
  <c r="AP1419"/>
  <c r="AO1419"/>
  <c r="AR1419"/>
  <c r="AQ1419"/>
  <c r="AI1419"/>
  <c r="AH1419"/>
  <c r="AD1413"/>
  <c r="AC1414"/>
  <c r="AF1415"/>
  <c r="AJ1415" s="1"/>
  <c r="E1415" s="1"/>
  <c r="AE1416"/>
  <c r="P1419"/>
  <c r="X1419"/>
  <c r="U1419"/>
  <c r="R1419"/>
  <c r="V1419"/>
  <c r="A1420"/>
  <c r="S1419"/>
  <c r="W1419"/>
  <c r="T1419"/>
  <c r="Q1419"/>
  <c r="Y1419"/>
  <c r="B1418"/>
  <c r="C1418" s="1"/>
  <c r="AM128"/>
  <c r="D129" s="1"/>
  <c r="F129" s="1"/>
  <c r="G129" s="1"/>
  <c r="H130" s="1"/>
  <c r="AA1420" l="1"/>
  <c r="AO1420"/>
  <c r="AP1420"/>
  <c r="AQ1420"/>
  <c r="AR1420"/>
  <c r="AI1420"/>
  <c r="AH1420"/>
  <c r="AE1417"/>
  <c r="AF1416"/>
  <c r="AJ1416" s="1"/>
  <c r="E1416" s="1"/>
  <c r="AD1414"/>
  <c r="AC1415"/>
  <c r="B1419"/>
  <c r="C1419" s="1"/>
  <c r="S1420"/>
  <c r="W1420"/>
  <c r="R1420"/>
  <c r="V1420"/>
  <c r="A1421"/>
  <c r="Q1420"/>
  <c r="U1420"/>
  <c r="Y1420"/>
  <c r="P1420"/>
  <c r="T1420"/>
  <c r="X1420"/>
  <c r="I129"/>
  <c r="AA1421" l="1"/>
  <c r="AP1421"/>
  <c r="AO1421"/>
  <c r="AR1421"/>
  <c r="AQ1421"/>
  <c r="AI1421"/>
  <c r="AH1421"/>
  <c r="AE1418"/>
  <c r="AF1417"/>
  <c r="AJ1417" s="1"/>
  <c r="E1417" s="1"/>
  <c r="AD1415"/>
  <c r="AC1416"/>
  <c r="R1421"/>
  <c r="V1421"/>
  <c r="A1422"/>
  <c r="S1421"/>
  <c r="W1421"/>
  <c r="P1421"/>
  <c r="T1421"/>
  <c r="X1421"/>
  <c r="Q1421"/>
  <c r="U1421"/>
  <c r="Y1421"/>
  <c r="B1420"/>
  <c r="C1420" s="1"/>
  <c r="AM129"/>
  <c r="D130" s="1"/>
  <c r="F130" s="1"/>
  <c r="G130" s="1"/>
  <c r="H131" s="1"/>
  <c r="AA1422" l="1"/>
  <c r="AO1422"/>
  <c r="AP1422"/>
  <c r="AQ1422"/>
  <c r="AR1422"/>
  <c r="AI1422"/>
  <c r="AH1422"/>
  <c r="AE1419"/>
  <c r="AF1418"/>
  <c r="AJ1418" s="1"/>
  <c r="E1418" s="1"/>
  <c r="AD1416"/>
  <c r="AC1417"/>
  <c r="B1421"/>
  <c r="C1421" s="1"/>
  <c r="Q1422"/>
  <c r="U1422"/>
  <c r="Y1422"/>
  <c r="P1422"/>
  <c r="T1422"/>
  <c r="X1422"/>
  <c r="S1422"/>
  <c r="W1422"/>
  <c r="R1422"/>
  <c r="V1422"/>
  <c r="A1423"/>
  <c r="I130"/>
  <c r="AA1423" l="1"/>
  <c r="AP1423"/>
  <c r="AO1423"/>
  <c r="AR1423"/>
  <c r="AQ1423"/>
  <c r="AI1423"/>
  <c r="AH1423"/>
  <c r="AE1420"/>
  <c r="AF1419"/>
  <c r="AJ1419" s="1"/>
  <c r="E1419" s="1"/>
  <c r="AD1417"/>
  <c r="AC1418"/>
  <c r="R1423"/>
  <c r="V1423"/>
  <c r="A1424"/>
  <c r="S1423"/>
  <c r="W1423"/>
  <c r="P1423"/>
  <c r="T1423"/>
  <c r="X1423"/>
  <c r="Q1423"/>
  <c r="U1423"/>
  <c r="Y1423"/>
  <c r="B1422"/>
  <c r="C1422" s="1"/>
  <c r="AM130"/>
  <c r="D131" s="1"/>
  <c r="F131" s="1"/>
  <c r="G131" s="1"/>
  <c r="H132" s="1"/>
  <c r="AA1424" l="1"/>
  <c r="AO1424"/>
  <c r="AP1424"/>
  <c r="AQ1424"/>
  <c r="AR1424"/>
  <c r="AI1424"/>
  <c r="AH1424"/>
  <c r="AE1421"/>
  <c r="AF1420"/>
  <c r="AJ1420" s="1"/>
  <c r="E1420" s="1"/>
  <c r="AD1418"/>
  <c r="AC1419"/>
  <c r="B1423"/>
  <c r="C1423" s="1"/>
  <c r="S1424"/>
  <c r="W1424"/>
  <c r="R1424"/>
  <c r="V1424"/>
  <c r="A1425"/>
  <c r="Q1424"/>
  <c r="U1424"/>
  <c r="Y1424"/>
  <c r="P1424"/>
  <c r="T1424"/>
  <c r="X1424"/>
  <c r="I131"/>
  <c r="AA1425" l="1"/>
  <c r="AP1425"/>
  <c r="AO1425"/>
  <c r="AR1425"/>
  <c r="AQ1425"/>
  <c r="AI1425"/>
  <c r="AH1425"/>
  <c r="AE1422"/>
  <c r="AF1421"/>
  <c r="AJ1421" s="1"/>
  <c r="E1421" s="1"/>
  <c r="AD1419"/>
  <c r="AC1420"/>
  <c r="R1425"/>
  <c r="V1425"/>
  <c r="A1426"/>
  <c r="S1425"/>
  <c r="W1425"/>
  <c r="P1425"/>
  <c r="T1425"/>
  <c r="X1425"/>
  <c r="Q1425"/>
  <c r="U1425"/>
  <c r="Y1425"/>
  <c r="B1424"/>
  <c r="C1424" s="1"/>
  <c r="AM131"/>
  <c r="D132" s="1"/>
  <c r="F132" s="1"/>
  <c r="G132" s="1"/>
  <c r="H133" s="1"/>
  <c r="AA1426" l="1"/>
  <c r="AO1426"/>
  <c r="AP1426"/>
  <c r="AQ1426"/>
  <c r="AR1426"/>
  <c r="AI1426"/>
  <c r="AH1426"/>
  <c r="AE1423"/>
  <c r="AF1422"/>
  <c r="AJ1422" s="1"/>
  <c r="E1422" s="1"/>
  <c r="AD1420"/>
  <c r="AC1421"/>
  <c r="Q1426"/>
  <c r="U1426"/>
  <c r="Y1426"/>
  <c r="P1426"/>
  <c r="T1426"/>
  <c r="X1426"/>
  <c r="S1426"/>
  <c r="W1426"/>
  <c r="R1426"/>
  <c r="V1426"/>
  <c r="A1427"/>
  <c r="B1425"/>
  <c r="C1425" s="1"/>
  <c r="I132"/>
  <c r="AA1427" l="1"/>
  <c r="AP1427"/>
  <c r="AO1427"/>
  <c r="AR1427"/>
  <c r="AQ1427"/>
  <c r="AI1427"/>
  <c r="AH1427"/>
  <c r="AF1423"/>
  <c r="AJ1423" s="1"/>
  <c r="E1423" s="1"/>
  <c r="AE1424"/>
  <c r="AD1421"/>
  <c r="AC1422"/>
  <c r="R1427"/>
  <c r="V1427"/>
  <c r="A1428"/>
  <c r="S1427"/>
  <c r="W1427"/>
  <c r="P1427"/>
  <c r="T1427"/>
  <c r="X1427"/>
  <c r="Q1427"/>
  <c r="U1427"/>
  <c r="Y1427"/>
  <c r="B1426"/>
  <c r="C1426" s="1"/>
  <c r="AM132"/>
  <c r="D133" s="1"/>
  <c r="F133" s="1"/>
  <c r="G133" s="1"/>
  <c r="H134" s="1"/>
  <c r="AA1428" l="1"/>
  <c r="AO1428"/>
  <c r="AP1428"/>
  <c r="AQ1428"/>
  <c r="AR1428"/>
  <c r="AI1428"/>
  <c r="AH1428"/>
  <c r="AD1422"/>
  <c r="AC1423"/>
  <c r="AE1425"/>
  <c r="AF1424"/>
  <c r="AJ1424" s="1"/>
  <c r="E1424" s="1"/>
  <c r="S1428"/>
  <c r="W1428"/>
  <c r="R1428"/>
  <c r="V1428"/>
  <c r="A1429"/>
  <c r="Q1428"/>
  <c r="U1428"/>
  <c r="Y1428"/>
  <c r="P1428"/>
  <c r="T1428"/>
  <c r="X1428"/>
  <c r="B1427"/>
  <c r="C1427" s="1"/>
  <c r="I133"/>
  <c r="AA1429" l="1"/>
  <c r="AP1429"/>
  <c r="AO1429"/>
  <c r="AR1429"/>
  <c r="AQ1429"/>
  <c r="AI1429"/>
  <c r="AH1429"/>
  <c r="AF1425"/>
  <c r="AJ1425" s="1"/>
  <c r="E1425" s="1"/>
  <c r="AE1426"/>
  <c r="AD1423"/>
  <c r="AC1424"/>
  <c r="R1429"/>
  <c r="V1429"/>
  <c r="A1430"/>
  <c r="S1429"/>
  <c r="W1429"/>
  <c r="P1429"/>
  <c r="T1429"/>
  <c r="X1429"/>
  <c r="Q1429"/>
  <c r="U1429"/>
  <c r="Y1429"/>
  <c r="B1428"/>
  <c r="C1428" s="1"/>
  <c r="AM133"/>
  <c r="D134" s="1"/>
  <c r="F134" s="1"/>
  <c r="G134" s="1"/>
  <c r="H135" s="1"/>
  <c r="AA1430" l="1"/>
  <c r="AO1430"/>
  <c r="AP1430"/>
  <c r="AQ1430"/>
  <c r="AR1430"/>
  <c r="AI1430"/>
  <c r="AH1430"/>
  <c r="AD1424"/>
  <c r="AC1425"/>
  <c r="AE1427"/>
  <c r="AF1426"/>
  <c r="AJ1426" s="1"/>
  <c r="E1426" s="1"/>
  <c r="B1429"/>
  <c r="C1429" s="1"/>
  <c r="Q1430"/>
  <c r="U1430"/>
  <c r="Y1430"/>
  <c r="P1430"/>
  <c r="T1430"/>
  <c r="X1430"/>
  <c r="S1430"/>
  <c r="W1430"/>
  <c r="R1430"/>
  <c r="V1430"/>
  <c r="A1431"/>
  <c r="I134"/>
  <c r="AA1431" l="1"/>
  <c r="AP1431"/>
  <c r="AO1431"/>
  <c r="AR1431"/>
  <c r="AQ1431"/>
  <c r="AI1431"/>
  <c r="AH1431"/>
  <c r="AE1428"/>
  <c r="AF1427"/>
  <c r="AJ1427" s="1"/>
  <c r="E1427" s="1"/>
  <c r="AC1426"/>
  <c r="AD1425"/>
  <c r="R1431"/>
  <c r="V1431"/>
  <c r="A1432"/>
  <c r="S1431"/>
  <c r="W1431"/>
  <c r="P1431"/>
  <c r="T1431"/>
  <c r="X1431"/>
  <c r="Q1431"/>
  <c r="U1431"/>
  <c r="Y1431"/>
  <c r="B1430"/>
  <c r="C1430" s="1"/>
  <c r="AM134"/>
  <c r="D135" s="1"/>
  <c r="F135" s="1"/>
  <c r="G135" s="1"/>
  <c r="H136" s="1"/>
  <c r="AA1432" l="1"/>
  <c r="AO1432"/>
  <c r="AP1432"/>
  <c r="AQ1432"/>
  <c r="AR1432"/>
  <c r="AI1432"/>
  <c r="AH1432"/>
  <c r="AD1426"/>
  <c r="AC1427"/>
  <c r="AE1429"/>
  <c r="AF1428"/>
  <c r="AJ1428" s="1"/>
  <c r="E1428" s="1"/>
  <c r="B1431"/>
  <c r="C1431" s="1"/>
  <c r="Q1432"/>
  <c r="U1432"/>
  <c r="Y1432"/>
  <c r="P1432"/>
  <c r="T1432"/>
  <c r="X1432"/>
  <c r="S1432"/>
  <c r="W1432"/>
  <c r="R1432"/>
  <c r="V1432"/>
  <c r="A1433"/>
  <c r="I135"/>
  <c r="AA1433" l="1"/>
  <c r="AP1433"/>
  <c r="AO1433"/>
  <c r="AR1433"/>
  <c r="AQ1433"/>
  <c r="AI1433"/>
  <c r="AH1433"/>
  <c r="AE1430"/>
  <c r="AF1429"/>
  <c r="AJ1429" s="1"/>
  <c r="E1429" s="1"/>
  <c r="AC1428"/>
  <c r="AD1427"/>
  <c r="P1433"/>
  <c r="T1433"/>
  <c r="X1433"/>
  <c r="Q1433"/>
  <c r="U1433"/>
  <c r="Y1433"/>
  <c r="R1433"/>
  <c r="V1433"/>
  <c r="A1434"/>
  <c r="S1433"/>
  <c r="W1433"/>
  <c r="B1432"/>
  <c r="C1432" s="1"/>
  <c r="AM135"/>
  <c r="D136" s="1"/>
  <c r="F136" s="1"/>
  <c r="G136" s="1"/>
  <c r="H137" s="1"/>
  <c r="AQ137" s="1"/>
  <c r="AA1434" l="1"/>
  <c r="AO1434"/>
  <c r="AP1434"/>
  <c r="AQ1434"/>
  <c r="AR1434"/>
  <c r="AI1434"/>
  <c r="AH1434"/>
  <c r="AC1429"/>
  <c r="AD1428"/>
  <c r="AE1431"/>
  <c r="AF1430"/>
  <c r="AJ1430" s="1"/>
  <c r="E1430" s="1"/>
  <c r="B1433"/>
  <c r="C1433" s="1"/>
  <c r="Q1434"/>
  <c r="U1434"/>
  <c r="Y1434"/>
  <c r="P1434"/>
  <c r="T1434"/>
  <c r="X1434"/>
  <c r="S1434"/>
  <c r="W1434"/>
  <c r="R1434"/>
  <c r="V1434"/>
  <c r="A1435"/>
  <c r="I136"/>
  <c r="AA1435" l="1"/>
  <c r="AP1435"/>
  <c r="AO1435"/>
  <c r="AR1435"/>
  <c r="AQ1435"/>
  <c r="AI1435"/>
  <c r="AH1435"/>
  <c r="AE1432"/>
  <c r="AF1431"/>
  <c r="AJ1431" s="1"/>
  <c r="E1431" s="1"/>
  <c r="AC1430"/>
  <c r="AD1429"/>
  <c r="R1435"/>
  <c r="V1435"/>
  <c r="A1436"/>
  <c r="S1435"/>
  <c r="W1435"/>
  <c r="P1435"/>
  <c r="T1435"/>
  <c r="X1435"/>
  <c r="Q1435"/>
  <c r="U1435"/>
  <c r="Y1435"/>
  <c r="B1434"/>
  <c r="C1434" s="1"/>
  <c r="AM136"/>
  <c r="D137" s="1"/>
  <c r="F137" s="1"/>
  <c r="G137" s="1"/>
  <c r="H138" s="1"/>
  <c r="AA1436" l="1"/>
  <c r="AO1436"/>
  <c r="AP1436"/>
  <c r="AQ1436"/>
  <c r="AR1436"/>
  <c r="AI1436"/>
  <c r="AH1436"/>
  <c r="AC1431"/>
  <c r="AD1430"/>
  <c r="AE1433"/>
  <c r="AF1432"/>
  <c r="AJ1432" s="1"/>
  <c r="E1432" s="1"/>
  <c r="S1436"/>
  <c r="W1436"/>
  <c r="R1436"/>
  <c r="V1436"/>
  <c r="A1437"/>
  <c r="Q1436"/>
  <c r="U1436"/>
  <c r="Y1436"/>
  <c r="P1436"/>
  <c r="T1436"/>
  <c r="X1436"/>
  <c r="B1435"/>
  <c r="C1435" s="1"/>
  <c r="I137"/>
  <c r="AR137" s="1"/>
  <c r="AA1437" l="1"/>
  <c r="AP1437"/>
  <c r="AO1437"/>
  <c r="AR1437"/>
  <c r="AQ1437"/>
  <c r="AI1437"/>
  <c r="AH1437"/>
  <c r="AE1434"/>
  <c r="AF1433"/>
  <c r="AJ1433" s="1"/>
  <c r="E1433" s="1"/>
  <c r="AC1432"/>
  <c r="AD1431"/>
  <c r="R1437"/>
  <c r="V1437"/>
  <c r="A1438"/>
  <c r="S1437"/>
  <c r="W1437"/>
  <c r="P1437"/>
  <c r="T1437"/>
  <c r="X1437"/>
  <c r="Q1437"/>
  <c r="U1437"/>
  <c r="Y1437"/>
  <c r="B1436"/>
  <c r="C1436" s="1"/>
  <c r="AM137"/>
  <c r="D138" s="1"/>
  <c r="F138" s="1"/>
  <c r="G138" s="1"/>
  <c r="H139" s="1"/>
  <c r="AA1438" l="1"/>
  <c r="AO1438"/>
  <c r="AP1438"/>
  <c r="AQ1438"/>
  <c r="AR1438"/>
  <c r="AI1438"/>
  <c r="AH1438"/>
  <c r="AC1433"/>
  <c r="AD1432"/>
  <c r="AE1435"/>
  <c r="AF1434"/>
  <c r="AJ1434" s="1"/>
  <c r="E1434" s="1"/>
  <c r="B1437"/>
  <c r="C1437" s="1"/>
  <c r="Q1438"/>
  <c r="U1438"/>
  <c r="Y1438"/>
  <c r="P1438"/>
  <c r="T1438"/>
  <c r="X1438"/>
  <c r="S1438"/>
  <c r="W1438"/>
  <c r="R1438"/>
  <c r="V1438"/>
  <c r="A1439"/>
  <c r="I138"/>
  <c r="AA1439" l="1"/>
  <c r="AP1439"/>
  <c r="AO1439"/>
  <c r="AR1439"/>
  <c r="AQ1439"/>
  <c r="AI1439"/>
  <c r="AH1439"/>
  <c r="AE1436"/>
  <c r="AF1435"/>
  <c r="AJ1435" s="1"/>
  <c r="E1435" s="1"/>
  <c r="AC1434"/>
  <c r="AD1433"/>
  <c r="R1439"/>
  <c r="V1439"/>
  <c r="A1440"/>
  <c r="S1439"/>
  <c r="W1439"/>
  <c r="P1439"/>
  <c r="T1439"/>
  <c r="X1439"/>
  <c r="Q1439"/>
  <c r="U1439"/>
  <c r="Y1439"/>
  <c r="B1438"/>
  <c r="C1438" s="1"/>
  <c r="AM138"/>
  <c r="D139" s="1"/>
  <c r="F139" s="1"/>
  <c r="G139" s="1"/>
  <c r="H140" s="1"/>
  <c r="AA1440" l="1"/>
  <c r="AO1440"/>
  <c r="AP1440"/>
  <c r="AQ1440"/>
  <c r="AR1440"/>
  <c r="AI1440"/>
  <c r="AH1440"/>
  <c r="AC1435"/>
  <c r="AD1434"/>
  <c r="AE1437"/>
  <c r="AF1436"/>
  <c r="AJ1436" s="1"/>
  <c r="E1436" s="1"/>
  <c r="B1439"/>
  <c r="C1439" s="1"/>
  <c r="Q1440"/>
  <c r="U1440"/>
  <c r="Y1440"/>
  <c r="P1440"/>
  <c r="T1440"/>
  <c r="X1440"/>
  <c r="S1440"/>
  <c r="W1440"/>
  <c r="R1440"/>
  <c r="V1440"/>
  <c r="A1441"/>
  <c r="I139"/>
  <c r="AA1441" l="1"/>
  <c r="AI1441" s="1"/>
  <c r="AP1441"/>
  <c r="AO1441"/>
  <c r="AR1441"/>
  <c r="AQ1441"/>
  <c r="AH1441"/>
  <c r="AE1438"/>
  <c r="AF1437"/>
  <c r="AJ1437" s="1"/>
  <c r="E1437" s="1"/>
  <c r="AC1436"/>
  <c r="AD1435"/>
  <c r="B1440"/>
  <c r="C1440" s="1"/>
  <c r="P1441"/>
  <c r="T1441"/>
  <c r="X1441"/>
  <c r="Q1441"/>
  <c r="U1441"/>
  <c r="Y1441"/>
  <c r="R1441"/>
  <c r="V1441"/>
  <c r="A1442"/>
  <c r="S1441"/>
  <c r="W1441"/>
  <c r="AM139"/>
  <c r="D140" s="1"/>
  <c r="F140" s="1"/>
  <c r="G140" s="1"/>
  <c r="H141" s="1"/>
  <c r="AA1442" l="1"/>
  <c r="AO1442"/>
  <c r="AP1442"/>
  <c r="AQ1442"/>
  <c r="AR1442"/>
  <c r="AI1442"/>
  <c r="AH1442"/>
  <c r="AC1437"/>
  <c r="AD1436"/>
  <c r="AE1439"/>
  <c r="AF1438"/>
  <c r="AJ1438" s="1"/>
  <c r="E1438" s="1"/>
  <c r="Q1442"/>
  <c r="U1442"/>
  <c r="Y1442"/>
  <c r="P1442"/>
  <c r="T1442"/>
  <c r="X1442"/>
  <c r="S1442"/>
  <c r="W1442"/>
  <c r="R1442"/>
  <c r="V1442"/>
  <c r="A1443"/>
  <c r="B1441"/>
  <c r="C1441" s="1"/>
  <c r="I140"/>
  <c r="AA1443" l="1"/>
  <c r="AP1443"/>
  <c r="AO1443"/>
  <c r="AR1443"/>
  <c r="AQ1443"/>
  <c r="AI1443"/>
  <c r="AH1443"/>
  <c r="AE1440"/>
  <c r="AF1439"/>
  <c r="AJ1439" s="1"/>
  <c r="E1439" s="1"/>
  <c r="AC1438"/>
  <c r="AD1437"/>
  <c r="B1442"/>
  <c r="C1442" s="1"/>
  <c r="R1443"/>
  <c r="V1443"/>
  <c r="A1444"/>
  <c r="S1443"/>
  <c r="W1443"/>
  <c r="P1443"/>
  <c r="T1443"/>
  <c r="X1443"/>
  <c r="Q1443"/>
  <c r="U1443"/>
  <c r="Y1443"/>
  <c r="AM140"/>
  <c r="D141" s="1"/>
  <c r="F141" s="1"/>
  <c r="G141" s="1"/>
  <c r="H142" s="1"/>
  <c r="AA1444" l="1"/>
  <c r="AO1444"/>
  <c r="AP1444"/>
  <c r="AQ1444"/>
  <c r="AR1444"/>
  <c r="AI1444"/>
  <c r="AH1444"/>
  <c r="AC1439"/>
  <c r="AD1438"/>
  <c r="AE1441"/>
  <c r="AF1440"/>
  <c r="AJ1440" s="1"/>
  <c r="E1440" s="1"/>
  <c r="B1443"/>
  <c r="C1443" s="1"/>
  <c r="S1444"/>
  <c r="W1444"/>
  <c r="R1444"/>
  <c r="V1444"/>
  <c r="A1445"/>
  <c r="Q1444"/>
  <c r="U1444"/>
  <c r="Y1444"/>
  <c r="P1444"/>
  <c r="T1444"/>
  <c r="X1444"/>
  <c r="I141"/>
  <c r="AA1445" l="1"/>
  <c r="AI1445" s="1"/>
  <c r="AP1445"/>
  <c r="AO1445"/>
  <c r="AR1445"/>
  <c r="AQ1445"/>
  <c r="AH1445"/>
  <c r="AE1442"/>
  <c r="AF1441"/>
  <c r="AJ1441" s="1"/>
  <c r="E1441" s="1"/>
  <c r="AC1440"/>
  <c r="AD1439"/>
  <c r="R1445"/>
  <c r="V1445"/>
  <c r="A1446"/>
  <c r="S1445"/>
  <c r="W1445"/>
  <c r="P1445"/>
  <c r="T1445"/>
  <c r="X1445"/>
  <c r="Q1445"/>
  <c r="U1445"/>
  <c r="Y1445"/>
  <c r="B1444"/>
  <c r="C1444" s="1"/>
  <c r="AM141"/>
  <c r="D142" s="1"/>
  <c r="F142" s="1"/>
  <c r="G142" s="1"/>
  <c r="H143" s="1"/>
  <c r="AA1446" l="1"/>
  <c r="AO1446"/>
  <c r="AP1446"/>
  <c r="AQ1446"/>
  <c r="AR1446"/>
  <c r="AI1446"/>
  <c r="AH1446"/>
  <c r="AC1441"/>
  <c r="AD1440"/>
  <c r="AE1443"/>
  <c r="AF1442"/>
  <c r="AJ1442" s="1"/>
  <c r="E1442" s="1"/>
  <c r="S1446"/>
  <c r="W1446"/>
  <c r="R1446"/>
  <c r="V1446"/>
  <c r="A1447"/>
  <c r="Q1446"/>
  <c r="U1446"/>
  <c r="Y1446"/>
  <c r="P1446"/>
  <c r="T1446"/>
  <c r="X1446"/>
  <c r="B1445"/>
  <c r="C1445" s="1"/>
  <c r="I142"/>
  <c r="AM142" s="1"/>
  <c r="D143" s="1"/>
  <c r="F143" s="1"/>
  <c r="G143" s="1"/>
  <c r="AA1447" l="1"/>
  <c r="AP1447"/>
  <c r="AO1447"/>
  <c r="AR1447"/>
  <c r="AQ1447"/>
  <c r="AI1447"/>
  <c r="AH1447"/>
  <c r="AE1444"/>
  <c r="AF1443"/>
  <c r="AJ1443" s="1"/>
  <c r="E1443" s="1"/>
  <c r="AC1442"/>
  <c r="AD1441"/>
  <c r="R1447"/>
  <c r="V1447"/>
  <c r="A1448"/>
  <c r="S1447"/>
  <c r="W1447"/>
  <c r="P1447"/>
  <c r="T1447"/>
  <c r="X1447"/>
  <c r="Q1447"/>
  <c r="U1447"/>
  <c r="Y1447"/>
  <c r="B1446"/>
  <c r="C1446" s="1"/>
  <c r="H144"/>
  <c r="I143"/>
  <c r="AA1448" l="1"/>
  <c r="AO1448"/>
  <c r="AP1448"/>
  <c r="AQ1448"/>
  <c r="AR1448"/>
  <c r="AI1448"/>
  <c r="AH1448"/>
  <c r="AC1443"/>
  <c r="AD1442"/>
  <c r="AE1445"/>
  <c r="AF1444"/>
  <c r="AJ1444" s="1"/>
  <c r="E1444" s="1"/>
  <c r="B1447"/>
  <c r="C1447" s="1"/>
  <c r="Q1448"/>
  <c r="U1448"/>
  <c r="Y1448"/>
  <c r="P1448"/>
  <c r="T1448"/>
  <c r="X1448"/>
  <c r="S1448"/>
  <c r="W1448"/>
  <c r="R1448"/>
  <c r="V1448"/>
  <c r="A1449"/>
  <c r="AM143"/>
  <c r="D144" s="1"/>
  <c r="F144" s="1"/>
  <c r="G144" s="1"/>
  <c r="AA1449" l="1"/>
  <c r="AP1449"/>
  <c r="AO1449"/>
  <c r="AR1449"/>
  <c r="AQ1449"/>
  <c r="AI1449"/>
  <c r="AH1449"/>
  <c r="AE1446"/>
  <c r="AF1445"/>
  <c r="AJ1445" s="1"/>
  <c r="E1445" s="1"/>
  <c r="AC1444"/>
  <c r="AD1443"/>
  <c r="B1448"/>
  <c r="C1448" s="1"/>
  <c r="R1449"/>
  <c r="V1449"/>
  <c r="A1450"/>
  <c r="S1449"/>
  <c r="W1449"/>
  <c r="P1449"/>
  <c r="T1449"/>
  <c r="X1449"/>
  <c r="Q1449"/>
  <c r="U1449"/>
  <c r="Y1449"/>
  <c r="H145"/>
  <c r="I144"/>
  <c r="AA1450" l="1"/>
  <c r="AO1450"/>
  <c r="AP1450"/>
  <c r="AQ1450"/>
  <c r="AR1450"/>
  <c r="AI1450"/>
  <c r="AH1450"/>
  <c r="AC1445"/>
  <c r="AD1444"/>
  <c r="AE1447"/>
  <c r="AF1446"/>
  <c r="AJ1446" s="1"/>
  <c r="E1446" s="1"/>
  <c r="S1450"/>
  <c r="W1450"/>
  <c r="R1450"/>
  <c r="V1450"/>
  <c r="A1451"/>
  <c r="Q1450"/>
  <c r="U1450"/>
  <c r="Y1450"/>
  <c r="P1450"/>
  <c r="T1450"/>
  <c r="X1450"/>
  <c r="B1449"/>
  <c r="C1449" s="1"/>
  <c r="AM144"/>
  <c r="D145" s="1"/>
  <c r="F145" s="1"/>
  <c r="G145" s="1"/>
  <c r="AA1451" l="1"/>
  <c r="AP1451"/>
  <c r="AO1451"/>
  <c r="AR1451"/>
  <c r="AQ1451"/>
  <c r="AI1451"/>
  <c r="AH1451"/>
  <c r="AE1448"/>
  <c r="AF1447"/>
  <c r="AJ1447" s="1"/>
  <c r="E1447" s="1"/>
  <c r="AC1446"/>
  <c r="AD1445"/>
  <c r="B1450"/>
  <c r="C1450" s="1"/>
  <c r="R1451"/>
  <c r="V1451"/>
  <c r="A1452"/>
  <c r="S1451"/>
  <c r="W1451"/>
  <c r="P1451"/>
  <c r="T1451"/>
  <c r="X1451"/>
  <c r="Q1451"/>
  <c r="U1451"/>
  <c r="Y1451"/>
  <c r="H146"/>
  <c r="I145"/>
  <c r="AA1452" l="1"/>
  <c r="AO1452"/>
  <c r="AP1452"/>
  <c r="AQ1452"/>
  <c r="AR1452"/>
  <c r="AI1452"/>
  <c r="AH1452"/>
  <c r="AC1447"/>
  <c r="AD1446"/>
  <c r="AE1449"/>
  <c r="AF1448"/>
  <c r="AJ1448" s="1"/>
  <c r="E1448" s="1"/>
  <c r="S1452"/>
  <c r="W1452"/>
  <c r="R1452"/>
  <c r="V1452"/>
  <c r="A1453"/>
  <c r="Q1452"/>
  <c r="U1452"/>
  <c r="Y1452"/>
  <c r="P1452"/>
  <c r="T1452"/>
  <c r="X1452"/>
  <c r="B1451"/>
  <c r="C1451" s="1"/>
  <c r="AM145"/>
  <c r="D146" s="1"/>
  <c r="F146" s="1"/>
  <c r="G146" s="1"/>
  <c r="AA1453" l="1"/>
  <c r="AP1453"/>
  <c r="AO1453"/>
  <c r="AR1453"/>
  <c r="AQ1453"/>
  <c r="AI1453"/>
  <c r="AH1453"/>
  <c r="AE1450"/>
  <c r="AF1449"/>
  <c r="AJ1449" s="1"/>
  <c r="E1449" s="1"/>
  <c r="AC1448"/>
  <c r="AD1447"/>
  <c r="B1452"/>
  <c r="C1452" s="1"/>
  <c r="R1453"/>
  <c r="V1453"/>
  <c r="A1454"/>
  <c r="S1453"/>
  <c r="W1453"/>
  <c r="P1453"/>
  <c r="T1453"/>
  <c r="X1453"/>
  <c r="Q1453"/>
  <c r="U1453"/>
  <c r="Y1453"/>
  <c r="H147"/>
  <c r="AQ147" s="1"/>
  <c r="I146"/>
  <c r="AA1454" l="1"/>
  <c r="AO1454"/>
  <c r="AP1454"/>
  <c r="AQ1454"/>
  <c r="AR1454"/>
  <c r="AI1454"/>
  <c r="AH1454"/>
  <c r="AC1449"/>
  <c r="AD1448"/>
  <c r="AE1451"/>
  <c r="AF1450"/>
  <c r="AJ1450" s="1"/>
  <c r="E1450" s="1"/>
  <c r="Q1454"/>
  <c r="U1454"/>
  <c r="Y1454"/>
  <c r="P1454"/>
  <c r="T1454"/>
  <c r="X1454"/>
  <c r="S1454"/>
  <c r="W1454"/>
  <c r="R1454"/>
  <c r="V1454"/>
  <c r="A1455"/>
  <c r="B1453"/>
  <c r="C1453" s="1"/>
  <c r="AM146"/>
  <c r="D147" s="1"/>
  <c r="F147" s="1"/>
  <c r="G147" s="1"/>
  <c r="AA1455" l="1"/>
  <c r="AP1455"/>
  <c r="AO1455"/>
  <c r="AR1455"/>
  <c r="AQ1455"/>
  <c r="AI1455"/>
  <c r="AH1455"/>
  <c r="AE1452"/>
  <c r="AF1451"/>
  <c r="AJ1451" s="1"/>
  <c r="E1451" s="1"/>
  <c r="AC1450"/>
  <c r="AD1449"/>
  <c r="P1455"/>
  <c r="T1455"/>
  <c r="X1455"/>
  <c r="Q1455"/>
  <c r="U1455"/>
  <c r="Y1455"/>
  <c r="R1455"/>
  <c r="V1455"/>
  <c r="A1456"/>
  <c r="S1455"/>
  <c r="W1455"/>
  <c r="B1454"/>
  <c r="C1454" s="1"/>
  <c r="H148"/>
  <c r="I147"/>
  <c r="AR147" s="1"/>
  <c r="AA1456" l="1"/>
  <c r="AO1456"/>
  <c r="AP1456"/>
  <c r="AQ1456"/>
  <c r="AR1456"/>
  <c r="AI1456"/>
  <c r="AH1456"/>
  <c r="AC1451"/>
  <c r="AD1450"/>
  <c r="AE1453"/>
  <c r="AF1452"/>
  <c r="AJ1452" s="1"/>
  <c r="E1452" s="1"/>
  <c r="S1456"/>
  <c r="W1456"/>
  <c r="R1456"/>
  <c r="V1456"/>
  <c r="A1457"/>
  <c r="Q1456"/>
  <c r="U1456"/>
  <c r="Y1456"/>
  <c r="P1456"/>
  <c r="T1456"/>
  <c r="X1456"/>
  <c r="B1455"/>
  <c r="C1455" s="1"/>
  <c r="AM147"/>
  <c r="D148" s="1"/>
  <c r="F148" s="1"/>
  <c r="G148" s="1"/>
  <c r="AA1457" l="1"/>
  <c r="AP1457"/>
  <c r="AO1457"/>
  <c r="AR1457"/>
  <c r="AQ1457"/>
  <c r="AI1457"/>
  <c r="AH1457"/>
  <c r="AE1454"/>
  <c r="AF1453"/>
  <c r="AJ1453" s="1"/>
  <c r="E1453" s="1"/>
  <c r="AC1452"/>
  <c r="AD1451"/>
  <c r="R1457"/>
  <c r="V1457"/>
  <c r="A1458"/>
  <c r="S1457"/>
  <c r="W1457"/>
  <c r="P1457"/>
  <c r="T1457"/>
  <c r="X1457"/>
  <c r="Q1457"/>
  <c r="U1457"/>
  <c r="Y1457"/>
  <c r="B1456"/>
  <c r="C1456" s="1"/>
  <c r="H149"/>
  <c r="I148"/>
  <c r="AA1458" l="1"/>
  <c r="AO1458"/>
  <c r="AP1458"/>
  <c r="AQ1458"/>
  <c r="AR1458"/>
  <c r="AI1458"/>
  <c r="AH1458"/>
  <c r="AC1453"/>
  <c r="AD1452"/>
  <c r="AE1455"/>
  <c r="AF1454"/>
  <c r="AJ1454" s="1"/>
  <c r="E1454" s="1"/>
  <c r="S1458"/>
  <c r="W1458"/>
  <c r="R1458"/>
  <c r="V1458"/>
  <c r="A1459"/>
  <c r="Q1458"/>
  <c r="U1458"/>
  <c r="Y1458"/>
  <c r="P1458"/>
  <c r="T1458"/>
  <c r="X1458"/>
  <c r="B1457"/>
  <c r="C1457" s="1"/>
  <c r="AM148"/>
  <c r="D149" s="1"/>
  <c r="F149" s="1"/>
  <c r="G149" s="1"/>
  <c r="AA1459" l="1"/>
  <c r="AP1459"/>
  <c r="AO1459"/>
  <c r="AR1459"/>
  <c r="AQ1459"/>
  <c r="AI1459"/>
  <c r="AH1459"/>
  <c r="AE1456"/>
  <c r="AF1455"/>
  <c r="AJ1455" s="1"/>
  <c r="E1455" s="1"/>
  <c r="AC1454"/>
  <c r="AD1453"/>
  <c r="R1459"/>
  <c r="V1459"/>
  <c r="A1460"/>
  <c r="S1459"/>
  <c r="W1459"/>
  <c r="P1459"/>
  <c r="T1459"/>
  <c r="X1459"/>
  <c r="Q1459"/>
  <c r="U1459"/>
  <c r="Y1459"/>
  <c r="B1458"/>
  <c r="C1458" s="1"/>
  <c r="H150"/>
  <c r="I149"/>
  <c r="AA1460" l="1"/>
  <c r="AO1460"/>
  <c r="AP1460"/>
  <c r="AQ1460"/>
  <c r="AR1460"/>
  <c r="AI1460"/>
  <c r="AH1460"/>
  <c r="AC1455"/>
  <c r="AD1454"/>
  <c r="AE1457"/>
  <c r="AF1456"/>
  <c r="AJ1456" s="1"/>
  <c r="E1456" s="1"/>
  <c r="B1459"/>
  <c r="C1459" s="1"/>
  <c r="Q1460"/>
  <c r="U1460"/>
  <c r="Y1460"/>
  <c r="P1460"/>
  <c r="T1460"/>
  <c r="X1460"/>
  <c r="S1460"/>
  <c r="W1460"/>
  <c r="R1460"/>
  <c r="V1460"/>
  <c r="A1461"/>
  <c r="AM149"/>
  <c r="D150" s="1"/>
  <c r="F150" s="1"/>
  <c r="G150" s="1"/>
  <c r="AA1461" l="1"/>
  <c r="AP1461"/>
  <c r="AO1461"/>
  <c r="AR1461"/>
  <c r="AQ1461"/>
  <c r="AI1461"/>
  <c r="AH1461"/>
  <c r="AE1458"/>
  <c r="AF1457"/>
  <c r="AJ1457" s="1"/>
  <c r="E1457" s="1"/>
  <c r="AC1456"/>
  <c r="AD1455"/>
  <c r="B1460"/>
  <c r="C1460" s="1"/>
  <c r="P1461"/>
  <c r="T1461"/>
  <c r="X1461"/>
  <c r="Q1461"/>
  <c r="U1461"/>
  <c r="Y1461"/>
  <c r="R1461"/>
  <c r="V1461"/>
  <c r="A1462"/>
  <c r="S1461"/>
  <c r="W1461"/>
  <c r="H151"/>
  <c r="I150"/>
  <c r="AA1462" l="1"/>
  <c r="AI1462" s="1"/>
  <c r="AO1462"/>
  <c r="AP1462"/>
  <c r="AQ1462"/>
  <c r="AR1462"/>
  <c r="AH1462"/>
  <c r="AC1457"/>
  <c r="AD1456"/>
  <c r="AE1459"/>
  <c r="AF1458"/>
  <c r="AJ1458" s="1"/>
  <c r="E1458" s="1"/>
  <c r="B1461"/>
  <c r="C1461" s="1"/>
  <c r="S1462"/>
  <c r="W1462"/>
  <c r="R1462"/>
  <c r="V1462"/>
  <c r="A1463"/>
  <c r="Q1462"/>
  <c r="U1462"/>
  <c r="Y1462"/>
  <c r="P1462"/>
  <c r="T1462"/>
  <c r="X1462"/>
  <c r="AM150"/>
  <c r="D151" s="1"/>
  <c r="F151" s="1"/>
  <c r="G151" s="1"/>
  <c r="AA1463" l="1"/>
  <c r="AI1463" s="1"/>
  <c r="AP1463"/>
  <c r="AO1463"/>
  <c r="AR1463"/>
  <c r="AQ1463"/>
  <c r="AH1463"/>
  <c r="AE1460"/>
  <c r="AF1459"/>
  <c r="AJ1459" s="1"/>
  <c r="E1459" s="1"/>
  <c r="AC1458"/>
  <c r="AD1457"/>
  <c r="B1462"/>
  <c r="C1462" s="1"/>
  <c r="R1463"/>
  <c r="V1463"/>
  <c r="A1464"/>
  <c r="S1463"/>
  <c r="W1463"/>
  <c r="P1463"/>
  <c r="T1463"/>
  <c r="X1463"/>
  <c r="Q1463"/>
  <c r="U1463"/>
  <c r="Y1463"/>
  <c r="H152"/>
  <c r="I151"/>
  <c r="AA1464" l="1"/>
  <c r="AO1464"/>
  <c r="AP1464"/>
  <c r="AQ1464"/>
  <c r="AR1464"/>
  <c r="AI1464"/>
  <c r="AH1464"/>
  <c r="AC1459"/>
  <c r="AD1458"/>
  <c r="AE1461"/>
  <c r="AF1460"/>
  <c r="AJ1460" s="1"/>
  <c r="E1460" s="1"/>
  <c r="B1463"/>
  <c r="C1463" s="1"/>
  <c r="Q1464"/>
  <c r="U1464"/>
  <c r="Y1464"/>
  <c r="P1464"/>
  <c r="T1464"/>
  <c r="X1464"/>
  <c r="S1464"/>
  <c r="W1464"/>
  <c r="R1464"/>
  <c r="V1464"/>
  <c r="A1465"/>
  <c r="AM151"/>
  <c r="D152" s="1"/>
  <c r="F152" s="1"/>
  <c r="G152" s="1"/>
  <c r="AA1465" l="1"/>
  <c r="AI1465" s="1"/>
  <c r="AP1465"/>
  <c r="AO1465"/>
  <c r="AR1465"/>
  <c r="AQ1465"/>
  <c r="AH1465"/>
  <c r="AE1462"/>
  <c r="AF1461"/>
  <c r="AJ1461" s="1"/>
  <c r="E1461" s="1"/>
  <c r="AC1460"/>
  <c r="AD1459"/>
  <c r="R1465"/>
  <c r="V1465"/>
  <c r="A1466"/>
  <c r="S1465"/>
  <c r="W1465"/>
  <c r="P1465"/>
  <c r="T1465"/>
  <c r="X1465"/>
  <c r="Q1465"/>
  <c r="U1465"/>
  <c r="Y1465"/>
  <c r="B1464"/>
  <c r="C1464" s="1"/>
  <c r="H153"/>
  <c r="I152"/>
  <c r="AA1466" l="1"/>
  <c r="AI1466" s="1"/>
  <c r="AO1466"/>
  <c r="AP1466"/>
  <c r="AQ1466"/>
  <c r="AR1466"/>
  <c r="AH1466"/>
  <c r="AC1461"/>
  <c r="AD1460"/>
  <c r="AE1463"/>
  <c r="AF1462"/>
  <c r="AJ1462" s="1"/>
  <c r="E1462" s="1"/>
  <c r="S1466"/>
  <c r="W1466"/>
  <c r="R1466"/>
  <c r="V1466"/>
  <c r="A1467"/>
  <c r="Q1466"/>
  <c r="U1466"/>
  <c r="Y1466"/>
  <c r="P1466"/>
  <c r="T1466"/>
  <c r="X1466"/>
  <c r="B1465"/>
  <c r="C1465" s="1"/>
  <c r="AM152"/>
  <c r="D153" s="1"/>
  <c r="F153" s="1"/>
  <c r="G153" s="1"/>
  <c r="AA1467" l="1"/>
  <c r="AP1467"/>
  <c r="AO1467"/>
  <c r="AR1467"/>
  <c r="AQ1467"/>
  <c r="AI1467"/>
  <c r="AH1467"/>
  <c r="AE1464"/>
  <c r="AF1463"/>
  <c r="AJ1463" s="1"/>
  <c r="E1463" s="1"/>
  <c r="AC1462"/>
  <c r="AD1461"/>
  <c r="B1466"/>
  <c r="C1466" s="1"/>
  <c r="R1467"/>
  <c r="V1467"/>
  <c r="A1468"/>
  <c r="S1467"/>
  <c r="W1467"/>
  <c r="P1467"/>
  <c r="T1467"/>
  <c r="X1467"/>
  <c r="Q1467"/>
  <c r="U1467"/>
  <c r="Y1467"/>
  <c r="H154"/>
  <c r="I153"/>
  <c r="AA1468" l="1"/>
  <c r="AO1468"/>
  <c r="AP1468"/>
  <c r="AQ1468"/>
  <c r="AR1468"/>
  <c r="AI1468"/>
  <c r="AH1468"/>
  <c r="AC1463"/>
  <c r="AD1462"/>
  <c r="AE1465"/>
  <c r="AF1464"/>
  <c r="AJ1464" s="1"/>
  <c r="E1464" s="1"/>
  <c r="B1467"/>
  <c r="C1467" s="1"/>
  <c r="Q1468"/>
  <c r="U1468"/>
  <c r="Y1468"/>
  <c r="P1468"/>
  <c r="T1468"/>
  <c r="X1468"/>
  <c r="S1468"/>
  <c r="W1468"/>
  <c r="R1468"/>
  <c r="V1468"/>
  <c r="A1469"/>
  <c r="AM153"/>
  <c r="D154" s="1"/>
  <c r="F154" s="1"/>
  <c r="G154" s="1"/>
  <c r="AA1469" l="1"/>
  <c r="AI1469" s="1"/>
  <c r="AP1469"/>
  <c r="AO1469"/>
  <c r="AR1469"/>
  <c r="AQ1469"/>
  <c r="AH1469"/>
  <c r="AE1466"/>
  <c r="AF1465"/>
  <c r="AJ1465" s="1"/>
  <c r="E1465" s="1"/>
  <c r="AC1464"/>
  <c r="AD1463"/>
  <c r="R1469"/>
  <c r="V1469"/>
  <c r="A1470"/>
  <c r="S1469"/>
  <c r="W1469"/>
  <c r="P1469"/>
  <c r="T1469"/>
  <c r="X1469"/>
  <c r="Q1469"/>
  <c r="U1469"/>
  <c r="Y1469"/>
  <c r="B1468"/>
  <c r="C1468" s="1"/>
  <c r="H155"/>
  <c r="I154"/>
  <c r="AA1470" l="1"/>
  <c r="AO1470"/>
  <c r="AP1470"/>
  <c r="AQ1470"/>
  <c r="AR1470"/>
  <c r="AI1470"/>
  <c r="AH1470"/>
  <c r="AC1465"/>
  <c r="AD1464"/>
  <c r="AE1467"/>
  <c r="AF1466"/>
  <c r="AJ1466" s="1"/>
  <c r="E1466" s="1"/>
  <c r="S1470"/>
  <c r="W1470"/>
  <c r="R1470"/>
  <c r="V1470"/>
  <c r="A1471"/>
  <c r="Q1470"/>
  <c r="U1470"/>
  <c r="Y1470"/>
  <c r="P1470"/>
  <c r="T1470"/>
  <c r="X1470"/>
  <c r="B1469"/>
  <c r="C1469" s="1"/>
  <c r="AM154"/>
  <c r="D155" s="1"/>
  <c r="F155" s="1"/>
  <c r="G155" s="1"/>
  <c r="AA1471" l="1"/>
  <c r="AP1471"/>
  <c r="AO1471"/>
  <c r="AR1471"/>
  <c r="AQ1471"/>
  <c r="AI1471"/>
  <c r="AH1471"/>
  <c r="AE1468"/>
  <c r="AF1467"/>
  <c r="AJ1467" s="1"/>
  <c r="E1467" s="1"/>
  <c r="AC1466"/>
  <c r="AD1465"/>
  <c r="B1470"/>
  <c r="C1470" s="1"/>
  <c r="R1471"/>
  <c r="V1471"/>
  <c r="A1472"/>
  <c r="S1471"/>
  <c r="W1471"/>
  <c r="P1471"/>
  <c r="T1471"/>
  <c r="X1471"/>
  <c r="Q1471"/>
  <c r="U1471"/>
  <c r="Y1471"/>
  <c r="H156"/>
  <c r="I155"/>
  <c r="AA1472" l="1"/>
  <c r="AO1472"/>
  <c r="AP1472"/>
  <c r="AQ1472"/>
  <c r="AR1472"/>
  <c r="AI1472"/>
  <c r="AH1472"/>
  <c r="AC1467"/>
  <c r="AD1466"/>
  <c r="AE1469"/>
  <c r="AF1468"/>
  <c r="AJ1468" s="1"/>
  <c r="E1468" s="1"/>
  <c r="B1471"/>
  <c r="C1471" s="1"/>
  <c r="Q1472"/>
  <c r="U1472"/>
  <c r="Y1472"/>
  <c r="P1472"/>
  <c r="T1472"/>
  <c r="X1472"/>
  <c r="S1472"/>
  <c r="W1472"/>
  <c r="R1472"/>
  <c r="V1472"/>
  <c r="A1473"/>
  <c r="AM155"/>
  <c r="D156" s="1"/>
  <c r="F156" s="1"/>
  <c r="G156" s="1"/>
  <c r="AA1473" l="1"/>
  <c r="AP1473"/>
  <c r="AO1473"/>
  <c r="AR1473"/>
  <c r="AQ1473"/>
  <c r="AI1473"/>
  <c r="AH1473"/>
  <c r="AE1470"/>
  <c r="AF1469"/>
  <c r="AJ1469" s="1"/>
  <c r="E1469" s="1"/>
  <c r="AC1468"/>
  <c r="AD1467"/>
  <c r="P1473"/>
  <c r="T1473"/>
  <c r="X1473"/>
  <c r="Q1473"/>
  <c r="U1473"/>
  <c r="Y1473"/>
  <c r="R1473"/>
  <c r="V1473"/>
  <c r="A1474"/>
  <c r="S1473"/>
  <c r="W1473"/>
  <c r="B1472"/>
  <c r="C1472" s="1"/>
  <c r="H157"/>
  <c r="I156"/>
  <c r="AA1474" l="1"/>
  <c r="AO1474"/>
  <c r="AP1474"/>
  <c r="AQ1474"/>
  <c r="AR1474"/>
  <c r="AI1474"/>
  <c r="AH1474"/>
  <c r="AC1469"/>
  <c r="AD1468"/>
  <c r="AE1471"/>
  <c r="AF1470"/>
  <c r="AJ1470" s="1"/>
  <c r="E1470" s="1"/>
  <c r="S1474"/>
  <c r="W1474"/>
  <c r="R1474"/>
  <c r="V1474"/>
  <c r="A1475"/>
  <c r="Q1474"/>
  <c r="U1474"/>
  <c r="Y1474"/>
  <c r="P1474"/>
  <c r="T1474"/>
  <c r="X1474"/>
  <c r="B1473"/>
  <c r="C1473" s="1"/>
  <c r="AM156"/>
  <c r="D157" s="1"/>
  <c r="F157" s="1"/>
  <c r="G157" s="1"/>
  <c r="AA1475" l="1"/>
  <c r="AP1475"/>
  <c r="AO1475"/>
  <c r="AR1475"/>
  <c r="AQ1475"/>
  <c r="AI1475"/>
  <c r="AH1475"/>
  <c r="AE1472"/>
  <c r="AF1471"/>
  <c r="AJ1471" s="1"/>
  <c r="E1471" s="1"/>
  <c r="AC1470"/>
  <c r="AD1469"/>
  <c r="B1474"/>
  <c r="C1474" s="1"/>
  <c r="R1475"/>
  <c r="V1475"/>
  <c r="A1476"/>
  <c r="S1475"/>
  <c r="W1475"/>
  <c r="P1475"/>
  <c r="T1475"/>
  <c r="X1475"/>
  <c r="Q1475"/>
  <c r="U1475"/>
  <c r="Y1475"/>
  <c r="H158"/>
  <c r="I157"/>
  <c r="AA1476" l="1"/>
  <c r="AO1476"/>
  <c r="AP1476"/>
  <c r="AQ1476"/>
  <c r="AR1476"/>
  <c r="AI1476"/>
  <c r="AH1476"/>
  <c r="AC1471"/>
  <c r="AD1470"/>
  <c r="AE1473"/>
  <c r="AF1472"/>
  <c r="AJ1472" s="1"/>
  <c r="E1472" s="1"/>
  <c r="S1476"/>
  <c r="W1476"/>
  <c r="R1476"/>
  <c r="V1476"/>
  <c r="A1477"/>
  <c r="Q1476"/>
  <c r="U1476"/>
  <c r="Y1476"/>
  <c r="P1476"/>
  <c r="T1476"/>
  <c r="X1476"/>
  <c r="B1475"/>
  <c r="C1475" s="1"/>
  <c r="AM157"/>
  <c r="D158" s="1"/>
  <c r="F158" s="1"/>
  <c r="G158" s="1"/>
  <c r="AA1477" l="1"/>
  <c r="AP1477"/>
  <c r="AO1477"/>
  <c r="AR1477"/>
  <c r="AQ1477"/>
  <c r="AI1477"/>
  <c r="AH1477"/>
  <c r="AE1474"/>
  <c r="AF1473"/>
  <c r="AJ1473" s="1"/>
  <c r="E1473" s="1"/>
  <c r="AC1472"/>
  <c r="AD1471"/>
  <c r="B1476"/>
  <c r="C1476" s="1"/>
  <c r="R1477"/>
  <c r="V1477"/>
  <c r="A1478"/>
  <c r="S1477"/>
  <c r="W1477"/>
  <c r="P1477"/>
  <c r="T1477"/>
  <c r="X1477"/>
  <c r="Q1477"/>
  <c r="U1477"/>
  <c r="Y1477"/>
  <c r="H159"/>
  <c r="I158"/>
  <c r="AA1478" l="1"/>
  <c r="AO1478"/>
  <c r="AP1478"/>
  <c r="AQ1478"/>
  <c r="AR1478"/>
  <c r="AI1478"/>
  <c r="AH1478"/>
  <c r="AC1473"/>
  <c r="AD1472"/>
  <c r="AE1475"/>
  <c r="AF1474"/>
  <c r="AJ1474" s="1"/>
  <c r="E1474" s="1"/>
  <c r="B1477"/>
  <c r="C1477" s="1"/>
  <c r="Q1478"/>
  <c r="U1478"/>
  <c r="Y1478"/>
  <c r="P1478"/>
  <c r="T1478"/>
  <c r="X1478"/>
  <c r="S1478"/>
  <c r="W1478"/>
  <c r="R1478"/>
  <c r="V1478"/>
  <c r="A1479"/>
  <c r="AM158"/>
  <c r="D159" s="1"/>
  <c r="F159" s="1"/>
  <c r="G159" s="1"/>
  <c r="AA1479" l="1"/>
  <c r="AI1479" s="1"/>
  <c r="AP1479"/>
  <c r="AO1479"/>
  <c r="AR1479"/>
  <c r="AQ1479"/>
  <c r="AH1479"/>
  <c r="AE1476"/>
  <c r="AF1475"/>
  <c r="AJ1475" s="1"/>
  <c r="E1475" s="1"/>
  <c r="AC1474"/>
  <c r="AD1473"/>
  <c r="R1479"/>
  <c r="V1479"/>
  <c r="A1480"/>
  <c r="S1479"/>
  <c r="W1479"/>
  <c r="P1479"/>
  <c r="T1479"/>
  <c r="X1479"/>
  <c r="Q1479"/>
  <c r="U1479"/>
  <c r="Y1479"/>
  <c r="B1478"/>
  <c r="C1478" s="1"/>
  <c r="H160"/>
  <c r="I159"/>
  <c r="AA1480" l="1"/>
  <c r="AO1480"/>
  <c r="AP1480"/>
  <c r="AQ1480"/>
  <c r="AR1480"/>
  <c r="AI1480"/>
  <c r="AH1480"/>
  <c r="AC1475"/>
  <c r="AD1474"/>
  <c r="AE1477"/>
  <c r="AF1476"/>
  <c r="AJ1476" s="1"/>
  <c r="E1476" s="1"/>
  <c r="S1480"/>
  <c r="W1480"/>
  <c r="R1480"/>
  <c r="V1480"/>
  <c r="A1481"/>
  <c r="Q1480"/>
  <c r="U1480"/>
  <c r="Y1480"/>
  <c r="P1480"/>
  <c r="T1480"/>
  <c r="X1480"/>
  <c r="B1479"/>
  <c r="C1479" s="1"/>
  <c r="AM159"/>
  <c r="D160" s="1"/>
  <c r="F160" s="1"/>
  <c r="G160" s="1"/>
  <c r="AA1481" l="1"/>
  <c r="AP1481"/>
  <c r="AO1481"/>
  <c r="AR1481"/>
  <c r="AQ1481"/>
  <c r="AI1481"/>
  <c r="AH1481"/>
  <c r="AE1478"/>
  <c r="AF1477"/>
  <c r="AJ1477" s="1"/>
  <c r="E1477" s="1"/>
  <c r="AC1476"/>
  <c r="AD1475"/>
  <c r="R1481"/>
  <c r="V1481"/>
  <c r="A1482"/>
  <c r="S1481"/>
  <c r="W1481"/>
  <c r="P1481"/>
  <c r="T1481"/>
  <c r="X1481"/>
  <c r="Q1481"/>
  <c r="U1481"/>
  <c r="Y1481"/>
  <c r="B1480"/>
  <c r="C1480" s="1"/>
  <c r="H161"/>
  <c r="I160"/>
  <c r="AA1482" l="1"/>
  <c r="AO1482"/>
  <c r="AP1482"/>
  <c r="AQ1482"/>
  <c r="AR1482"/>
  <c r="AI1482"/>
  <c r="AH1482"/>
  <c r="AC1477"/>
  <c r="AD1476"/>
  <c r="AE1479"/>
  <c r="AF1478"/>
  <c r="AJ1478" s="1"/>
  <c r="E1478" s="1"/>
  <c r="B1481"/>
  <c r="C1481" s="1"/>
  <c r="Q1482"/>
  <c r="U1482"/>
  <c r="Y1482"/>
  <c r="P1482"/>
  <c r="T1482"/>
  <c r="X1482"/>
  <c r="S1482"/>
  <c r="W1482"/>
  <c r="R1482"/>
  <c r="V1482"/>
  <c r="A1483"/>
  <c r="AM160"/>
  <c r="D161" s="1"/>
  <c r="F161" s="1"/>
  <c r="G161" s="1"/>
  <c r="AA1483" l="1"/>
  <c r="AP1483"/>
  <c r="AO1483"/>
  <c r="AR1483"/>
  <c r="AQ1483"/>
  <c r="AI1483"/>
  <c r="AH1483"/>
  <c r="AE1480"/>
  <c r="AF1479"/>
  <c r="AJ1479" s="1"/>
  <c r="E1479" s="1"/>
  <c r="AC1478"/>
  <c r="AD1477"/>
  <c r="B1482"/>
  <c r="C1482" s="1"/>
  <c r="P1483"/>
  <c r="T1483"/>
  <c r="X1483"/>
  <c r="Q1483"/>
  <c r="U1483"/>
  <c r="Y1483"/>
  <c r="R1483"/>
  <c r="V1483"/>
  <c r="A1484"/>
  <c r="S1483"/>
  <c r="W1483"/>
  <c r="H162"/>
  <c r="I161"/>
  <c r="AA1484" l="1"/>
  <c r="AO1484"/>
  <c r="AP1484"/>
  <c r="AQ1484"/>
  <c r="AR1484"/>
  <c r="AI1484"/>
  <c r="AH1484"/>
  <c r="AC1479"/>
  <c r="AD1478"/>
  <c r="AE1481"/>
  <c r="AF1480"/>
  <c r="AJ1480" s="1"/>
  <c r="E1480" s="1"/>
  <c r="Q1484"/>
  <c r="U1484"/>
  <c r="Y1484"/>
  <c r="P1484"/>
  <c r="T1484"/>
  <c r="X1484"/>
  <c r="S1484"/>
  <c r="W1484"/>
  <c r="R1484"/>
  <c r="V1484"/>
  <c r="A1485"/>
  <c r="B1483"/>
  <c r="C1483" s="1"/>
  <c r="AM161"/>
  <c r="D162" s="1"/>
  <c r="F162" s="1"/>
  <c r="G162" s="1"/>
  <c r="AA1485" l="1"/>
  <c r="AP1485"/>
  <c r="AO1485"/>
  <c r="AR1485"/>
  <c r="AQ1485"/>
  <c r="AI1485"/>
  <c r="AH1485"/>
  <c r="AE1482"/>
  <c r="AF1481"/>
  <c r="AJ1481" s="1"/>
  <c r="E1481" s="1"/>
  <c r="AC1480"/>
  <c r="AD1479"/>
  <c r="B1484"/>
  <c r="C1484" s="1"/>
  <c r="R1485"/>
  <c r="V1485"/>
  <c r="A1486"/>
  <c r="S1485"/>
  <c r="W1485"/>
  <c r="P1485"/>
  <c r="T1485"/>
  <c r="X1485"/>
  <c r="Q1485"/>
  <c r="U1485"/>
  <c r="Y1485"/>
  <c r="H163"/>
  <c r="I162"/>
  <c r="AA1486" l="1"/>
  <c r="AI1486" s="1"/>
  <c r="AO1486"/>
  <c r="AP1486"/>
  <c r="AQ1486"/>
  <c r="AR1486"/>
  <c r="AH1486"/>
  <c r="AC1481"/>
  <c r="AD1480"/>
  <c r="AE1483"/>
  <c r="AF1482"/>
  <c r="AJ1482" s="1"/>
  <c r="E1482" s="1"/>
  <c r="S1486"/>
  <c r="W1486"/>
  <c r="R1486"/>
  <c r="V1486"/>
  <c r="A1487"/>
  <c r="Q1486"/>
  <c r="U1486"/>
  <c r="Y1486"/>
  <c r="P1486"/>
  <c r="T1486"/>
  <c r="X1486"/>
  <c r="B1485"/>
  <c r="C1485" s="1"/>
  <c r="AM162"/>
  <c r="D163" s="1"/>
  <c r="F163" s="1"/>
  <c r="G163" s="1"/>
  <c r="AA1487" l="1"/>
  <c r="AP1487"/>
  <c r="AO1487"/>
  <c r="AR1487"/>
  <c r="AQ1487"/>
  <c r="AI1487"/>
  <c r="AH1487"/>
  <c r="AE1484"/>
  <c r="AF1483"/>
  <c r="AJ1483" s="1"/>
  <c r="E1483" s="1"/>
  <c r="AC1482"/>
  <c r="AD1481"/>
  <c r="B1486"/>
  <c r="C1486" s="1"/>
  <c r="P1487"/>
  <c r="T1487"/>
  <c r="X1487"/>
  <c r="S1487"/>
  <c r="W1487"/>
  <c r="A1488"/>
  <c r="R1487"/>
  <c r="V1487"/>
  <c r="Q1487"/>
  <c r="U1487"/>
  <c r="Y1487"/>
  <c r="H164"/>
  <c r="I163"/>
  <c r="AA1488" l="1"/>
  <c r="AO1488"/>
  <c r="AP1488"/>
  <c r="AQ1488"/>
  <c r="AR1488"/>
  <c r="AI1488"/>
  <c r="AH1488"/>
  <c r="AC1483"/>
  <c r="AD1482"/>
  <c r="AE1485"/>
  <c r="AF1484"/>
  <c r="AJ1484" s="1"/>
  <c r="E1484" s="1"/>
  <c r="B1487"/>
  <c r="C1487" s="1"/>
  <c r="S1488"/>
  <c r="W1488"/>
  <c r="R1488"/>
  <c r="V1488"/>
  <c r="A1489"/>
  <c r="Q1488"/>
  <c r="U1488"/>
  <c r="Y1488"/>
  <c r="P1488"/>
  <c r="T1488"/>
  <c r="X1488"/>
  <c r="AM163"/>
  <c r="D164" s="1"/>
  <c r="F164" s="1"/>
  <c r="G164" s="1"/>
  <c r="AA1489" l="1"/>
  <c r="AP1489"/>
  <c r="AO1489"/>
  <c r="AR1489"/>
  <c r="AQ1489"/>
  <c r="AI1489"/>
  <c r="AH1489"/>
  <c r="AE1486"/>
  <c r="AF1485"/>
  <c r="AJ1485" s="1"/>
  <c r="E1485" s="1"/>
  <c r="AC1484"/>
  <c r="AD1483"/>
  <c r="B1488"/>
  <c r="C1488" s="1"/>
  <c r="P1489"/>
  <c r="T1489"/>
  <c r="X1489"/>
  <c r="Q1489"/>
  <c r="U1489"/>
  <c r="Y1489"/>
  <c r="R1489"/>
  <c r="V1489"/>
  <c r="A1490"/>
  <c r="S1489"/>
  <c r="W1489"/>
  <c r="H165"/>
  <c r="I164"/>
  <c r="AA1490" l="1"/>
  <c r="AO1490"/>
  <c r="AP1490"/>
  <c r="AQ1490"/>
  <c r="AR1490"/>
  <c r="AI1490"/>
  <c r="AH1490"/>
  <c r="AC1485"/>
  <c r="AD1484"/>
  <c r="AE1487"/>
  <c r="AF1486"/>
  <c r="AJ1486" s="1"/>
  <c r="E1486" s="1"/>
  <c r="Q1490"/>
  <c r="U1490"/>
  <c r="Y1490"/>
  <c r="P1490"/>
  <c r="T1490"/>
  <c r="X1490"/>
  <c r="S1490"/>
  <c r="W1490"/>
  <c r="R1490"/>
  <c r="V1490"/>
  <c r="A1491"/>
  <c r="B1489"/>
  <c r="C1489" s="1"/>
  <c r="AM164"/>
  <c r="D165" s="1"/>
  <c r="F165" s="1"/>
  <c r="G165" s="1"/>
  <c r="AA1491" l="1"/>
  <c r="AP1491"/>
  <c r="AO1491"/>
  <c r="AR1491"/>
  <c r="AQ1491"/>
  <c r="AI1491"/>
  <c r="AH1491"/>
  <c r="AE1488"/>
  <c r="AF1487"/>
  <c r="AJ1487" s="1"/>
  <c r="E1487" s="1"/>
  <c r="AC1486"/>
  <c r="AD1485"/>
  <c r="R1491"/>
  <c r="V1491"/>
  <c r="A1492"/>
  <c r="S1491"/>
  <c r="W1491"/>
  <c r="P1491"/>
  <c r="T1491"/>
  <c r="X1491"/>
  <c r="Q1491"/>
  <c r="U1491"/>
  <c r="Y1491"/>
  <c r="B1490"/>
  <c r="C1490" s="1"/>
  <c r="H166"/>
  <c r="I165"/>
  <c r="AA1492" l="1"/>
  <c r="AO1492"/>
  <c r="AP1492"/>
  <c r="AQ1492"/>
  <c r="AR1492"/>
  <c r="AI1492"/>
  <c r="AH1492"/>
  <c r="AC1487"/>
  <c r="AD1486"/>
  <c r="AE1489"/>
  <c r="AF1488"/>
  <c r="AJ1488" s="1"/>
  <c r="E1488" s="1"/>
  <c r="S1492"/>
  <c r="W1492"/>
  <c r="R1492"/>
  <c r="V1492"/>
  <c r="A1493"/>
  <c r="Q1492"/>
  <c r="U1492"/>
  <c r="Y1492"/>
  <c r="P1492"/>
  <c r="T1492"/>
  <c r="X1492"/>
  <c r="B1491"/>
  <c r="C1491" s="1"/>
  <c r="AM165"/>
  <c r="D166" s="1"/>
  <c r="F166" s="1"/>
  <c r="G166" s="1"/>
  <c r="AA1493" l="1"/>
  <c r="AI1493" s="1"/>
  <c r="AP1493"/>
  <c r="AO1493"/>
  <c r="AR1493"/>
  <c r="AQ1493"/>
  <c r="AH1493"/>
  <c r="AE1490"/>
  <c r="AF1489"/>
  <c r="AJ1489" s="1"/>
  <c r="E1489" s="1"/>
  <c r="AC1488"/>
  <c r="AD1487"/>
  <c r="B1492"/>
  <c r="C1492" s="1"/>
  <c r="P1493"/>
  <c r="T1493"/>
  <c r="X1493"/>
  <c r="Q1493"/>
  <c r="U1493"/>
  <c r="Y1493"/>
  <c r="R1493"/>
  <c r="V1493"/>
  <c r="A1494"/>
  <c r="S1493"/>
  <c r="W1493"/>
  <c r="H167"/>
  <c r="I166"/>
  <c r="AA1494" l="1"/>
  <c r="AO1494"/>
  <c r="AP1494"/>
  <c r="AQ1494"/>
  <c r="AR1494"/>
  <c r="AI1494"/>
  <c r="AH1494"/>
  <c r="AC1489"/>
  <c r="AD1488"/>
  <c r="AE1491"/>
  <c r="AF1490"/>
  <c r="AJ1490" s="1"/>
  <c r="E1490" s="1"/>
  <c r="B1493"/>
  <c r="C1493" s="1"/>
  <c r="S1494"/>
  <c r="W1494"/>
  <c r="R1494"/>
  <c r="V1494"/>
  <c r="A1495"/>
  <c r="Q1494"/>
  <c r="U1494"/>
  <c r="Y1494"/>
  <c r="P1494"/>
  <c r="T1494"/>
  <c r="X1494"/>
  <c r="AM166"/>
  <c r="D167" s="1"/>
  <c r="F167" s="1"/>
  <c r="G167" s="1"/>
  <c r="AA1495" l="1"/>
  <c r="AP1495"/>
  <c r="AO1495"/>
  <c r="AR1495"/>
  <c r="AQ1495"/>
  <c r="AI1495"/>
  <c r="AH1495"/>
  <c r="AE1492"/>
  <c r="AF1491"/>
  <c r="AJ1491" s="1"/>
  <c r="E1491" s="1"/>
  <c r="AC1490"/>
  <c r="AD1489"/>
  <c r="P1495"/>
  <c r="T1495"/>
  <c r="X1495"/>
  <c r="Q1495"/>
  <c r="U1495"/>
  <c r="Y1495"/>
  <c r="R1495"/>
  <c r="V1495"/>
  <c r="A1496"/>
  <c r="S1495"/>
  <c r="W1495"/>
  <c r="B1494"/>
  <c r="C1494" s="1"/>
  <c r="H168"/>
  <c r="I167"/>
  <c r="AA1496" l="1"/>
  <c r="AI1496" s="1"/>
  <c r="AO1496"/>
  <c r="AP1496"/>
  <c r="AQ1496"/>
  <c r="AR1496"/>
  <c r="AH1496"/>
  <c r="AC1491"/>
  <c r="AD1490"/>
  <c r="AE1493"/>
  <c r="AF1492"/>
  <c r="AJ1492" s="1"/>
  <c r="E1492" s="1"/>
  <c r="B1495"/>
  <c r="C1495" s="1"/>
  <c r="Q1496"/>
  <c r="U1496"/>
  <c r="Y1496"/>
  <c r="P1496"/>
  <c r="T1496"/>
  <c r="X1496"/>
  <c r="S1496"/>
  <c r="W1496"/>
  <c r="R1496"/>
  <c r="V1496"/>
  <c r="A1497"/>
  <c r="AM167"/>
  <c r="D168" s="1"/>
  <c r="F168" s="1"/>
  <c r="G168" s="1"/>
  <c r="AA1497" l="1"/>
  <c r="AP1497"/>
  <c r="AO1497"/>
  <c r="AR1497"/>
  <c r="AQ1497"/>
  <c r="AI1497"/>
  <c r="AH1497"/>
  <c r="AE1494"/>
  <c r="AF1493"/>
  <c r="AJ1493" s="1"/>
  <c r="E1493" s="1"/>
  <c r="AC1492"/>
  <c r="AD1491"/>
  <c r="R1497"/>
  <c r="V1497"/>
  <c r="A1498"/>
  <c r="S1497"/>
  <c r="W1497"/>
  <c r="P1497"/>
  <c r="T1497"/>
  <c r="X1497"/>
  <c r="Q1497"/>
  <c r="U1497"/>
  <c r="Y1497"/>
  <c r="B1496"/>
  <c r="C1496" s="1"/>
  <c r="H169"/>
  <c r="I168"/>
  <c r="AA1498" l="1"/>
  <c r="AO1498"/>
  <c r="AP1498"/>
  <c r="AQ1498"/>
  <c r="AR1498"/>
  <c r="AI1498"/>
  <c r="AH1498"/>
  <c r="AC1493"/>
  <c r="AD1492"/>
  <c r="AE1495"/>
  <c r="AF1494"/>
  <c r="AJ1494" s="1"/>
  <c r="E1494" s="1"/>
  <c r="S1498"/>
  <c r="W1498"/>
  <c r="R1498"/>
  <c r="V1498"/>
  <c r="A1499"/>
  <c r="Q1498"/>
  <c r="U1498"/>
  <c r="Y1498"/>
  <c r="P1498"/>
  <c r="T1498"/>
  <c r="X1498"/>
  <c r="B1497"/>
  <c r="C1497" s="1"/>
  <c r="AM168"/>
  <c r="D169" s="1"/>
  <c r="F169" s="1"/>
  <c r="G169" s="1"/>
  <c r="AA1499" l="1"/>
  <c r="AP1499"/>
  <c r="AO1499"/>
  <c r="AR1499"/>
  <c r="AQ1499"/>
  <c r="AI1499"/>
  <c r="AH1499"/>
  <c r="AE1496"/>
  <c r="AF1495"/>
  <c r="AJ1495" s="1"/>
  <c r="E1495" s="1"/>
  <c r="AC1494"/>
  <c r="AD1493"/>
  <c r="R1499"/>
  <c r="V1499"/>
  <c r="A1500"/>
  <c r="S1499"/>
  <c r="W1499"/>
  <c r="P1499"/>
  <c r="T1499"/>
  <c r="X1499"/>
  <c r="Q1499"/>
  <c r="U1499"/>
  <c r="Y1499"/>
  <c r="B1498"/>
  <c r="C1498" s="1"/>
  <c r="H170"/>
  <c r="I169"/>
  <c r="AA1500" l="1"/>
  <c r="AO1500"/>
  <c r="AP1500"/>
  <c r="AQ1500"/>
  <c r="AR1500"/>
  <c r="AI1500"/>
  <c r="AH1500"/>
  <c r="AC1495"/>
  <c r="AD1494"/>
  <c r="AE1497"/>
  <c r="AF1496"/>
  <c r="AJ1496" s="1"/>
  <c r="E1496" s="1"/>
  <c r="B1499"/>
  <c r="C1499" s="1"/>
  <c r="S1500"/>
  <c r="W1500"/>
  <c r="R1500"/>
  <c r="V1500"/>
  <c r="A1501"/>
  <c r="Q1500"/>
  <c r="U1500"/>
  <c r="Y1500"/>
  <c r="P1500"/>
  <c r="T1500"/>
  <c r="X1500"/>
  <c r="AM169"/>
  <c r="D170" s="1"/>
  <c r="F170" s="1"/>
  <c r="G170" s="1"/>
  <c r="AA1501" l="1"/>
  <c r="AI1501" s="1"/>
  <c r="AP1501"/>
  <c r="AO1501"/>
  <c r="AR1501"/>
  <c r="AQ1501"/>
  <c r="AH1501"/>
  <c r="AE1498"/>
  <c r="AF1497"/>
  <c r="AJ1497" s="1"/>
  <c r="E1497" s="1"/>
  <c r="AC1496"/>
  <c r="AD1495"/>
  <c r="R1501"/>
  <c r="V1501"/>
  <c r="A1502"/>
  <c r="S1501"/>
  <c r="W1501"/>
  <c r="P1501"/>
  <c r="T1501"/>
  <c r="X1501"/>
  <c r="Q1501"/>
  <c r="U1501"/>
  <c r="Y1501"/>
  <c r="B1500"/>
  <c r="C1500" s="1"/>
  <c r="H171"/>
  <c r="I170"/>
  <c r="AA1502" l="1"/>
  <c r="AO1502"/>
  <c r="AP1502"/>
  <c r="AQ1502"/>
  <c r="AR1502"/>
  <c r="AI1502"/>
  <c r="AH1502"/>
  <c r="AC1497"/>
  <c r="AD1496"/>
  <c r="AE1499"/>
  <c r="AF1498"/>
  <c r="AJ1498" s="1"/>
  <c r="E1498" s="1"/>
  <c r="B1501"/>
  <c r="C1501" s="1"/>
  <c r="Q1502"/>
  <c r="U1502"/>
  <c r="Y1502"/>
  <c r="P1502"/>
  <c r="T1502"/>
  <c r="X1502"/>
  <c r="S1502"/>
  <c r="W1502"/>
  <c r="R1502"/>
  <c r="V1502"/>
  <c r="A1503"/>
  <c r="AM170"/>
  <c r="D171" s="1"/>
  <c r="F171" s="1"/>
  <c r="G171" s="1"/>
  <c r="AA1503" l="1"/>
  <c r="AP1503"/>
  <c r="AO1503"/>
  <c r="AR1503"/>
  <c r="AQ1503"/>
  <c r="AI1503"/>
  <c r="AH1503"/>
  <c r="AE1500"/>
  <c r="AF1499"/>
  <c r="AJ1499" s="1"/>
  <c r="E1499" s="1"/>
  <c r="AC1498"/>
  <c r="AD1497"/>
  <c r="B1502"/>
  <c r="C1502" s="1"/>
  <c r="R1503"/>
  <c r="V1503"/>
  <c r="Q1503"/>
  <c r="U1503"/>
  <c r="Y1503"/>
  <c r="P1503"/>
  <c r="T1503"/>
  <c r="X1503"/>
  <c r="S1503"/>
  <c r="W1503"/>
  <c r="H172"/>
  <c r="AQ172" s="1"/>
  <c r="I171"/>
  <c r="AC1499" l="1"/>
  <c r="AD1498"/>
  <c r="AE1501"/>
  <c r="AF1500"/>
  <c r="AJ1500" s="1"/>
  <c r="E1500" s="1"/>
  <c r="B1503"/>
  <c r="C1503" s="1"/>
  <c r="AM171"/>
  <c r="D172" s="1"/>
  <c r="F172" s="1"/>
  <c r="G172" s="1"/>
  <c r="AE1502" l="1"/>
  <c r="AF1501"/>
  <c r="AJ1501" s="1"/>
  <c r="E1501" s="1"/>
  <c r="AC1500"/>
  <c r="AD1499"/>
  <c r="H173"/>
  <c r="I172"/>
  <c r="AR172" s="1"/>
  <c r="AC1501" l="1"/>
  <c r="AD1500"/>
  <c r="AE1503"/>
  <c r="AF1503" s="1"/>
  <c r="AJ1503" s="1"/>
  <c r="E1503" s="1"/>
  <c r="AF1502"/>
  <c r="AJ1502" s="1"/>
  <c r="E1502" s="1"/>
  <c r="AM172"/>
  <c r="D173" s="1"/>
  <c r="F173" s="1"/>
  <c r="G173" s="1"/>
  <c r="AC1502" l="1"/>
  <c r="AD1501"/>
  <c r="H174"/>
  <c r="I173"/>
  <c r="AC1503" l="1"/>
  <c r="AD1503" s="1"/>
  <c r="AD1502"/>
  <c r="AM173"/>
  <c r="D174" s="1"/>
  <c r="F174" s="1"/>
  <c r="G174" s="1"/>
  <c r="H175" l="1"/>
  <c r="I174"/>
  <c r="AM174" l="1"/>
  <c r="D175" s="1"/>
  <c r="F175" s="1"/>
  <c r="G175" s="1"/>
  <c r="H176" l="1"/>
  <c r="I175"/>
  <c r="AM175" l="1"/>
  <c r="D176" s="1"/>
  <c r="F176" s="1"/>
  <c r="G176" s="1"/>
  <c r="H177" l="1"/>
  <c r="AQ177" s="1"/>
  <c r="I176"/>
  <c r="AM176" l="1"/>
  <c r="D177" s="1"/>
  <c r="F177" s="1"/>
  <c r="G177" s="1"/>
  <c r="H178" l="1"/>
  <c r="I177"/>
  <c r="AR177" s="1"/>
  <c r="AM177" l="1"/>
  <c r="D178" s="1"/>
  <c r="F178" s="1"/>
  <c r="G178" s="1"/>
  <c r="H179" l="1"/>
  <c r="I178"/>
  <c r="AM178" l="1"/>
  <c r="D179" s="1"/>
  <c r="F179" s="1"/>
  <c r="G179" s="1"/>
  <c r="H180" l="1"/>
  <c r="I179"/>
  <c r="AM179" l="1"/>
  <c r="D180" s="1"/>
  <c r="F180" s="1"/>
  <c r="G180" s="1"/>
  <c r="H181" l="1"/>
  <c r="I180"/>
  <c r="AM180" l="1"/>
  <c r="D181" s="1"/>
  <c r="F181" s="1"/>
  <c r="G181" s="1"/>
  <c r="H182" l="1"/>
  <c r="I181"/>
  <c r="AM181" l="1"/>
  <c r="D182" s="1"/>
  <c r="F182" s="1"/>
  <c r="G182" s="1"/>
  <c r="H183" l="1"/>
  <c r="I182"/>
  <c r="AM182" l="1"/>
  <c r="D183" s="1"/>
  <c r="F183" s="1"/>
  <c r="G183" s="1"/>
  <c r="H184" l="1"/>
  <c r="I183"/>
  <c r="AM183" l="1"/>
  <c r="D184" s="1"/>
  <c r="F184" s="1"/>
  <c r="G184" s="1"/>
  <c r="H185" l="1"/>
  <c r="I184"/>
  <c r="AM184" l="1"/>
  <c r="D185" s="1"/>
  <c r="F185" s="1"/>
  <c r="G185" s="1"/>
  <c r="H186" l="1"/>
  <c r="I185"/>
  <c r="AM185" l="1"/>
  <c r="D186" s="1"/>
  <c r="F186" s="1"/>
  <c r="G186" s="1"/>
  <c r="H187" l="1"/>
  <c r="I186"/>
  <c r="AM186" l="1"/>
  <c r="D187" s="1"/>
  <c r="F187" s="1"/>
  <c r="G187" s="1"/>
  <c r="H188" l="1"/>
  <c r="I187"/>
  <c r="AM187" l="1"/>
  <c r="D188" s="1"/>
  <c r="F188" s="1"/>
  <c r="G188" s="1"/>
  <c r="H189" l="1"/>
  <c r="I188"/>
  <c r="AM188" l="1"/>
  <c r="D189" s="1"/>
  <c r="F189" s="1"/>
  <c r="G189" s="1"/>
  <c r="H190" l="1"/>
  <c r="I189"/>
  <c r="AM189" l="1"/>
  <c r="D190" s="1"/>
  <c r="F190" s="1"/>
  <c r="G190" s="1"/>
  <c r="I190" s="1"/>
  <c r="AM190" l="1"/>
  <c r="H191"/>
  <c r="D191" l="1"/>
  <c r="F191" s="1"/>
  <c r="G191" s="1"/>
  <c r="I191" s="1"/>
  <c r="AM191" l="1"/>
  <c r="H192"/>
  <c r="D192" l="1"/>
  <c r="F192" s="1"/>
  <c r="G192" s="1"/>
  <c r="I192" s="1"/>
  <c r="AM192" l="1"/>
  <c r="H193"/>
  <c r="D193" l="1"/>
  <c r="F193" s="1"/>
  <c r="G193" s="1"/>
  <c r="I193" s="1"/>
  <c r="AM193" l="1"/>
  <c r="H194"/>
  <c r="D194" l="1"/>
  <c r="F194" s="1"/>
  <c r="G194" s="1"/>
  <c r="I194" s="1"/>
  <c r="AM194" l="1"/>
  <c r="H195"/>
  <c r="D195" l="1"/>
  <c r="F195" s="1"/>
  <c r="G195" s="1"/>
  <c r="I195" s="1"/>
  <c r="AM195" l="1"/>
  <c r="H196"/>
  <c r="D196" l="1"/>
  <c r="F196" s="1"/>
  <c r="G196" s="1"/>
  <c r="I196" s="1"/>
  <c r="AM196" l="1"/>
  <c r="H197"/>
  <c r="AQ197" s="1"/>
  <c r="D197" l="1"/>
  <c r="F197" s="1"/>
  <c r="G197" s="1"/>
  <c r="I197" s="1"/>
  <c r="AR197" s="1"/>
  <c r="AM197" l="1"/>
  <c r="H198"/>
  <c r="D198" l="1"/>
  <c r="F198" s="1"/>
  <c r="G198" s="1"/>
  <c r="I198" s="1"/>
  <c r="AM198" l="1"/>
  <c r="H199"/>
  <c r="D199" l="1"/>
  <c r="F199" s="1"/>
  <c r="G199" s="1"/>
  <c r="I199" s="1"/>
  <c r="AM199" l="1"/>
  <c r="H200"/>
  <c r="D200" l="1"/>
  <c r="F200" s="1"/>
  <c r="G200" s="1"/>
  <c r="I200" s="1"/>
  <c r="AM200" l="1"/>
  <c r="H201"/>
  <c r="D201" l="1"/>
  <c r="F201" s="1"/>
  <c r="G201" s="1"/>
  <c r="I201" s="1"/>
  <c r="AM201" l="1"/>
  <c r="H202"/>
  <c r="D202" l="1"/>
  <c r="F202" s="1"/>
  <c r="G202" s="1"/>
  <c r="I202" s="1"/>
  <c r="AM202" l="1"/>
  <c r="H203"/>
  <c r="AO203" l="1"/>
  <c r="O15" i="1" s="1"/>
  <c r="O16" s="1"/>
  <c r="AQ203" i="2"/>
  <c r="D203"/>
  <c r="F203" s="1"/>
  <c r="G203" s="1"/>
  <c r="I203" s="1"/>
  <c r="AP203" l="1"/>
  <c r="O17" i="1" s="1"/>
  <c r="O18" s="1"/>
  <c r="AR203" i="2"/>
  <c r="AM203"/>
  <c r="H204"/>
  <c r="D204" l="1"/>
  <c r="F204" s="1"/>
  <c r="G204" s="1"/>
  <c r="I204" s="1"/>
  <c r="AM204" l="1"/>
  <c r="H205"/>
  <c r="D205" l="1"/>
  <c r="F205" s="1"/>
  <c r="G205" s="1"/>
  <c r="I205" s="1"/>
  <c r="AM205" l="1"/>
  <c r="H206"/>
  <c r="D206" l="1"/>
  <c r="F206" s="1"/>
  <c r="G206" s="1"/>
  <c r="I206" s="1"/>
  <c r="AM206" l="1"/>
  <c r="H207"/>
  <c r="D207" l="1"/>
  <c r="F207" s="1"/>
  <c r="G207" s="1"/>
  <c r="I207" s="1"/>
  <c r="AM207" l="1"/>
  <c r="H208"/>
  <c r="D208" l="1"/>
  <c r="F208" s="1"/>
  <c r="G208" s="1"/>
  <c r="I208" s="1"/>
  <c r="AM208" l="1"/>
  <c r="H209"/>
  <c r="D209" l="1"/>
  <c r="F209" s="1"/>
  <c r="G209" s="1"/>
  <c r="I209" s="1"/>
  <c r="AM209" l="1"/>
  <c r="H210"/>
  <c r="D210" l="1"/>
  <c r="F210" s="1"/>
  <c r="G210" s="1"/>
  <c r="I210" s="1"/>
  <c r="AM210" l="1"/>
  <c r="H211"/>
  <c r="D211" l="1"/>
  <c r="F211" s="1"/>
  <c r="G211" s="1"/>
  <c r="I211" s="1"/>
  <c r="AM211" l="1"/>
  <c r="H212"/>
  <c r="D212" l="1"/>
  <c r="F212" s="1"/>
  <c r="G212" s="1"/>
  <c r="I212" s="1"/>
  <c r="AM212" l="1"/>
  <c r="H213"/>
  <c r="D213" l="1"/>
  <c r="F213" s="1"/>
  <c r="G213" s="1"/>
  <c r="I213" s="1"/>
  <c r="AM213" l="1"/>
  <c r="H214"/>
  <c r="D214" l="1"/>
  <c r="F214" s="1"/>
  <c r="G214" s="1"/>
  <c r="I214" s="1"/>
  <c r="AM214" l="1"/>
  <c r="H215"/>
  <c r="D215" l="1"/>
  <c r="F215" s="1"/>
  <c r="G215" s="1"/>
  <c r="I215" s="1"/>
  <c r="AM215" l="1"/>
  <c r="H216"/>
  <c r="D216" l="1"/>
  <c r="F216" s="1"/>
  <c r="G216" s="1"/>
  <c r="I216" s="1"/>
  <c r="AM216" l="1"/>
  <c r="H217"/>
  <c r="D217" l="1"/>
  <c r="F217" s="1"/>
  <c r="G217" s="1"/>
  <c r="I217" s="1"/>
  <c r="AM217" l="1"/>
  <c r="H218"/>
  <c r="D218" l="1"/>
  <c r="F218" s="1"/>
  <c r="G218" s="1"/>
  <c r="I218" s="1"/>
  <c r="AM218" l="1"/>
  <c r="H219"/>
  <c r="D219" l="1"/>
  <c r="F219" s="1"/>
  <c r="G219" s="1"/>
  <c r="I219" s="1"/>
  <c r="AM219" l="1"/>
  <c r="H220"/>
  <c r="D220" l="1"/>
  <c r="F220" s="1"/>
  <c r="G220" s="1"/>
  <c r="I220" s="1"/>
  <c r="AM220" l="1"/>
  <c r="H221"/>
  <c r="D221" l="1"/>
  <c r="F221" s="1"/>
  <c r="G221" s="1"/>
  <c r="I221" s="1"/>
  <c r="AM221" l="1"/>
  <c r="H222"/>
  <c r="D222" l="1"/>
  <c r="F222" s="1"/>
  <c r="G222" s="1"/>
  <c r="I222" s="1"/>
  <c r="AM222" l="1"/>
  <c r="H223"/>
  <c r="D223" l="1"/>
  <c r="F223" s="1"/>
  <c r="G223" s="1"/>
  <c r="I223" s="1"/>
  <c r="AM223" l="1"/>
  <c r="H224"/>
  <c r="D224" l="1"/>
  <c r="F224" s="1"/>
  <c r="G224" s="1"/>
  <c r="I224" s="1"/>
  <c r="AM224" l="1"/>
  <c r="H225"/>
  <c r="D225" l="1"/>
  <c r="F225" s="1"/>
  <c r="G225" s="1"/>
  <c r="I225" s="1"/>
  <c r="AM225" l="1"/>
  <c r="H226"/>
  <c r="D226" l="1"/>
  <c r="F226" s="1"/>
  <c r="G226" s="1"/>
  <c r="I226" s="1"/>
  <c r="AM226" l="1"/>
  <c r="H227"/>
  <c r="D227" l="1"/>
  <c r="F227" s="1"/>
  <c r="G227" s="1"/>
  <c r="I227" s="1"/>
  <c r="AM227" l="1"/>
  <c r="H228"/>
  <c r="D228" l="1"/>
  <c r="F228" s="1"/>
  <c r="G228" s="1"/>
  <c r="I228" s="1"/>
  <c r="AM228" l="1"/>
  <c r="H229"/>
  <c r="D229" l="1"/>
  <c r="F229" s="1"/>
  <c r="G229" s="1"/>
  <c r="I229" s="1"/>
  <c r="AM229" l="1"/>
  <c r="H230"/>
  <c r="D230" l="1"/>
  <c r="F230" s="1"/>
  <c r="G230" s="1"/>
  <c r="I230" s="1"/>
  <c r="AM230" l="1"/>
  <c r="H231"/>
  <c r="D231" l="1"/>
  <c r="F231" s="1"/>
  <c r="G231" s="1"/>
  <c r="I231" s="1"/>
  <c r="AM231" l="1"/>
  <c r="H232"/>
  <c r="D232" l="1"/>
  <c r="F232" s="1"/>
  <c r="G232" s="1"/>
  <c r="I232" s="1"/>
  <c r="AM232" l="1"/>
  <c r="H233"/>
  <c r="D233" l="1"/>
  <c r="F233" s="1"/>
  <c r="G233" s="1"/>
  <c r="I233" s="1"/>
  <c r="AM233" l="1"/>
  <c r="H234"/>
  <c r="D234" l="1"/>
  <c r="F234" s="1"/>
  <c r="G234" s="1"/>
  <c r="I234" s="1"/>
  <c r="AM234" l="1"/>
  <c r="H235"/>
  <c r="D235" l="1"/>
  <c r="F235" s="1"/>
  <c r="G235" s="1"/>
  <c r="I235" s="1"/>
  <c r="AM235" l="1"/>
  <c r="H236"/>
  <c r="D236" l="1"/>
  <c r="F236" s="1"/>
  <c r="G236" s="1"/>
  <c r="I236" s="1"/>
  <c r="AM236" l="1"/>
  <c r="H237"/>
  <c r="D237" l="1"/>
  <c r="F237" s="1"/>
  <c r="G237" s="1"/>
  <c r="I237" s="1"/>
  <c r="AM237" l="1"/>
  <c r="H238"/>
  <c r="D238" l="1"/>
  <c r="F238" s="1"/>
  <c r="G238" s="1"/>
  <c r="I238" s="1"/>
  <c r="AM238" l="1"/>
  <c r="H239"/>
  <c r="D239" l="1"/>
  <c r="F239" s="1"/>
  <c r="G239" s="1"/>
  <c r="I239" s="1"/>
  <c r="AM239" l="1"/>
  <c r="H240"/>
  <c r="D240" l="1"/>
  <c r="F240" s="1"/>
  <c r="G240" s="1"/>
  <c r="I240" s="1"/>
  <c r="AM240" l="1"/>
  <c r="H241"/>
  <c r="D241" l="1"/>
  <c r="F241" s="1"/>
  <c r="G241" s="1"/>
  <c r="I241" s="1"/>
  <c r="AM241" l="1"/>
  <c r="H242"/>
  <c r="D242" l="1"/>
  <c r="F242" s="1"/>
  <c r="G242" s="1"/>
  <c r="I242" s="1"/>
  <c r="AM242" l="1"/>
  <c r="H243"/>
  <c r="D243" l="1"/>
  <c r="F243" s="1"/>
  <c r="G243" s="1"/>
  <c r="I243" s="1"/>
  <c r="AM243" l="1"/>
  <c r="H244"/>
  <c r="D244" l="1"/>
  <c r="F244" s="1"/>
  <c r="G244" s="1"/>
  <c r="I244" s="1"/>
  <c r="AM244" l="1"/>
  <c r="H245"/>
  <c r="D245" l="1"/>
  <c r="F245" s="1"/>
  <c r="G245" s="1"/>
  <c r="I245" s="1"/>
  <c r="AM245" l="1"/>
  <c r="H246"/>
  <c r="D246" l="1"/>
  <c r="F246" s="1"/>
  <c r="G246" s="1"/>
  <c r="I246" s="1"/>
  <c r="AM246" l="1"/>
  <c r="H247"/>
  <c r="AQ247" s="1"/>
  <c r="D247" l="1"/>
  <c r="F247" s="1"/>
  <c r="G247" s="1"/>
  <c r="I247" s="1"/>
  <c r="AR247" s="1"/>
  <c r="AM247" l="1"/>
  <c r="H248"/>
  <c r="D248" l="1"/>
  <c r="F248" s="1"/>
  <c r="G248" s="1"/>
  <c r="I248" s="1"/>
  <c r="AM248" l="1"/>
  <c r="H249"/>
  <c r="D249" l="1"/>
  <c r="F249" s="1"/>
  <c r="G249" s="1"/>
  <c r="I249" s="1"/>
  <c r="AM249" l="1"/>
  <c r="H250"/>
  <c r="D250" l="1"/>
  <c r="F250" s="1"/>
  <c r="G250" s="1"/>
  <c r="I250" s="1"/>
  <c r="AM250" l="1"/>
  <c r="H251"/>
  <c r="D251" l="1"/>
  <c r="F251" s="1"/>
  <c r="G251" s="1"/>
  <c r="I251" s="1"/>
  <c r="AM251" l="1"/>
  <c r="H252"/>
  <c r="D252" l="1"/>
  <c r="F252" s="1"/>
  <c r="G252" s="1"/>
  <c r="I252" s="1"/>
  <c r="AM252" l="1"/>
  <c r="H253"/>
  <c r="D253" l="1"/>
  <c r="F253" s="1"/>
  <c r="G253" s="1"/>
  <c r="I253" s="1"/>
  <c r="AM253" l="1"/>
  <c r="H254"/>
  <c r="D254" l="1"/>
  <c r="F254" s="1"/>
  <c r="G254" s="1"/>
  <c r="I254" s="1"/>
  <c r="AM254" l="1"/>
  <c r="H255"/>
  <c r="D255" l="1"/>
  <c r="F255" s="1"/>
  <c r="G255" s="1"/>
  <c r="I255" s="1"/>
  <c r="AM255" l="1"/>
  <c r="H256"/>
  <c r="D256" l="1"/>
  <c r="F256" s="1"/>
  <c r="G256" s="1"/>
  <c r="I256" s="1"/>
  <c r="AM256" l="1"/>
  <c r="H257"/>
  <c r="AQ257" s="1"/>
  <c r="D257" l="1"/>
  <c r="F257" s="1"/>
  <c r="G257" s="1"/>
  <c r="I257" s="1"/>
  <c r="AR257" s="1"/>
  <c r="AM257" l="1"/>
  <c r="H258"/>
  <c r="D258" l="1"/>
  <c r="F258" s="1"/>
  <c r="G258" s="1"/>
  <c r="I258" s="1"/>
  <c r="AM258" l="1"/>
  <c r="H259"/>
  <c r="D259" l="1"/>
  <c r="F259" s="1"/>
  <c r="G259" s="1"/>
  <c r="I259" s="1"/>
  <c r="AM259" l="1"/>
  <c r="H260"/>
  <c r="D260" l="1"/>
  <c r="F260" s="1"/>
  <c r="G260" s="1"/>
  <c r="I260" s="1"/>
  <c r="AM260" l="1"/>
  <c r="H261"/>
  <c r="D261" l="1"/>
  <c r="F261" s="1"/>
  <c r="G261" s="1"/>
  <c r="I261" s="1"/>
  <c r="AM261" l="1"/>
  <c r="H262"/>
  <c r="D262" l="1"/>
  <c r="F262" s="1"/>
  <c r="G262" s="1"/>
  <c r="I262" s="1"/>
  <c r="AM262" l="1"/>
  <c r="H263"/>
  <c r="D263" l="1"/>
  <c r="F263" s="1"/>
  <c r="G263" s="1"/>
  <c r="I263" s="1"/>
  <c r="AM263" l="1"/>
  <c r="H264"/>
  <c r="D264" l="1"/>
  <c r="F264" s="1"/>
  <c r="G264" s="1"/>
  <c r="I264" s="1"/>
  <c r="AM264" l="1"/>
  <c r="H265"/>
  <c r="D265" l="1"/>
  <c r="F265" s="1"/>
  <c r="G265" s="1"/>
  <c r="I265" s="1"/>
  <c r="AM265" l="1"/>
  <c r="H266"/>
  <c r="D266" l="1"/>
  <c r="F266" s="1"/>
  <c r="G266" s="1"/>
  <c r="I266" s="1"/>
  <c r="AM266" l="1"/>
  <c r="H267"/>
  <c r="D267" l="1"/>
  <c r="F267" s="1"/>
  <c r="G267" s="1"/>
  <c r="I267" s="1"/>
  <c r="AM267" l="1"/>
  <c r="H268"/>
  <c r="D268" l="1"/>
  <c r="F268" s="1"/>
  <c r="G268" s="1"/>
  <c r="I268" s="1"/>
  <c r="AM268" l="1"/>
  <c r="H269"/>
  <c r="D269" l="1"/>
  <c r="F269" s="1"/>
  <c r="G269" s="1"/>
  <c r="I269" s="1"/>
  <c r="AM269" l="1"/>
  <c r="H270"/>
  <c r="D270" l="1"/>
  <c r="F270" s="1"/>
  <c r="G270" s="1"/>
  <c r="I270" s="1"/>
  <c r="AM270" l="1"/>
  <c r="H271"/>
  <c r="D271" l="1"/>
  <c r="F271" s="1"/>
  <c r="G271" s="1"/>
  <c r="I271" s="1"/>
  <c r="AM271" l="1"/>
  <c r="H272"/>
  <c r="D272" l="1"/>
  <c r="F272" s="1"/>
  <c r="G272" s="1"/>
  <c r="I272" s="1"/>
  <c r="AM272" l="1"/>
  <c r="H273"/>
  <c r="D273" l="1"/>
  <c r="F273" s="1"/>
  <c r="G273" s="1"/>
  <c r="I273" s="1"/>
  <c r="AM273" l="1"/>
  <c r="H274"/>
  <c r="D274" l="1"/>
  <c r="F274" s="1"/>
  <c r="G274" s="1"/>
  <c r="I274" s="1"/>
  <c r="AM274" l="1"/>
  <c r="H275"/>
  <c r="D275" l="1"/>
  <c r="F275" s="1"/>
  <c r="G275" s="1"/>
  <c r="I275" s="1"/>
  <c r="AM275" l="1"/>
  <c r="H276"/>
  <c r="D276" l="1"/>
  <c r="F276" s="1"/>
  <c r="G276" s="1"/>
  <c r="I276" s="1"/>
  <c r="AM276" l="1"/>
  <c r="H277"/>
  <c r="AQ277" s="1"/>
  <c r="D277" l="1"/>
  <c r="F277" s="1"/>
  <c r="G277" s="1"/>
  <c r="I277" s="1"/>
  <c r="AR277" s="1"/>
  <c r="AM277" l="1"/>
  <c r="H278"/>
  <c r="D278" l="1"/>
  <c r="F278" s="1"/>
  <c r="G278" s="1"/>
  <c r="I278" s="1"/>
  <c r="AM278" l="1"/>
  <c r="H279"/>
  <c r="D279" l="1"/>
  <c r="F279" s="1"/>
  <c r="G279" s="1"/>
  <c r="I279" s="1"/>
  <c r="AM279" l="1"/>
  <c r="H280"/>
  <c r="D280" l="1"/>
  <c r="F280" s="1"/>
  <c r="G280" s="1"/>
  <c r="I280" s="1"/>
  <c r="AM280" l="1"/>
  <c r="H281"/>
  <c r="D281" l="1"/>
  <c r="F281" s="1"/>
  <c r="G281" s="1"/>
  <c r="I281" s="1"/>
  <c r="AM281" l="1"/>
  <c r="H282"/>
  <c r="D282" l="1"/>
  <c r="F282" s="1"/>
  <c r="G282" s="1"/>
  <c r="I282" s="1"/>
  <c r="AM282" l="1"/>
  <c r="H283"/>
  <c r="D283" l="1"/>
  <c r="F283" s="1"/>
  <c r="G283" s="1"/>
  <c r="I283" s="1"/>
  <c r="AM283" l="1"/>
  <c r="H284"/>
  <c r="D284" l="1"/>
  <c r="F284" s="1"/>
  <c r="G284" s="1"/>
  <c r="I284" s="1"/>
  <c r="AM284" l="1"/>
  <c r="H285"/>
  <c r="D285" l="1"/>
  <c r="F285" s="1"/>
  <c r="G285" s="1"/>
  <c r="I285" s="1"/>
  <c r="AM285" l="1"/>
  <c r="H286"/>
  <c r="D286" l="1"/>
  <c r="F286" s="1"/>
  <c r="G286" s="1"/>
  <c r="I286" s="1"/>
  <c r="AM286" l="1"/>
  <c r="H287"/>
  <c r="D287" l="1"/>
  <c r="F287" s="1"/>
  <c r="G287" s="1"/>
  <c r="I287" s="1"/>
  <c r="AM287" l="1"/>
  <c r="H288"/>
  <c r="D288" l="1"/>
  <c r="F288" s="1"/>
  <c r="G288" s="1"/>
  <c r="I288" s="1"/>
  <c r="AM288" l="1"/>
  <c r="H289"/>
  <c r="D289" l="1"/>
  <c r="F289" s="1"/>
  <c r="G289" s="1"/>
  <c r="I289" s="1"/>
  <c r="AM289" l="1"/>
  <c r="H290"/>
  <c r="D290" l="1"/>
  <c r="F290" s="1"/>
  <c r="G290" s="1"/>
  <c r="I290" s="1"/>
  <c r="AM290" l="1"/>
  <c r="H291"/>
  <c r="D291" l="1"/>
  <c r="F291" s="1"/>
  <c r="G291" s="1"/>
  <c r="I291" s="1"/>
  <c r="AM291" l="1"/>
  <c r="H292"/>
  <c r="D292" l="1"/>
  <c r="F292" s="1"/>
  <c r="G292" s="1"/>
  <c r="I292" s="1"/>
  <c r="AM292" l="1"/>
  <c r="H293"/>
  <c r="D293" l="1"/>
  <c r="F293" s="1"/>
  <c r="G293" s="1"/>
  <c r="I293" s="1"/>
  <c r="AM293" l="1"/>
  <c r="H294"/>
  <c r="D294" l="1"/>
  <c r="F294" s="1"/>
  <c r="G294" s="1"/>
  <c r="I294" s="1"/>
  <c r="AM294" l="1"/>
  <c r="H295"/>
  <c r="D295" l="1"/>
  <c r="F295" s="1"/>
  <c r="G295" s="1"/>
  <c r="I295" s="1"/>
  <c r="H296" l="1"/>
  <c r="AM295"/>
  <c r="D296" l="1"/>
  <c r="F296" s="1"/>
  <c r="G296" s="1"/>
  <c r="H297" s="1"/>
  <c r="AQ297" s="1"/>
  <c r="I296" l="1"/>
  <c r="AM296" s="1"/>
  <c r="D297" s="1"/>
  <c r="F297" s="1"/>
  <c r="G297" s="1"/>
  <c r="H298" l="1"/>
  <c r="I297"/>
  <c r="AR297" s="1"/>
  <c r="AM297" l="1"/>
  <c r="D298" s="1"/>
  <c r="F298" s="1"/>
  <c r="G298" s="1"/>
  <c r="H299" l="1"/>
  <c r="I298"/>
  <c r="AM298" l="1"/>
  <c r="D299" s="1"/>
  <c r="F299" s="1"/>
  <c r="G299" s="1"/>
  <c r="H300" l="1"/>
  <c r="I299"/>
  <c r="AM299" l="1"/>
  <c r="D300" s="1"/>
  <c r="F300" s="1"/>
  <c r="G300" s="1"/>
  <c r="H301" l="1"/>
  <c r="I300"/>
  <c r="AM300" l="1"/>
  <c r="D301" s="1"/>
  <c r="F301" s="1"/>
  <c r="G301" s="1"/>
  <c r="H302" l="1"/>
  <c r="I301"/>
  <c r="AM301" l="1"/>
  <c r="D302" s="1"/>
  <c r="F302" s="1"/>
  <c r="G302" s="1"/>
  <c r="H303" l="1"/>
  <c r="AQ303" s="1"/>
  <c r="I302"/>
  <c r="AM302" l="1"/>
  <c r="D303" s="1"/>
  <c r="F303" s="1"/>
  <c r="G303" s="1"/>
  <c r="H304" l="1"/>
  <c r="I303"/>
  <c r="AR303" s="1"/>
  <c r="AM303" l="1"/>
  <c r="D304" s="1"/>
  <c r="F304" s="1"/>
  <c r="G304" s="1"/>
  <c r="H305" l="1"/>
  <c r="I304"/>
  <c r="AM304" l="1"/>
  <c r="D305" s="1"/>
  <c r="F305" s="1"/>
  <c r="G305" s="1"/>
  <c r="H306" l="1"/>
  <c r="I305"/>
  <c r="AM305" l="1"/>
  <c r="D306" s="1"/>
  <c r="F306" s="1"/>
  <c r="G306" s="1"/>
  <c r="H307" l="1"/>
  <c r="I306"/>
  <c r="AM306" l="1"/>
  <c r="D307" s="1"/>
  <c r="F307" s="1"/>
  <c r="G307" s="1"/>
  <c r="H308" l="1"/>
  <c r="I307"/>
  <c r="AM307" l="1"/>
  <c r="D308" s="1"/>
  <c r="F308" s="1"/>
  <c r="G308" s="1"/>
  <c r="H309" l="1"/>
  <c r="I308"/>
  <c r="AM308" l="1"/>
  <c r="D309" s="1"/>
  <c r="F309" s="1"/>
  <c r="G309" s="1"/>
  <c r="H310" l="1"/>
  <c r="I309"/>
  <c r="AM309" l="1"/>
  <c r="D310" s="1"/>
  <c r="F310" s="1"/>
  <c r="G310" s="1"/>
  <c r="H311" l="1"/>
  <c r="I310"/>
  <c r="AM310" l="1"/>
  <c r="D311" s="1"/>
  <c r="F311" s="1"/>
  <c r="G311" s="1"/>
  <c r="H312" l="1"/>
  <c r="I311"/>
  <c r="AM311" l="1"/>
  <c r="D312" s="1"/>
  <c r="F312" s="1"/>
  <c r="G312" s="1"/>
  <c r="H313" l="1"/>
  <c r="I312"/>
  <c r="AM312" l="1"/>
  <c r="D313" s="1"/>
  <c r="F313" s="1"/>
  <c r="G313" s="1"/>
  <c r="H314" l="1"/>
  <c r="I313"/>
  <c r="AM313" l="1"/>
  <c r="D314" s="1"/>
  <c r="F314" s="1"/>
  <c r="G314" s="1"/>
  <c r="H315" l="1"/>
  <c r="I314"/>
  <c r="AM314" l="1"/>
  <c r="D315" s="1"/>
  <c r="F315" s="1"/>
  <c r="G315" s="1"/>
  <c r="H316" l="1"/>
  <c r="I315"/>
  <c r="AM315" l="1"/>
  <c r="D316" s="1"/>
  <c r="F316" s="1"/>
  <c r="G316" s="1"/>
  <c r="H317" l="1"/>
  <c r="I316"/>
  <c r="AM316" l="1"/>
  <c r="D317" s="1"/>
  <c r="F317" s="1"/>
  <c r="G317" s="1"/>
  <c r="H318" l="1"/>
  <c r="I317"/>
  <c r="AM317" l="1"/>
  <c r="D318" s="1"/>
  <c r="F318" s="1"/>
  <c r="G318" s="1"/>
  <c r="H319" l="1"/>
  <c r="I318"/>
  <c r="AM318" l="1"/>
  <c r="D319" s="1"/>
  <c r="F319" s="1"/>
  <c r="G319" s="1"/>
  <c r="H320" l="1"/>
  <c r="I319"/>
  <c r="AM319" l="1"/>
  <c r="D320" s="1"/>
  <c r="F320" s="1"/>
  <c r="G320" s="1"/>
  <c r="H321" l="1"/>
  <c r="I320"/>
  <c r="AM320" l="1"/>
  <c r="D321" s="1"/>
  <c r="F321" s="1"/>
  <c r="G321" s="1"/>
  <c r="H322" l="1"/>
  <c r="I321"/>
  <c r="AM321" l="1"/>
  <c r="D322" s="1"/>
  <c r="F322" s="1"/>
  <c r="G322" s="1"/>
  <c r="H323" l="1"/>
  <c r="I322"/>
  <c r="AM322" l="1"/>
  <c r="D323" s="1"/>
  <c r="F323" s="1"/>
  <c r="G323" s="1"/>
  <c r="H324" l="1"/>
  <c r="I323"/>
  <c r="AM323" l="1"/>
  <c r="D324" s="1"/>
  <c r="F324" s="1"/>
  <c r="G324" s="1"/>
  <c r="H325" l="1"/>
  <c r="I324"/>
  <c r="AM324" l="1"/>
  <c r="D325" s="1"/>
  <c r="F325" s="1"/>
  <c r="G325" s="1"/>
  <c r="H326" l="1"/>
  <c r="I325"/>
  <c r="AM325" l="1"/>
  <c r="D326" s="1"/>
  <c r="F326" s="1"/>
  <c r="G326" s="1"/>
  <c r="H327" l="1"/>
  <c r="I326"/>
  <c r="AM326" l="1"/>
  <c r="D327" s="1"/>
  <c r="F327" s="1"/>
  <c r="G327" s="1"/>
  <c r="H328" l="1"/>
  <c r="I327"/>
  <c r="AM327" l="1"/>
  <c r="D328" s="1"/>
  <c r="F328" s="1"/>
  <c r="G328" s="1"/>
  <c r="H329" l="1"/>
  <c r="I328"/>
  <c r="AM328" l="1"/>
  <c r="D329" s="1"/>
  <c r="F329" s="1"/>
  <c r="G329" s="1"/>
  <c r="H330" l="1"/>
  <c r="I329"/>
  <c r="AM329" l="1"/>
  <c r="D330" s="1"/>
  <c r="F330" s="1"/>
  <c r="G330" s="1"/>
  <c r="H331" l="1"/>
  <c r="I330"/>
  <c r="AM330" l="1"/>
  <c r="D331" s="1"/>
  <c r="F331" s="1"/>
  <c r="G331" s="1"/>
  <c r="H332" l="1"/>
  <c r="I331"/>
  <c r="AM331" l="1"/>
  <c r="D332" s="1"/>
  <c r="F332" s="1"/>
  <c r="G332" s="1"/>
  <c r="H333" l="1"/>
  <c r="I332"/>
  <c r="AM332" l="1"/>
  <c r="D333" s="1"/>
  <c r="F333" s="1"/>
  <c r="G333" s="1"/>
  <c r="H334" l="1"/>
  <c r="I333"/>
  <c r="AM333" l="1"/>
  <c r="D334" s="1"/>
  <c r="F334" s="1"/>
  <c r="G334" s="1"/>
  <c r="H335" l="1"/>
  <c r="I334"/>
  <c r="AM334" l="1"/>
  <c r="D335" s="1"/>
  <c r="F335" s="1"/>
  <c r="G335" s="1"/>
  <c r="H336" l="1"/>
  <c r="I335"/>
  <c r="AM335" l="1"/>
  <c r="D336" s="1"/>
  <c r="F336" s="1"/>
  <c r="G336" s="1"/>
  <c r="H337" l="1"/>
  <c r="AQ337" s="1"/>
  <c r="I336"/>
  <c r="AM336" l="1"/>
  <c r="D337" s="1"/>
  <c r="F337" s="1"/>
  <c r="G337" s="1"/>
  <c r="H338" l="1"/>
  <c r="AQ338" s="1"/>
  <c r="I337"/>
  <c r="AR337" s="1"/>
  <c r="AM337" l="1"/>
  <c r="D338" s="1"/>
  <c r="F338" s="1"/>
  <c r="G338" s="1"/>
  <c r="H339" l="1"/>
  <c r="AQ339" s="1"/>
  <c r="I338"/>
  <c r="AR338" s="1"/>
  <c r="AM338" l="1"/>
  <c r="D339" s="1"/>
  <c r="F339" s="1"/>
  <c r="G339" s="1"/>
  <c r="H340" l="1"/>
  <c r="I339"/>
  <c r="AR339" s="1"/>
  <c r="AM339" l="1"/>
  <c r="D340" s="1"/>
  <c r="F340" s="1"/>
  <c r="G340" s="1"/>
  <c r="H341" l="1"/>
  <c r="I340"/>
  <c r="AM340" l="1"/>
  <c r="D341" s="1"/>
  <c r="F341" s="1"/>
  <c r="G341" s="1"/>
  <c r="H342" l="1"/>
  <c r="I341"/>
  <c r="AM341" l="1"/>
  <c r="D342" s="1"/>
  <c r="F342" s="1"/>
  <c r="G342" s="1"/>
  <c r="H343" l="1"/>
  <c r="I342"/>
  <c r="AM342" l="1"/>
  <c r="D343" s="1"/>
  <c r="F343" s="1"/>
  <c r="G343" s="1"/>
  <c r="H344" l="1"/>
  <c r="I343"/>
  <c r="AM343" l="1"/>
  <c r="D344" s="1"/>
  <c r="F344" s="1"/>
  <c r="G344" s="1"/>
  <c r="H345" l="1"/>
  <c r="I344"/>
  <c r="AM344" l="1"/>
  <c r="D345" s="1"/>
  <c r="F345" s="1"/>
  <c r="G345" s="1"/>
  <c r="H346" l="1"/>
  <c r="I345"/>
  <c r="AM345" l="1"/>
  <c r="D346" s="1"/>
  <c r="F346" s="1"/>
  <c r="G346" s="1"/>
  <c r="H347" l="1"/>
  <c r="I346"/>
  <c r="AM346" l="1"/>
  <c r="D347" s="1"/>
  <c r="F347" s="1"/>
  <c r="G347" s="1"/>
  <c r="H348" l="1"/>
  <c r="I347"/>
  <c r="AM347" l="1"/>
  <c r="D348" s="1"/>
  <c r="F348" s="1"/>
  <c r="G348" s="1"/>
  <c r="H349" l="1"/>
  <c r="I348"/>
  <c r="AM348" l="1"/>
  <c r="D349" s="1"/>
  <c r="F349" s="1"/>
  <c r="G349" s="1"/>
  <c r="H350" l="1"/>
  <c r="I349"/>
  <c r="AM349" l="1"/>
  <c r="D350" s="1"/>
  <c r="F350" s="1"/>
  <c r="G350" s="1"/>
  <c r="H351" l="1"/>
  <c r="I350"/>
  <c r="AM350" l="1"/>
  <c r="D351" s="1"/>
  <c r="F351" s="1"/>
  <c r="G351" s="1"/>
  <c r="H352" l="1"/>
  <c r="I351"/>
  <c r="AM351" l="1"/>
  <c r="D352" s="1"/>
  <c r="F352" s="1"/>
  <c r="G352" s="1"/>
  <c r="H353" l="1"/>
  <c r="I352"/>
  <c r="AM352" l="1"/>
  <c r="D353" s="1"/>
  <c r="F353" s="1"/>
  <c r="G353" s="1"/>
  <c r="H354" l="1"/>
  <c r="I353"/>
  <c r="AM353" l="1"/>
  <c r="D354" s="1"/>
  <c r="F354" s="1"/>
  <c r="G354" s="1"/>
  <c r="H355" l="1"/>
  <c r="I354"/>
  <c r="AM354" l="1"/>
  <c r="D355" s="1"/>
  <c r="F355" s="1"/>
  <c r="G355" s="1"/>
  <c r="H356" l="1"/>
  <c r="I355"/>
  <c r="AM355" l="1"/>
  <c r="D356" s="1"/>
  <c r="F356" s="1"/>
  <c r="G356" s="1"/>
  <c r="H357" l="1"/>
  <c r="I356"/>
  <c r="AM356" l="1"/>
  <c r="D357" s="1"/>
  <c r="F357" s="1"/>
  <c r="G357" s="1"/>
  <c r="H358" l="1"/>
  <c r="I357"/>
  <c r="AM357" l="1"/>
  <c r="D358" s="1"/>
  <c r="F358" s="1"/>
  <c r="G358" s="1"/>
  <c r="H359" l="1"/>
  <c r="I358"/>
  <c r="AM358" l="1"/>
  <c r="D359" s="1"/>
  <c r="F359" s="1"/>
  <c r="G359" s="1"/>
  <c r="H360" l="1"/>
  <c r="I359"/>
  <c r="AM359" l="1"/>
  <c r="D360" s="1"/>
  <c r="F360" s="1"/>
  <c r="G360" s="1"/>
  <c r="H361" l="1"/>
  <c r="I360"/>
  <c r="AM360" l="1"/>
  <c r="D361" s="1"/>
  <c r="F361" s="1"/>
  <c r="G361" s="1"/>
  <c r="H362" l="1"/>
  <c r="I361"/>
  <c r="AM361" l="1"/>
  <c r="D362" s="1"/>
  <c r="F362" s="1"/>
  <c r="G362" s="1"/>
  <c r="H363" l="1"/>
  <c r="I362"/>
  <c r="AM362" l="1"/>
  <c r="D363" s="1"/>
  <c r="F363" s="1"/>
  <c r="G363" s="1"/>
  <c r="H364" l="1"/>
  <c r="I363"/>
  <c r="AM363" l="1"/>
  <c r="D364" s="1"/>
  <c r="F364" s="1"/>
  <c r="G364" s="1"/>
  <c r="H365" l="1"/>
  <c r="I364"/>
  <c r="AM364" l="1"/>
  <c r="D365" s="1"/>
  <c r="F365" s="1"/>
  <c r="G365" s="1"/>
  <c r="H366" l="1"/>
  <c r="I365"/>
  <c r="AM365" l="1"/>
  <c r="D366" s="1"/>
  <c r="F366" s="1"/>
  <c r="G366" s="1"/>
  <c r="H367" l="1"/>
  <c r="I366"/>
  <c r="AM366" l="1"/>
  <c r="D367" s="1"/>
  <c r="F367" s="1"/>
  <c r="G367" s="1"/>
  <c r="H368" l="1"/>
  <c r="I367"/>
  <c r="AM367" l="1"/>
  <c r="D368" s="1"/>
  <c r="F368" s="1"/>
  <c r="G368" s="1"/>
  <c r="H369" l="1"/>
  <c r="I368"/>
  <c r="AM368" l="1"/>
  <c r="D369" s="1"/>
  <c r="F369" s="1"/>
  <c r="G369" s="1"/>
  <c r="H370" l="1"/>
  <c r="I369"/>
  <c r="AM369" l="1"/>
  <c r="D370" s="1"/>
  <c r="F370" s="1"/>
  <c r="G370" s="1"/>
  <c r="H371" l="1"/>
  <c r="I370"/>
  <c r="AM370" l="1"/>
  <c r="D371" s="1"/>
  <c r="F371" s="1"/>
  <c r="G371" s="1"/>
  <c r="H372" l="1"/>
  <c r="I371"/>
  <c r="AM371" l="1"/>
  <c r="D372" s="1"/>
  <c r="F372" s="1"/>
  <c r="G372" s="1"/>
  <c r="H373" l="1"/>
  <c r="I372"/>
  <c r="AM372" l="1"/>
  <c r="D373" s="1"/>
  <c r="F373" s="1"/>
  <c r="G373" s="1"/>
  <c r="H374" l="1"/>
  <c r="I373"/>
  <c r="AM373" l="1"/>
  <c r="D374" s="1"/>
  <c r="F374" s="1"/>
  <c r="G374" s="1"/>
  <c r="H375" l="1"/>
  <c r="I374"/>
  <c r="AM374" l="1"/>
  <c r="D375" s="1"/>
  <c r="F375" s="1"/>
  <c r="G375" s="1"/>
  <c r="H376" l="1"/>
  <c r="I375"/>
  <c r="AM375" l="1"/>
  <c r="D376" s="1"/>
  <c r="F376" s="1"/>
  <c r="G376" s="1"/>
  <c r="H377" l="1"/>
  <c r="I376"/>
  <c r="AM376" l="1"/>
  <c r="D377" s="1"/>
  <c r="F377" s="1"/>
  <c r="G377" s="1"/>
  <c r="H378" l="1"/>
  <c r="I377"/>
  <c r="AM377" l="1"/>
  <c r="D378" s="1"/>
  <c r="F378" s="1"/>
  <c r="G378" s="1"/>
  <c r="H379" l="1"/>
  <c r="I378"/>
  <c r="AM378" l="1"/>
  <c r="D379" s="1"/>
  <c r="F379" s="1"/>
  <c r="G379" s="1"/>
  <c r="H380" l="1"/>
  <c r="I379"/>
  <c r="AM379" l="1"/>
  <c r="D380" s="1"/>
  <c r="F380" s="1"/>
  <c r="G380" s="1"/>
  <c r="H381" l="1"/>
  <c r="I380"/>
  <c r="AM380" l="1"/>
  <c r="D381" s="1"/>
  <c r="F381" s="1"/>
  <c r="G381" s="1"/>
  <c r="H382" l="1"/>
  <c r="I381"/>
  <c r="AM381" l="1"/>
  <c r="D382" s="1"/>
  <c r="F382" s="1"/>
  <c r="G382" s="1"/>
  <c r="H383" l="1"/>
  <c r="I382"/>
  <c r="AM382" l="1"/>
  <c r="D383" s="1"/>
  <c r="F383" s="1"/>
  <c r="G383" s="1"/>
  <c r="I383" s="1"/>
  <c r="AM383" l="1"/>
  <c r="H384"/>
  <c r="D384" l="1"/>
  <c r="F384" s="1"/>
  <c r="G384" s="1"/>
  <c r="I384" s="1"/>
  <c r="AM384" l="1"/>
  <c r="H385"/>
  <c r="D385" l="1"/>
  <c r="F385" s="1"/>
  <c r="G385" s="1"/>
  <c r="I385" s="1"/>
  <c r="AM385" l="1"/>
  <c r="H386"/>
  <c r="D386" l="1"/>
  <c r="F386" s="1"/>
  <c r="G386" s="1"/>
  <c r="I386" s="1"/>
  <c r="AM386" l="1"/>
  <c r="H387"/>
  <c r="D387" l="1"/>
  <c r="F387" s="1"/>
  <c r="G387" s="1"/>
  <c r="I387" s="1"/>
  <c r="AM387" l="1"/>
  <c r="H388"/>
  <c r="D388" l="1"/>
  <c r="F388" s="1"/>
  <c r="G388" s="1"/>
  <c r="I388" s="1"/>
  <c r="AM388" l="1"/>
  <c r="H389"/>
  <c r="D389" l="1"/>
  <c r="F389" s="1"/>
  <c r="G389" s="1"/>
  <c r="I389" s="1"/>
  <c r="AM389" l="1"/>
  <c r="H390"/>
  <c r="D390" l="1"/>
  <c r="F390" s="1"/>
  <c r="G390" s="1"/>
  <c r="I390" s="1"/>
  <c r="AM390" l="1"/>
  <c r="H391"/>
  <c r="D391" l="1"/>
  <c r="F391" s="1"/>
  <c r="G391" s="1"/>
  <c r="I391" s="1"/>
  <c r="AM391" l="1"/>
  <c r="H392"/>
  <c r="D392" l="1"/>
  <c r="F392" s="1"/>
  <c r="G392" s="1"/>
  <c r="I392" s="1"/>
  <c r="AM392" l="1"/>
  <c r="H393"/>
  <c r="D393" l="1"/>
  <c r="F393" s="1"/>
  <c r="G393" s="1"/>
  <c r="I393" s="1"/>
  <c r="AM393" l="1"/>
  <c r="H394"/>
  <c r="D394" l="1"/>
  <c r="F394" s="1"/>
  <c r="G394" s="1"/>
  <c r="I394" s="1"/>
  <c r="AM394" l="1"/>
  <c r="H395"/>
  <c r="D395" l="1"/>
  <c r="F395" s="1"/>
  <c r="G395" s="1"/>
  <c r="I395" s="1"/>
  <c r="AM395" l="1"/>
  <c r="H396"/>
  <c r="D396" l="1"/>
  <c r="F396" s="1"/>
  <c r="G396" s="1"/>
  <c r="I396" s="1"/>
  <c r="AM396" l="1"/>
  <c r="H397"/>
  <c r="AQ397" s="1"/>
  <c r="D397" l="1"/>
  <c r="F397" s="1"/>
  <c r="G397" s="1"/>
  <c r="I397" s="1"/>
  <c r="AR397" s="1"/>
  <c r="AM397" l="1"/>
  <c r="H398"/>
  <c r="D398" l="1"/>
  <c r="F398" s="1"/>
  <c r="G398" s="1"/>
  <c r="I398" s="1"/>
  <c r="AM398" l="1"/>
  <c r="H399"/>
  <c r="D399" l="1"/>
  <c r="F399" s="1"/>
  <c r="G399" s="1"/>
  <c r="I399" s="1"/>
  <c r="AM399" l="1"/>
  <c r="H400"/>
  <c r="D400" l="1"/>
  <c r="F400" s="1"/>
  <c r="G400" s="1"/>
  <c r="I400" s="1"/>
  <c r="AM400" l="1"/>
  <c r="H401"/>
  <c r="D401" l="1"/>
  <c r="F401" s="1"/>
  <c r="G401" s="1"/>
  <c r="I401" s="1"/>
  <c r="AM401" l="1"/>
  <c r="H402"/>
  <c r="D402" l="1"/>
  <c r="F402" s="1"/>
  <c r="G402" s="1"/>
  <c r="I402" s="1"/>
  <c r="AM402" l="1"/>
  <c r="H403"/>
  <c r="D403" l="1"/>
  <c r="F403" s="1"/>
  <c r="G403" s="1"/>
  <c r="I403" s="1"/>
  <c r="AM403" l="1"/>
  <c r="H404"/>
  <c r="D404" l="1"/>
  <c r="F404" s="1"/>
  <c r="G404" s="1"/>
  <c r="I404" s="1"/>
  <c r="AM404" l="1"/>
  <c r="H405"/>
  <c r="D405" l="1"/>
  <c r="F405" s="1"/>
  <c r="G405" s="1"/>
  <c r="I405" s="1"/>
  <c r="AM405" l="1"/>
  <c r="H406"/>
  <c r="D406" l="1"/>
  <c r="F406" s="1"/>
  <c r="G406" s="1"/>
  <c r="I406" s="1"/>
  <c r="AM406" l="1"/>
  <c r="H407"/>
  <c r="D407" l="1"/>
  <c r="F407" s="1"/>
  <c r="G407" s="1"/>
  <c r="I407" s="1"/>
  <c r="AM407" l="1"/>
  <c r="H408"/>
  <c r="D408" l="1"/>
  <c r="F408" s="1"/>
  <c r="G408" s="1"/>
  <c r="I408" s="1"/>
  <c r="AM408" l="1"/>
  <c r="H409"/>
  <c r="D409" l="1"/>
  <c r="F409" s="1"/>
  <c r="G409" s="1"/>
  <c r="I409" s="1"/>
  <c r="AM409" l="1"/>
  <c r="H410"/>
  <c r="D410" l="1"/>
  <c r="F410" s="1"/>
  <c r="G410" s="1"/>
  <c r="I410" s="1"/>
  <c r="AM410" l="1"/>
  <c r="H411"/>
  <c r="D411" l="1"/>
  <c r="F411" s="1"/>
  <c r="G411" s="1"/>
  <c r="I411" s="1"/>
  <c r="AM411" l="1"/>
  <c r="H412"/>
  <c r="D412" l="1"/>
  <c r="F412" s="1"/>
  <c r="G412" s="1"/>
  <c r="I412" s="1"/>
  <c r="AM412" l="1"/>
  <c r="H413"/>
  <c r="D413" l="1"/>
  <c r="F413" s="1"/>
  <c r="G413" s="1"/>
  <c r="I413" s="1"/>
  <c r="AM413" l="1"/>
  <c r="H414"/>
  <c r="D414" l="1"/>
  <c r="F414" s="1"/>
  <c r="G414" s="1"/>
  <c r="I414" s="1"/>
  <c r="AM414" l="1"/>
  <c r="H415"/>
  <c r="D415" l="1"/>
  <c r="F415" s="1"/>
  <c r="G415" s="1"/>
  <c r="I415" s="1"/>
  <c r="AM415" l="1"/>
  <c r="H416"/>
  <c r="D416" l="1"/>
  <c r="F416" s="1"/>
  <c r="G416" s="1"/>
  <c r="I416" s="1"/>
  <c r="AM416" l="1"/>
  <c r="H417"/>
  <c r="AQ417" s="1"/>
  <c r="D417" l="1"/>
  <c r="F417" s="1"/>
  <c r="G417" s="1"/>
  <c r="I417" s="1"/>
  <c r="AR417" s="1"/>
  <c r="AM417" l="1"/>
  <c r="H418"/>
  <c r="D418" l="1"/>
  <c r="F418" s="1"/>
  <c r="G418" s="1"/>
  <c r="I418" s="1"/>
  <c r="AM418" l="1"/>
  <c r="H419"/>
  <c r="D419" l="1"/>
  <c r="F419" s="1"/>
  <c r="G419" s="1"/>
  <c r="I419" s="1"/>
  <c r="AM419" l="1"/>
  <c r="H420"/>
  <c r="D420" l="1"/>
  <c r="F420" s="1"/>
  <c r="G420" s="1"/>
  <c r="I420" s="1"/>
  <c r="AM420" l="1"/>
  <c r="H421"/>
  <c r="D421" l="1"/>
  <c r="F421" s="1"/>
  <c r="G421" s="1"/>
  <c r="I421" s="1"/>
  <c r="AM421" l="1"/>
  <c r="H422"/>
  <c r="D422" l="1"/>
  <c r="F422" s="1"/>
  <c r="G422" s="1"/>
  <c r="I422" s="1"/>
  <c r="H423" l="1"/>
  <c r="AM422"/>
  <c r="D423" l="1"/>
  <c r="F423" s="1"/>
  <c r="G423" s="1"/>
  <c r="H424" s="1"/>
  <c r="I423" l="1"/>
  <c r="AM423" s="1"/>
  <c r="D424" s="1"/>
  <c r="F424" s="1"/>
  <c r="G424" s="1"/>
  <c r="H425" l="1"/>
  <c r="I424"/>
  <c r="AM424" l="1"/>
  <c r="D425" s="1"/>
  <c r="F425" s="1"/>
  <c r="G425" s="1"/>
  <c r="H426" l="1"/>
  <c r="I425"/>
  <c r="AM425" l="1"/>
  <c r="D426" s="1"/>
  <c r="F426" s="1"/>
  <c r="G426" s="1"/>
  <c r="H427" l="1"/>
  <c r="I426"/>
  <c r="AM426" l="1"/>
  <c r="D427" s="1"/>
  <c r="F427" s="1"/>
  <c r="G427" s="1"/>
  <c r="H428" l="1"/>
  <c r="I427"/>
  <c r="AM427" l="1"/>
  <c r="D428" s="1"/>
  <c r="F428" s="1"/>
  <c r="G428" s="1"/>
  <c r="H429" l="1"/>
  <c r="I428"/>
  <c r="AM428" l="1"/>
  <c r="D429" s="1"/>
  <c r="F429" s="1"/>
  <c r="G429" s="1"/>
  <c r="H430" l="1"/>
  <c r="I429"/>
  <c r="AM429" l="1"/>
  <c r="D430" s="1"/>
  <c r="F430" s="1"/>
  <c r="G430" s="1"/>
  <c r="H431" l="1"/>
  <c r="I430"/>
  <c r="AM430" l="1"/>
  <c r="D431" s="1"/>
  <c r="F431" s="1"/>
  <c r="G431" s="1"/>
  <c r="H432" l="1"/>
  <c r="I431"/>
  <c r="AM431" l="1"/>
  <c r="D432" s="1"/>
  <c r="F432" s="1"/>
  <c r="G432" s="1"/>
  <c r="H433" l="1"/>
  <c r="I432"/>
  <c r="AM432" l="1"/>
  <c r="D433" s="1"/>
  <c r="F433" s="1"/>
  <c r="G433" s="1"/>
  <c r="H434" l="1"/>
  <c r="I433"/>
  <c r="AM433" l="1"/>
  <c r="D434" s="1"/>
  <c r="F434" s="1"/>
  <c r="G434" s="1"/>
  <c r="H435" l="1"/>
  <c r="I434"/>
  <c r="AM434" l="1"/>
  <c r="D435" s="1"/>
  <c r="F435" s="1"/>
  <c r="G435" s="1"/>
  <c r="H436" l="1"/>
  <c r="I435"/>
  <c r="AM435" l="1"/>
  <c r="D436" s="1"/>
  <c r="F436" s="1"/>
  <c r="G436" s="1"/>
  <c r="H437" l="1"/>
  <c r="I436"/>
  <c r="AM436" l="1"/>
  <c r="D437" s="1"/>
  <c r="F437" s="1"/>
  <c r="G437" s="1"/>
  <c r="H438" l="1"/>
  <c r="I437"/>
  <c r="AM437" l="1"/>
  <c r="D438" s="1"/>
  <c r="F438" s="1"/>
  <c r="G438" s="1"/>
  <c r="H439" l="1"/>
  <c r="I438"/>
  <c r="AM438" l="1"/>
  <c r="D439" s="1"/>
  <c r="F439" s="1"/>
  <c r="G439" s="1"/>
  <c r="H440" l="1"/>
  <c r="I439"/>
  <c r="AM439" l="1"/>
  <c r="D440" s="1"/>
  <c r="F440" s="1"/>
  <c r="G440" s="1"/>
  <c r="H441" l="1"/>
  <c r="I440"/>
  <c r="AM440" l="1"/>
  <c r="D441" s="1"/>
  <c r="F441" s="1"/>
  <c r="G441" s="1"/>
  <c r="H442" l="1"/>
  <c r="I441"/>
  <c r="AM441" l="1"/>
  <c r="D442" s="1"/>
  <c r="F442" s="1"/>
  <c r="G442" s="1"/>
  <c r="H443" l="1"/>
  <c r="I442"/>
  <c r="AM442" l="1"/>
  <c r="D443" s="1"/>
  <c r="F443" s="1"/>
  <c r="G443" s="1"/>
  <c r="H444" l="1"/>
  <c r="I443"/>
  <c r="AM443" l="1"/>
  <c r="D444" s="1"/>
  <c r="F444" s="1"/>
  <c r="G444" s="1"/>
  <c r="H445" l="1"/>
  <c r="I444"/>
  <c r="AM444" l="1"/>
  <c r="D445" s="1"/>
  <c r="F445" s="1"/>
  <c r="G445" s="1"/>
  <c r="H446" l="1"/>
  <c r="I445"/>
  <c r="AM445" l="1"/>
  <c r="D446" s="1"/>
  <c r="F446" s="1"/>
  <c r="G446" s="1"/>
  <c r="H447" l="1"/>
  <c r="I446"/>
  <c r="AM446" l="1"/>
  <c r="D447" s="1"/>
  <c r="F447" s="1"/>
  <c r="G447" s="1"/>
  <c r="H448" l="1"/>
  <c r="I447"/>
  <c r="AM447" l="1"/>
  <c r="D448" s="1"/>
  <c r="F448" s="1"/>
  <c r="G448" s="1"/>
  <c r="H449" l="1"/>
  <c r="I448"/>
  <c r="AM448" l="1"/>
  <c r="D449" s="1"/>
  <c r="F449" s="1"/>
  <c r="G449" s="1"/>
  <c r="H450" l="1"/>
  <c r="I449"/>
  <c r="AM449" l="1"/>
  <c r="D450" s="1"/>
  <c r="F450" s="1"/>
  <c r="G450" s="1"/>
  <c r="H451" l="1"/>
  <c r="I450"/>
  <c r="AM450" l="1"/>
  <c r="D451" s="1"/>
  <c r="F451" s="1"/>
  <c r="G451" s="1"/>
  <c r="H452" l="1"/>
  <c r="I451"/>
  <c r="AM451" l="1"/>
  <c r="D452" s="1"/>
  <c r="F452" s="1"/>
  <c r="G452" s="1"/>
  <c r="H453" l="1"/>
  <c r="I452"/>
  <c r="AM452" l="1"/>
  <c r="D453" s="1"/>
  <c r="F453" s="1"/>
  <c r="G453" s="1"/>
  <c r="H454" l="1"/>
  <c r="I453"/>
  <c r="AM453" l="1"/>
  <c r="D454" s="1"/>
  <c r="F454" s="1"/>
  <c r="G454" s="1"/>
  <c r="H455" l="1"/>
  <c r="I454"/>
  <c r="AM454" l="1"/>
  <c r="D455" s="1"/>
  <c r="F455" s="1"/>
  <c r="G455" s="1"/>
  <c r="H456" l="1"/>
  <c r="I455"/>
  <c r="AM455" l="1"/>
  <c r="D456" s="1"/>
  <c r="F456" s="1"/>
  <c r="G456" s="1"/>
  <c r="H457" l="1"/>
  <c r="I456"/>
  <c r="AM456" l="1"/>
  <c r="D457" s="1"/>
  <c r="F457" s="1"/>
  <c r="G457" s="1"/>
  <c r="H458" l="1"/>
  <c r="I457"/>
  <c r="AM457" l="1"/>
  <c r="D458" s="1"/>
  <c r="F458" s="1"/>
  <c r="G458" s="1"/>
  <c r="H459" l="1"/>
  <c r="I458"/>
  <c r="AM458" l="1"/>
  <c r="D459" s="1"/>
  <c r="F459" s="1"/>
  <c r="G459" s="1"/>
  <c r="H460" l="1"/>
  <c r="I459"/>
  <c r="AM459" l="1"/>
  <c r="D460" s="1"/>
  <c r="F460" s="1"/>
  <c r="G460" s="1"/>
  <c r="H461" l="1"/>
  <c r="I460"/>
  <c r="AM460" l="1"/>
  <c r="D461" s="1"/>
  <c r="F461" s="1"/>
  <c r="G461" s="1"/>
  <c r="H462" l="1"/>
  <c r="I461"/>
  <c r="AM461" l="1"/>
  <c r="D462" s="1"/>
  <c r="F462" s="1"/>
  <c r="G462" s="1"/>
  <c r="H463" l="1"/>
  <c r="I462"/>
  <c r="AM462" l="1"/>
  <c r="D463" s="1"/>
  <c r="F463" s="1"/>
  <c r="G463" s="1"/>
  <c r="H464" l="1"/>
  <c r="I463"/>
  <c r="AM463" l="1"/>
  <c r="D464" s="1"/>
  <c r="F464" s="1"/>
  <c r="G464" s="1"/>
  <c r="H465" l="1"/>
  <c r="I464"/>
  <c r="AM464" l="1"/>
  <c r="D465" s="1"/>
  <c r="F465" s="1"/>
  <c r="G465" s="1"/>
  <c r="H466" l="1"/>
  <c r="I465"/>
  <c r="AM465" l="1"/>
  <c r="D466" s="1"/>
  <c r="F466" s="1"/>
  <c r="G466" s="1"/>
  <c r="H467" l="1"/>
  <c r="I466"/>
  <c r="AM466" l="1"/>
  <c r="D467" s="1"/>
  <c r="F467" s="1"/>
  <c r="G467" s="1"/>
  <c r="H468" l="1"/>
  <c r="I467"/>
  <c r="AM467" l="1"/>
  <c r="D468" s="1"/>
  <c r="F468" s="1"/>
  <c r="G468" s="1"/>
  <c r="H469" l="1"/>
  <c r="I468"/>
  <c r="AM468" l="1"/>
  <c r="D469" s="1"/>
  <c r="F469" s="1"/>
  <c r="G469" s="1"/>
  <c r="H470" l="1"/>
  <c r="I469"/>
  <c r="AM469" l="1"/>
  <c r="D470" s="1"/>
  <c r="F470" s="1"/>
  <c r="G470" s="1"/>
  <c r="H471" l="1"/>
  <c r="I470"/>
  <c r="AM470" l="1"/>
  <c r="D471" s="1"/>
  <c r="F471" s="1"/>
  <c r="G471" s="1"/>
  <c r="H472" l="1"/>
  <c r="I471"/>
  <c r="AM471" l="1"/>
  <c r="D472" s="1"/>
  <c r="F472" s="1"/>
  <c r="G472" s="1"/>
  <c r="H473" l="1"/>
  <c r="I472"/>
  <c r="AM472" l="1"/>
  <c r="D473" s="1"/>
  <c r="F473" s="1"/>
  <c r="G473" s="1"/>
  <c r="H474" l="1"/>
  <c r="I473"/>
  <c r="AM473" l="1"/>
  <c r="D474" s="1"/>
  <c r="F474" s="1"/>
  <c r="G474" s="1"/>
  <c r="H475" l="1"/>
  <c r="I474"/>
  <c r="AM474" l="1"/>
  <c r="D475" s="1"/>
  <c r="F475" s="1"/>
  <c r="G475" s="1"/>
  <c r="H476" l="1"/>
  <c r="I475"/>
  <c r="AM475" l="1"/>
  <c r="D476" s="1"/>
  <c r="F476" s="1"/>
  <c r="G476" s="1"/>
  <c r="H477" l="1"/>
  <c r="I476"/>
  <c r="AM476" l="1"/>
  <c r="D477" s="1"/>
  <c r="F477" s="1"/>
  <c r="G477" s="1"/>
  <c r="H478" l="1"/>
  <c r="I477"/>
  <c r="AM477" l="1"/>
  <c r="D478" s="1"/>
  <c r="F478" s="1"/>
  <c r="G478" s="1"/>
  <c r="H479" l="1"/>
  <c r="I478"/>
  <c r="AM478" l="1"/>
  <c r="D479" s="1"/>
  <c r="F479" s="1"/>
  <c r="G479" s="1"/>
  <c r="H480" l="1"/>
  <c r="I479"/>
  <c r="AM479" l="1"/>
  <c r="D480" s="1"/>
  <c r="F480" s="1"/>
  <c r="G480" s="1"/>
  <c r="H481" l="1"/>
  <c r="I480"/>
  <c r="AM480" l="1"/>
  <c r="D481" s="1"/>
  <c r="F481" s="1"/>
  <c r="G481" s="1"/>
  <c r="H482" l="1"/>
  <c r="I481"/>
  <c r="AM481" l="1"/>
  <c r="D482" s="1"/>
  <c r="F482" s="1"/>
  <c r="G482" s="1"/>
  <c r="H483" l="1"/>
  <c r="I482"/>
  <c r="AM482" l="1"/>
  <c r="D483" s="1"/>
  <c r="F483" s="1"/>
  <c r="G483" s="1"/>
  <c r="H484" l="1"/>
  <c r="I483"/>
  <c r="AM483" l="1"/>
  <c r="D484" s="1"/>
  <c r="F484" s="1"/>
  <c r="G484" s="1"/>
  <c r="H485" l="1"/>
  <c r="I484"/>
  <c r="AM484" l="1"/>
  <c r="D485" s="1"/>
  <c r="F485" s="1"/>
  <c r="G485" s="1"/>
  <c r="H486" l="1"/>
  <c r="I485"/>
  <c r="AM485" l="1"/>
  <c r="D486" s="1"/>
  <c r="F486" s="1"/>
  <c r="G486" s="1"/>
  <c r="H487" l="1"/>
  <c r="I486"/>
  <c r="AM486" l="1"/>
  <c r="D487" s="1"/>
  <c r="F487" s="1"/>
  <c r="G487" s="1"/>
  <c r="H488" l="1"/>
  <c r="I487"/>
  <c r="AM487" l="1"/>
  <c r="D488" s="1"/>
  <c r="F488" s="1"/>
  <c r="G488" s="1"/>
  <c r="H489" l="1"/>
  <c r="I488"/>
  <c r="AM488" l="1"/>
  <c r="D489" s="1"/>
  <c r="F489" s="1"/>
  <c r="G489" s="1"/>
  <c r="H490" l="1"/>
  <c r="I489"/>
  <c r="AM489" l="1"/>
  <c r="D490" s="1"/>
  <c r="F490" s="1"/>
  <c r="G490" s="1"/>
  <c r="H491" l="1"/>
  <c r="I490"/>
  <c r="AM490" l="1"/>
  <c r="D491" s="1"/>
  <c r="F491" s="1"/>
  <c r="G491" s="1"/>
  <c r="H492" l="1"/>
  <c r="I491"/>
  <c r="AM491" l="1"/>
  <c r="D492" s="1"/>
  <c r="F492" s="1"/>
  <c r="G492" s="1"/>
  <c r="H493" l="1"/>
  <c r="I492"/>
  <c r="AM492" l="1"/>
  <c r="D493" s="1"/>
  <c r="F493" s="1"/>
  <c r="G493" s="1"/>
  <c r="H494" l="1"/>
  <c r="I493"/>
  <c r="AM493" l="1"/>
  <c r="D494" s="1"/>
  <c r="F494" s="1"/>
  <c r="G494" s="1"/>
  <c r="H495" l="1"/>
  <c r="I494"/>
  <c r="AM494" l="1"/>
  <c r="D495" s="1"/>
  <c r="F495" s="1"/>
  <c r="G495" s="1"/>
  <c r="H496" l="1"/>
  <c r="I495"/>
  <c r="AM495" l="1"/>
  <c r="D496" s="1"/>
  <c r="F496" s="1"/>
  <c r="G496" s="1"/>
  <c r="H497" l="1"/>
  <c r="I496"/>
  <c r="AM496" l="1"/>
  <c r="D497" s="1"/>
  <c r="F497" s="1"/>
  <c r="G497" s="1"/>
  <c r="H498" l="1"/>
  <c r="I497"/>
  <c r="AM497" l="1"/>
  <c r="D498" s="1"/>
  <c r="F498" s="1"/>
  <c r="G498" s="1"/>
  <c r="H499" l="1"/>
  <c r="I498"/>
  <c r="AM498" l="1"/>
  <c r="D499" s="1"/>
  <c r="F499" s="1"/>
  <c r="G499" s="1"/>
  <c r="H500" l="1"/>
  <c r="I499"/>
  <c r="AM499" l="1"/>
  <c r="D500" s="1"/>
  <c r="F500" s="1"/>
  <c r="G500" s="1"/>
  <c r="H501" l="1"/>
  <c r="I500"/>
  <c r="AM500" l="1"/>
  <c r="D501" s="1"/>
  <c r="F501" s="1"/>
  <c r="G501" s="1"/>
  <c r="H502" l="1"/>
  <c r="I501"/>
  <c r="AM501" l="1"/>
  <c r="D502" s="1"/>
  <c r="F502" s="1"/>
  <c r="G502" s="1"/>
  <c r="H503" l="1"/>
  <c r="I502"/>
  <c r="AM502" l="1"/>
  <c r="D503" s="1"/>
  <c r="F503" s="1"/>
  <c r="G503" s="1"/>
  <c r="H504" l="1"/>
  <c r="I503"/>
  <c r="AM503" l="1"/>
  <c r="D504" s="1"/>
  <c r="F504" s="1"/>
  <c r="G504" s="1"/>
  <c r="H505" l="1"/>
  <c r="I504"/>
  <c r="AM504" l="1"/>
  <c r="D505" s="1"/>
  <c r="F505" s="1"/>
  <c r="G505" s="1"/>
  <c r="H506" l="1"/>
  <c r="I505"/>
  <c r="AM505" l="1"/>
  <c r="D506" s="1"/>
  <c r="F506" s="1"/>
  <c r="G506" s="1"/>
  <c r="H507" l="1"/>
  <c r="I506"/>
  <c r="AM506" l="1"/>
  <c r="D507" s="1"/>
  <c r="F507" s="1"/>
  <c r="G507" s="1"/>
  <c r="H508" l="1"/>
  <c r="I507"/>
  <c r="AM507" l="1"/>
  <c r="D508" s="1"/>
  <c r="F508" s="1"/>
  <c r="G508" s="1"/>
  <c r="H509" l="1"/>
  <c r="I508"/>
  <c r="AM508" l="1"/>
  <c r="D509" s="1"/>
  <c r="F509" s="1"/>
  <c r="G509" s="1"/>
  <c r="H510" l="1"/>
  <c r="I509"/>
  <c r="AM509" l="1"/>
  <c r="D510" s="1"/>
  <c r="F510" s="1"/>
  <c r="G510" s="1"/>
  <c r="H511" l="1"/>
  <c r="I510"/>
  <c r="AM510" l="1"/>
  <c r="D511" s="1"/>
  <c r="F511" s="1"/>
  <c r="G511" s="1"/>
  <c r="H512" l="1"/>
  <c r="I511"/>
  <c r="AM511" l="1"/>
  <c r="D512" s="1"/>
  <c r="F512" s="1"/>
  <c r="G512" s="1"/>
  <c r="H513" l="1"/>
  <c r="I512"/>
  <c r="AM512" l="1"/>
  <c r="D513" s="1"/>
  <c r="F513" s="1"/>
  <c r="G513" s="1"/>
  <c r="H514" l="1"/>
  <c r="I513"/>
  <c r="AM513" l="1"/>
  <c r="D514" s="1"/>
  <c r="F514" s="1"/>
  <c r="G514" s="1"/>
  <c r="H515" l="1"/>
  <c r="I514"/>
  <c r="AM514" l="1"/>
  <c r="D515" s="1"/>
  <c r="F515" s="1"/>
  <c r="G515" s="1"/>
  <c r="H516" l="1"/>
  <c r="I515"/>
  <c r="AM515" l="1"/>
  <c r="D516" s="1"/>
  <c r="F516" s="1"/>
  <c r="G516" s="1"/>
  <c r="H517" l="1"/>
  <c r="I516"/>
  <c r="AM516" l="1"/>
  <c r="D517" s="1"/>
  <c r="F517" s="1"/>
  <c r="G517" s="1"/>
  <c r="H518" l="1"/>
  <c r="I517"/>
  <c r="AM517" l="1"/>
  <c r="D518" s="1"/>
  <c r="F518" s="1"/>
  <c r="G518" s="1"/>
  <c r="H519" l="1"/>
  <c r="I518"/>
  <c r="AM518" l="1"/>
  <c r="D519" s="1"/>
  <c r="F519" s="1"/>
  <c r="G519" s="1"/>
  <c r="H520" l="1"/>
  <c r="I519"/>
  <c r="AM519" l="1"/>
  <c r="D520" s="1"/>
  <c r="F520" s="1"/>
  <c r="G520" s="1"/>
  <c r="H521" l="1"/>
  <c r="I520"/>
  <c r="AM520" l="1"/>
  <c r="D521" s="1"/>
  <c r="F521" s="1"/>
  <c r="G521" s="1"/>
  <c r="H522" l="1"/>
  <c r="I521"/>
  <c r="AM521" l="1"/>
  <c r="D522" s="1"/>
  <c r="F522" s="1"/>
  <c r="G522" s="1"/>
  <c r="H523" l="1"/>
  <c r="I522"/>
  <c r="AM522" l="1"/>
  <c r="D523" s="1"/>
  <c r="F523" s="1"/>
  <c r="G523" s="1"/>
  <c r="H524" l="1"/>
  <c r="I523"/>
  <c r="AM523" l="1"/>
  <c r="D524" s="1"/>
  <c r="F524" s="1"/>
  <c r="G524" s="1"/>
  <c r="H525" l="1"/>
  <c r="I524"/>
  <c r="AM524" l="1"/>
  <c r="D525" s="1"/>
  <c r="F525" s="1"/>
  <c r="G525" s="1"/>
  <c r="H526" l="1"/>
  <c r="I525"/>
  <c r="AM525" l="1"/>
  <c r="D526" s="1"/>
  <c r="F526" s="1"/>
  <c r="G526" s="1"/>
  <c r="H527" l="1"/>
  <c r="I526"/>
  <c r="AM526" l="1"/>
  <c r="D527" s="1"/>
  <c r="F527" s="1"/>
  <c r="G527" s="1"/>
  <c r="H528" l="1"/>
  <c r="I527"/>
  <c r="AM527" l="1"/>
  <c r="D528" s="1"/>
  <c r="F528" s="1"/>
  <c r="G528" s="1"/>
  <c r="H529" l="1"/>
  <c r="I528"/>
  <c r="AM528" l="1"/>
  <c r="D529" s="1"/>
  <c r="F529" s="1"/>
  <c r="G529" s="1"/>
  <c r="H530" l="1"/>
  <c r="I529"/>
  <c r="AM529" l="1"/>
  <c r="D530" s="1"/>
  <c r="F530" s="1"/>
  <c r="G530" s="1"/>
  <c r="H531" l="1"/>
  <c r="I530"/>
  <c r="AM530" l="1"/>
  <c r="D531" s="1"/>
  <c r="F531" s="1"/>
  <c r="G531" s="1"/>
  <c r="H532" l="1"/>
  <c r="I531"/>
  <c r="AM531" l="1"/>
  <c r="D532" s="1"/>
  <c r="F532" s="1"/>
  <c r="G532" s="1"/>
  <c r="H533" l="1"/>
  <c r="I532"/>
  <c r="AM532" l="1"/>
  <c r="D533" s="1"/>
  <c r="F533" s="1"/>
  <c r="G533" s="1"/>
  <c r="H534" l="1"/>
  <c r="I533"/>
  <c r="AM533" l="1"/>
  <c r="D534" s="1"/>
  <c r="F534" s="1"/>
  <c r="G534" s="1"/>
  <c r="H535" l="1"/>
  <c r="I534"/>
  <c r="AM534" l="1"/>
  <c r="D535" s="1"/>
  <c r="F535" s="1"/>
  <c r="G535" s="1"/>
  <c r="H536" l="1"/>
  <c r="I535"/>
  <c r="AM535" l="1"/>
  <c r="D536" s="1"/>
  <c r="F536" s="1"/>
  <c r="G536" s="1"/>
  <c r="H537" l="1"/>
  <c r="I536"/>
  <c r="AM536" l="1"/>
  <c r="D537" s="1"/>
  <c r="F537" s="1"/>
  <c r="G537" s="1"/>
  <c r="H538" l="1"/>
  <c r="I537"/>
  <c r="AM537" l="1"/>
  <c r="D538" s="1"/>
  <c r="F538" s="1"/>
  <c r="G538" s="1"/>
  <c r="H539" l="1"/>
  <c r="I538"/>
  <c r="AM538" l="1"/>
  <c r="D539" s="1"/>
  <c r="F539" s="1"/>
  <c r="G539" s="1"/>
  <c r="H540" l="1"/>
  <c r="I539"/>
  <c r="AM539" l="1"/>
  <c r="D540" s="1"/>
  <c r="F540" s="1"/>
  <c r="G540" s="1"/>
  <c r="H541" l="1"/>
  <c r="I540"/>
  <c r="AM540" l="1"/>
  <c r="D541" s="1"/>
  <c r="F541" s="1"/>
  <c r="G541" s="1"/>
  <c r="H542" l="1"/>
  <c r="I541"/>
  <c r="AM541" l="1"/>
  <c r="D542" s="1"/>
  <c r="F542" s="1"/>
  <c r="G542" s="1"/>
  <c r="H543" l="1"/>
  <c r="I542"/>
  <c r="AM542" l="1"/>
  <c r="D543" s="1"/>
  <c r="F543" s="1"/>
  <c r="G543" s="1"/>
  <c r="H544" l="1"/>
  <c r="I543"/>
  <c r="AM543" l="1"/>
  <c r="D544" s="1"/>
  <c r="F544" s="1"/>
  <c r="G544" s="1"/>
  <c r="H545" l="1"/>
  <c r="I544"/>
  <c r="AM544" l="1"/>
  <c r="D545" s="1"/>
  <c r="F545" s="1"/>
  <c r="G545" s="1"/>
  <c r="H546" l="1"/>
  <c r="I545"/>
  <c r="AM545" l="1"/>
  <c r="D546" s="1"/>
  <c r="F546" s="1"/>
  <c r="G546" s="1"/>
  <c r="H547" l="1"/>
  <c r="I546"/>
  <c r="AM546" l="1"/>
  <c r="D547" s="1"/>
  <c r="F547" s="1"/>
  <c r="G547" s="1"/>
  <c r="H548" l="1"/>
  <c r="I547"/>
  <c r="AM547" l="1"/>
  <c r="D548" s="1"/>
  <c r="F548" s="1"/>
  <c r="G548" s="1"/>
  <c r="H549" l="1"/>
  <c r="I548"/>
  <c r="AM548" l="1"/>
  <c r="D549" s="1"/>
  <c r="F549" s="1"/>
  <c r="G549" s="1"/>
  <c r="H550" l="1"/>
  <c r="I549"/>
  <c r="AM549" l="1"/>
  <c r="D550" s="1"/>
  <c r="F550" s="1"/>
  <c r="G550" s="1"/>
  <c r="H551" l="1"/>
  <c r="I550"/>
  <c r="AM550" l="1"/>
  <c r="D551" s="1"/>
  <c r="F551" s="1"/>
  <c r="G551" s="1"/>
  <c r="H552" l="1"/>
  <c r="I551"/>
  <c r="AM551" l="1"/>
  <c r="D552" s="1"/>
  <c r="F552" s="1"/>
  <c r="G552" s="1"/>
  <c r="H553" l="1"/>
  <c r="I552"/>
  <c r="AM552" l="1"/>
  <c r="D553" s="1"/>
  <c r="F553" s="1"/>
  <c r="G553" s="1"/>
  <c r="H554" l="1"/>
  <c r="I553"/>
  <c r="AM553" l="1"/>
  <c r="D554" s="1"/>
  <c r="F554" s="1"/>
  <c r="G554" s="1"/>
  <c r="H555" l="1"/>
  <c r="I554"/>
  <c r="AM554" l="1"/>
  <c r="D555" s="1"/>
  <c r="F555" s="1"/>
  <c r="G555" s="1"/>
  <c r="H556" l="1"/>
  <c r="I555"/>
  <c r="AM555" l="1"/>
  <c r="D556" s="1"/>
  <c r="F556" s="1"/>
  <c r="G556" s="1"/>
  <c r="H557" l="1"/>
  <c r="I556"/>
  <c r="AM556" l="1"/>
  <c r="D557" s="1"/>
  <c r="F557" s="1"/>
  <c r="G557" s="1"/>
  <c r="H558" l="1"/>
  <c r="I557"/>
  <c r="AM557" l="1"/>
  <c r="D558" s="1"/>
  <c r="F558" s="1"/>
  <c r="G558" s="1"/>
  <c r="H559" l="1"/>
  <c r="I558"/>
  <c r="AM558" l="1"/>
  <c r="D559" s="1"/>
  <c r="F559" s="1"/>
  <c r="G559" s="1"/>
  <c r="H560" l="1"/>
  <c r="I559"/>
  <c r="AM559" l="1"/>
  <c r="D560" s="1"/>
  <c r="F560" s="1"/>
  <c r="G560" s="1"/>
  <c r="H561" l="1"/>
  <c r="I560"/>
  <c r="AM560" l="1"/>
  <c r="D561" s="1"/>
  <c r="F561" s="1"/>
  <c r="G561" s="1"/>
  <c r="H562" l="1"/>
  <c r="I561"/>
  <c r="AM561" l="1"/>
  <c r="D562" s="1"/>
  <c r="F562" s="1"/>
  <c r="G562" s="1"/>
  <c r="H563" l="1"/>
  <c r="I562"/>
  <c r="AM562" l="1"/>
  <c r="D563" s="1"/>
  <c r="F563" s="1"/>
  <c r="G563" s="1"/>
  <c r="H564" l="1"/>
  <c r="I563"/>
  <c r="AM563" l="1"/>
  <c r="D564" s="1"/>
  <c r="F564" s="1"/>
  <c r="G564" s="1"/>
  <c r="H565" l="1"/>
  <c r="I564"/>
  <c r="AM564" l="1"/>
  <c r="D565" s="1"/>
  <c r="F565" s="1"/>
  <c r="G565" s="1"/>
  <c r="H566" l="1"/>
  <c r="I565"/>
  <c r="AM565" l="1"/>
  <c r="D566" s="1"/>
  <c r="F566" s="1"/>
  <c r="G566" s="1"/>
  <c r="H567" l="1"/>
  <c r="I566"/>
  <c r="AM566" l="1"/>
  <c r="D567" s="1"/>
  <c r="F567" s="1"/>
  <c r="G567" s="1"/>
  <c r="H568" l="1"/>
  <c r="I567"/>
  <c r="AM567" l="1"/>
  <c r="D568" s="1"/>
  <c r="F568" s="1"/>
  <c r="G568" s="1"/>
  <c r="H569" l="1"/>
  <c r="I568"/>
  <c r="AM568" l="1"/>
  <c r="D569" s="1"/>
  <c r="F569" s="1"/>
  <c r="G569" s="1"/>
  <c r="H570" l="1"/>
  <c r="I569"/>
  <c r="AM569" l="1"/>
  <c r="D570" s="1"/>
  <c r="F570" s="1"/>
  <c r="G570" s="1"/>
  <c r="H571" l="1"/>
  <c r="I570"/>
  <c r="AM570" l="1"/>
  <c r="D571" s="1"/>
  <c r="F571" s="1"/>
  <c r="G571" s="1"/>
  <c r="H572" l="1"/>
  <c r="I571"/>
  <c r="AM571" l="1"/>
  <c r="D572" s="1"/>
  <c r="F572" s="1"/>
  <c r="G572" s="1"/>
  <c r="H573" l="1"/>
  <c r="I572"/>
  <c r="AM572" l="1"/>
  <c r="D573" s="1"/>
  <c r="F573" s="1"/>
  <c r="G573" s="1"/>
  <c r="H574" l="1"/>
  <c r="I573"/>
  <c r="AM573" l="1"/>
  <c r="D574" s="1"/>
  <c r="F574" s="1"/>
  <c r="G574" s="1"/>
  <c r="H575" l="1"/>
  <c r="I574"/>
  <c r="AM574" l="1"/>
  <c r="D575" s="1"/>
  <c r="F575" s="1"/>
  <c r="G575" s="1"/>
  <c r="H576" l="1"/>
  <c r="I575"/>
  <c r="AM575" l="1"/>
  <c r="D576" s="1"/>
  <c r="F576" s="1"/>
  <c r="G576" s="1"/>
  <c r="H577" l="1"/>
  <c r="I576"/>
  <c r="AM576" l="1"/>
  <c r="D577" s="1"/>
  <c r="F577" s="1"/>
  <c r="G577" s="1"/>
  <c r="H578" l="1"/>
  <c r="I577"/>
  <c r="AM577" l="1"/>
  <c r="D578" s="1"/>
  <c r="F578" s="1"/>
  <c r="G578" s="1"/>
  <c r="H579" l="1"/>
  <c r="I578"/>
  <c r="AM578" l="1"/>
  <c r="D579" s="1"/>
  <c r="F579" s="1"/>
  <c r="G579" s="1"/>
  <c r="H580" l="1"/>
  <c r="I579"/>
  <c r="AM579" l="1"/>
  <c r="D580" s="1"/>
  <c r="F580" s="1"/>
  <c r="G580" s="1"/>
  <c r="H581" l="1"/>
  <c r="I580"/>
  <c r="AM580" l="1"/>
  <c r="D581" s="1"/>
  <c r="F581" s="1"/>
  <c r="G581" s="1"/>
  <c r="H582" l="1"/>
  <c r="I581"/>
  <c r="AM581" l="1"/>
  <c r="D582" s="1"/>
  <c r="F582" s="1"/>
  <c r="G582" s="1"/>
  <c r="H583" l="1"/>
  <c r="I582"/>
  <c r="AM582" l="1"/>
  <c r="D583" s="1"/>
  <c r="F583" s="1"/>
  <c r="G583" s="1"/>
  <c r="H584" l="1"/>
  <c r="I583"/>
  <c r="AM583" l="1"/>
  <c r="D584" s="1"/>
  <c r="F584" s="1"/>
  <c r="G584" s="1"/>
  <c r="H585" l="1"/>
  <c r="I584"/>
  <c r="AM584" l="1"/>
  <c r="D585" s="1"/>
  <c r="F585" s="1"/>
  <c r="G585" s="1"/>
  <c r="H586" l="1"/>
  <c r="I585"/>
  <c r="AM585" l="1"/>
  <c r="D586" s="1"/>
  <c r="F586" s="1"/>
  <c r="G586" s="1"/>
  <c r="H587" l="1"/>
  <c r="I586"/>
  <c r="AM586" l="1"/>
  <c r="D587" s="1"/>
  <c r="F587" s="1"/>
  <c r="G587" s="1"/>
  <c r="H588" l="1"/>
  <c r="I587"/>
  <c r="AM587" l="1"/>
  <c r="D588" s="1"/>
  <c r="F588" s="1"/>
  <c r="G588" s="1"/>
  <c r="H589" l="1"/>
  <c r="I588"/>
  <c r="AM588" l="1"/>
  <c r="D589" s="1"/>
  <c r="F589" s="1"/>
  <c r="G589" s="1"/>
  <c r="H590" l="1"/>
  <c r="I589"/>
  <c r="AM589" l="1"/>
  <c r="D590" s="1"/>
  <c r="F590" s="1"/>
  <c r="G590" s="1"/>
  <c r="H591" l="1"/>
  <c r="I590"/>
  <c r="AM590" l="1"/>
  <c r="D591" s="1"/>
  <c r="F591" s="1"/>
  <c r="G591" s="1"/>
  <c r="H592" l="1"/>
  <c r="I591"/>
  <c r="AM591" l="1"/>
  <c r="D592" s="1"/>
  <c r="F592" s="1"/>
  <c r="G592" s="1"/>
  <c r="H593" l="1"/>
  <c r="I592"/>
  <c r="AM592" l="1"/>
  <c r="D593" s="1"/>
  <c r="F593" s="1"/>
  <c r="G593" s="1"/>
  <c r="H594" l="1"/>
  <c r="I593"/>
  <c r="AM593" l="1"/>
  <c r="D594" s="1"/>
  <c r="F594" s="1"/>
  <c r="G594" s="1"/>
  <c r="H595" l="1"/>
  <c r="I594"/>
  <c r="AM594" l="1"/>
  <c r="D595" s="1"/>
  <c r="F595" s="1"/>
  <c r="G595" s="1"/>
  <c r="H596" l="1"/>
  <c r="I595"/>
  <c r="AM595" l="1"/>
  <c r="D596" s="1"/>
  <c r="F596" s="1"/>
  <c r="G596" s="1"/>
  <c r="H597" l="1"/>
  <c r="I596"/>
  <c r="AM596" l="1"/>
  <c r="D597" s="1"/>
  <c r="F597" s="1"/>
  <c r="G597" s="1"/>
  <c r="H598" l="1"/>
  <c r="I597"/>
  <c r="AM597" l="1"/>
  <c r="D598" s="1"/>
  <c r="F598" s="1"/>
  <c r="G598" s="1"/>
  <c r="H599" l="1"/>
  <c r="I598"/>
  <c r="AM598" l="1"/>
  <c r="D599" s="1"/>
  <c r="F599" s="1"/>
  <c r="G599" s="1"/>
  <c r="H600" l="1"/>
  <c r="I599"/>
  <c r="AM599" l="1"/>
  <c r="D600" s="1"/>
  <c r="F600" s="1"/>
  <c r="G600" s="1"/>
  <c r="H601" l="1"/>
  <c r="I600"/>
  <c r="AM600" l="1"/>
  <c r="D601" s="1"/>
  <c r="F601" s="1"/>
  <c r="G601" s="1"/>
  <c r="H602" l="1"/>
  <c r="I601"/>
  <c r="AM601" l="1"/>
  <c r="D602" s="1"/>
  <c r="F602" s="1"/>
  <c r="G602" s="1"/>
  <c r="H603" l="1"/>
  <c r="I602"/>
  <c r="AM602" l="1"/>
  <c r="D603" s="1"/>
  <c r="F603" s="1"/>
  <c r="G603" s="1"/>
  <c r="H604" l="1"/>
  <c r="I603"/>
  <c r="AM603" l="1"/>
  <c r="D604" s="1"/>
  <c r="F604" s="1"/>
  <c r="G604" s="1"/>
  <c r="H605" l="1"/>
  <c r="I604"/>
  <c r="AM604" l="1"/>
  <c r="D605" s="1"/>
  <c r="F605" s="1"/>
  <c r="G605" s="1"/>
  <c r="H606" l="1"/>
  <c r="I605"/>
  <c r="AM605" l="1"/>
  <c r="D606" s="1"/>
  <c r="F606" s="1"/>
  <c r="G606" s="1"/>
  <c r="H607" l="1"/>
  <c r="I606"/>
  <c r="AM606" l="1"/>
  <c r="D607" s="1"/>
  <c r="F607" s="1"/>
  <c r="G607" s="1"/>
  <c r="H608" l="1"/>
  <c r="I607"/>
  <c r="AM607" l="1"/>
  <c r="D608" s="1"/>
  <c r="F608" s="1"/>
  <c r="G608" s="1"/>
  <c r="H609" l="1"/>
  <c r="I608"/>
  <c r="AM608" l="1"/>
  <c r="D609" s="1"/>
  <c r="F609" s="1"/>
  <c r="G609" s="1"/>
  <c r="H610" l="1"/>
  <c r="I609"/>
  <c r="AM609" l="1"/>
  <c r="D610" s="1"/>
  <c r="F610" s="1"/>
  <c r="G610" s="1"/>
  <c r="H611" l="1"/>
  <c r="I610"/>
  <c r="AM610" l="1"/>
  <c r="D611" s="1"/>
  <c r="F611" s="1"/>
  <c r="G611" s="1"/>
  <c r="H612" l="1"/>
  <c r="I611"/>
  <c r="AM611" l="1"/>
  <c r="D612" s="1"/>
  <c r="F612" s="1"/>
  <c r="G612" s="1"/>
  <c r="H613" l="1"/>
  <c r="I612"/>
  <c r="AM612" l="1"/>
  <c r="D613" s="1"/>
  <c r="F613" s="1"/>
  <c r="G613" s="1"/>
  <c r="H614" l="1"/>
  <c r="I613"/>
  <c r="AM613" l="1"/>
  <c r="D614" s="1"/>
  <c r="F614" s="1"/>
  <c r="G614" s="1"/>
  <c r="H615" l="1"/>
  <c r="I614"/>
  <c r="AM614" l="1"/>
  <c r="D615" s="1"/>
  <c r="F615" s="1"/>
  <c r="G615" s="1"/>
  <c r="H616" l="1"/>
  <c r="I615"/>
  <c r="AM615" l="1"/>
  <c r="D616" s="1"/>
  <c r="F616" s="1"/>
  <c r="G616" s="1"/>
  <c r="H617" l="1"/>
  <c r="I616"/>
  <c r="AM616" l="1"/>
  <c r="D617" s="1"/>
  <c r="F617" s="1"/>
  <c r="G617" s="1"/>
  <c r="H618" l="1"/>
  <c r="I617"/>
  <c r="AM617" l="1"/>
  <c r="D618" s="1"/>
  <c r="F618" s="1"/>
  <c r="G618" s="1"/>
  <c r="H619" l="1"/>
  <c r="I618"/>
  <c r="AM618" l="1"/>
  <c r="D619" s="1"/>
  <c r="F619" s="1"/>
  <c r="G619" s="1"/>
  <c r="H620" l="1"/>
  <c r="I619"/>
  <c r="AM619" l="1"/>
  <c r="D620" s="1"/>
  <c r="F620" s="1"/>
  <c r="G620" s="1"/>
  <c r="H621" l="1"/>
  <c r="I620"/>
  <c r="AM620" l="1"/>
  <c r="D621" s="1"/>
  <c r="F621" s="1"/>
  <c r="G621" s="1"/>
  <c r="H622" l="1"/>
  <c r="I621"/>
  <c r="AM621" l="1"/>
  <c r="D622" s="1"/>
  <c r="F622" s="1"/>
  <c r="G622" s="1"/>
  <c r="H623" l="1"/>
  <c r="I622"/>
  <c r="AM622" l="1"/>
  <c r="D623" s="1"/>
  <c r="F623" s="1"/>
  <c r="G623" s="1"/>
  <c r="H624" l="1"/>
  <c r="I623"/>
  <c r="AM623" l="1"/>
  <c r="D624" s="1"/>
  <c r="F624" s="1"/>
  <c r="G624" s="1"/>
  <c r="H625" l="1"/>
  <c r="I624"/>
  <c r="AM624" l="1"/>
  <c r="D625" s="1"/>
  <c r="F625" s="1"/>
  <c r="G625" s="1"/>
  <c r="H626" l="1"/>
  <c r="I625"/>
  <c r="AM625" l="1"/>
  <c r="D626" s="1"/>
  <c r="F626" s="1"/>
  <c r="G626" s="1"/>
  <c r="H627" l="1"/>
  <c r="I626"/>
  <c r="AM626" l="1"/>
  <c r="D627" s="1"/>
  <c r="F627" s="1"/>
  <c r="G627" s="1"/>
  <c r="H628" l="1"/>
  <c r="I627"/>
  <c r="AM627" l="1"/>
  <c r="D628" s="1"/>
  <c r="F628" s="1"/>
  <c r="G628" s="1"/>
  <c r="H629" l="1"/>
  <c r="I628"/>
  <c r="AM628" l="1"/>
  <c r="D629" s="1"/>
  <c r="F629" s="1"/>
  <c r="G629" s="1"/>
  <c r="H630" l="1"/>
  <c r="I629"/>
  <c r="AM629" l="1"/>
  <c r="D630" s="1"/>
  <c r="F630" s="1"/>
  <c r="G630" s="1"/>
  <c r="H631" l="1"/>
  <c r="I630"/>
  <c r="AM630" l="1"/>
  <c r="D631" s="1"/>
  <c r="F631" s="1"/>
  <c r="G631" s="1"/>
  <c r="H632" l="1"/>
  <c r="I631"/>
  <c r="AM631" l="1"/>
  <c r="D632" s="1"/>
  <c r="F632" s="1"/>
  <c r="G632" s="1"/>
  <c r="H633" l="1"/>
  <c r="I632"/>
  <c r="AM632" l="1"/>
  <c r="D633" s="1"/>
  <c r="F633" s="1"/>
  <c r="G633" s="1"/>
  <c r="H634" l="1"/>
  <c r="I633"/>
  <c r="AM633" l="1"/>
  <c r="D634" s="1"/>
  <c r="F634" s="1"/>
  <c r="G634" s="1"/>
  <c r="H635" l="1"/>
  <c r="I634"/>
  <c r="AM634" l="1"/>
  <c r="D635" s="1"/>
  <c r="F635" s="1"/>
  <c r="G635" s="1"/>
  <c r="H636" l="1"/>
  <c r="I635"/>
  <c r="AM635" l="1"/>
  <c r="D636" s="1"/>
  <c r="F636" s="1"/>
  <c r="G636" s="1"/>
  <c r="H637" l="1"/>
  <c r="I636"/>
  <c r="AM636" l="1"/>
  <c r="D637" s="1"/>
  <c r="F637" s="1"/>
  <c r="G637" s="1"/>
  <c r="H638" l="1"/>
  <c r="I637"/>
  <c r="AM637" l="1"/>
  <c r="D638" s="1"/>
  <c r="F638" s="1"/>
  <c r="G638" s="1"/>
  <c r="H639" l="1"/>
  <c r="I638"/>
  <c r="AM638" l="1"/>
  <c r="D639" s="1"/>
  <c r="F639" s="1"/>
  <c r="G639" s="1"/>
  <c r="H640" l="1"/>
  <c r="I639"/>
  <c r="AM639" l="1"/>
  <c r="D640" s="1"/>
  <c r="F640" s="1"/>
  <c r="G640" s="1"/>
  <c r="H641" l="1"/>
  <c r="I640"/>
  <c r="AM640" l="1"/>
  <c r="D641" s="1"/>
  <c r="F641" s="1"/>
  <c r="G641" s="1"/>
  <c r="H642" l="1"/>
  <c r="I641"/>
  <c r="AM641" l="1"/>
  <c r="D642" s="1"/>
  <c r="F642" s="1"/>
  <c r="G642" s="1"/>
  <c r="H643" l="1"/>
  <c r="I642"/>
  <c r="AM642" l="1"/>
  <c r="D643" s="1"/>
  <c r="F643" s="1"/>
  <c r="G643" s="1"/>
  <c r="H644" l="1"/>
  <c r="I643"/>
  <c r="AM643" l="1"/>
  <c r="D644" s="1"/>
  <c r="F644" s="1"/>
  <c r="G644" s="1"/>
  <c r="H645" l="1"/>
  <c r="I644"/>
  <c r="AM644" l="1"/>
  <c r="D645" s="1"/>
  <c r="F645" s="1"/>
  <c r="G645" s="1"/>
  <c r="H646" l="1"/>
  <c r="I645"/>
  <c r="AM645" l="1"/>
  <c r="D646" s="1"/>
  <c r="F646" s="1"/>
  <c r="G646" s="1"/>
  <c r="H647" l="1"/>
  <c r="I646"/>
  <c r="AM646" l="1"/>
  <c r="D647" s="1"/>
  <c r="F647" s="1"/>
  <c r="G647" s="1"/>
  <c r="H648" l="1"/>
  <c r="I647"/>
  <c r="AM647" l="1"/>
  <c r="D648" s="1"/>
  <c r="F648" s="1"/>
  <c r="G648" s="1"/>
  <c r="H649" l="1"/>
  <c r="I648"/>
  <c r="AM648" l="1"/>
  <c r="D649" s="1"/>
  <c r="F649" s="1"/>
  <c r="G649" s="1"/>
  <c r="H650" l="1"/>
  <c r="I649"/>
  <c r="AM649" l="1"/>
  <c r="D650" s="1"/>
  <c r="F650" s="1"/>
  <c r="G650" s="1"/>
  <c r="H651" l="1"/>
  <c r="I650"/>
  <c r="AM650" l="1"/>
  <c r="D651" s="1"/>
  <c r="F651" s="1"/>
  <c r="G651" s="1"/>
  <c r="H652" l="1"/>
  <c r="I651"/>
  <c r="AM651" l="1"/>
  <c r="D652" s="1"/>
  <c r="F652" s="1"/>
  <c r="G652" s="1"/>
  <c r="H653" l="1"/>
  <c r="I652"/>
  <c r="AM652" l="1"/>
  <c r="D653" s="1"/>
  <c r="F653" s="1"/>
  <c r="G653" s="1"/>
  <c r="H654" l="1"/>
  <c r="I653"/>
  <c r="AM653" l="1"/>
  <c r="D654" s="1"/>
  <c r="F654" s="1"/>
  <c r="G654" s="1"/>
  <c r="H655" l="1"/>
  <c r="I654"/>
  <c r="AM654" l="1"/>
  <c r="D655" s="1"/>
  <c r="F655" s="1"/>
  <c r="G655" s="1"/>
  <c r="H656" l="1"/>
  <c r="I655"/>
  <c r="AM655" l="1"/>
  <c r="D656" s="1"/>
  <c r="F656" s="1"/>
  <c r="G656" s="1"/>
  <c r="H657" l="1"/>
  <c r="I656"/>
  <c r="AM656" l="1"/>
  <c r="D657" s="1"/>
  <c r="F657" s="1"/>
  <c r="G657" s="1"/>
  <c r="H658" l="1"/>
  <c r="I657"/>
  <c r="AM657" l="1"/>
  <c r="D658" s="1"/>
  <c r="F658" s="1"/>
  <c r="G658" s="1"/>
  <c r="H659" l="1"/>
  <c r="I658"/>
  <c r="AM658" l="1"/>
  <c r="D659" s="1"/>
  <c r="F659" s="1"/>
  <c r="G659" s="1"/>
  <c r="H660" l="1"/>
  <c r="I659"/>
  <c r="AM659" l="1"/>
  <c r="D660" s="1"/>
  <c r="F660" s="1"/>
  <c r="G660" s="1"/>
  <c r="H661" l="1"/>
  <c r="I660"/>
  <c r="AM660" l="1"/>
  <c r="D661" s="1"/>
  <c r="F661" s="1"/>
  <c r="G661" s="1"/>
  <c r="H662" l="1"/>
  <c r="I661"/>
  <c r="AM661" l="1"/>
  <c r="D662" s="1"/>
  <c r="F662" s="1"/>
  <c r="G662" s="1"/>
  <c r="H663" l="1"/>
  <c r="I662"/>
  <c r="AM662" l="1"/>
  <c r="D663" s="1"/>
  <c r="F663" s="1"/>
  <c r="G663" s="1"/>
  <c r="H664" l="1"/>
  <c r="I663"/>
  <c r="AM663" l="1"/>
  <c r="D664" s="1"/>
  <c r="F664" s="1"/>
  <c r="G664" s="1"/>
  <c r="H665" l="1"/>
  <c r="I664"/>
  <c r="AM664" l="1"/>
  <c r="D665" s="1"/>
  <c r="F665" s="1"/>
  <c r="G665" s="1"/>
  <c r="H666" l="1"/>
  <c r="I665"/>
  <c r="AM665" l="1"/>
  <c r="D666" s="1"/>
  <c r="F666" s="1"/>
  <c r="G666" s="1"/>
  <c r="H667" l="1"/>
  <c r="I666"/>
  <c r="AM666" l="1"/>
  <c r="D667" s="1"/>
  <c r="F667" s="1"/>
  <c r="G667" s="1"/>
  <c r="H668" l="1"/>
  <c r="I667"/>
  <c r="AM667" l="1"/>
  <c r="D668" s="1"/>
  <c r="F668" s="1"/>
  <c r="G668" s="1"/>
  <c r="H669" l="1"/>
  <c r="I668"/>
  <c r="AM668" l="1"/>
  <c r="D669" s="1"/>
  <c r="F669" s="1"/>
  <c r="G669" s="1"/>
  <c r="H670" l="1"/>
  <c r="I669"/>
  <c r="AM669" l="1"/>
  <c r="D670" s="1"/>
  <c r="F670" s="1"/>
  <c r="G670" s="1"/>
  <c r="H671" l="1"/>
  <c r="I670"/>
  <c r="AM670" l="1"/>
  <c r="D671" s="1"/>
  <c r="F671" s="1"/>
  <c r="G671" s="1"/>
  <c r="H672" l="1"/>
  <c r="I671"/>
  <c r="AM671" l="1"/>
  <c r="D672" s="1"/>
  <c r="F672" s="1"/>
  <c r="G672" s="1"/>
  <c r="H673" l="1"/>
  <c r="I672"/>
  <c r="AM672" l="1"/>
  <c r="D673" s="1"/>
  <c r="F673" s="1"/>
  <c r="G673" s="1"/>
  <c r="H674" l="1"/>
  <c r="I673"/>
  <c r="AM673" l="1"/>
  <c r="D674" s="1"/>
  <c r="F674" s="1"/>
  <c r="G674" s="1"/>
  <c r="H675" l="1"/>
  <c r="I674"/>
  <c r="AM674" l="1"/>
  <c r="D675" s="1"/>
  <c r="F675" s="1"/>
  <c r="G675" s="1"/>
  <c r="H676" l="1"/>
  <c r="I675"/>
  <c r="AM675" l="1"/>
  <c r="D676" s="1"/>
  <c r="F676" s="1"/>
  <c r="G676" s="1"/>
  <c r="H677" l="1"/>
  <c r="I676"/>
  <c r="AM676" l="1"/>
  <c r="D677" s="1"/>
  <c r="F677" s="1"/>
  <c r="G677" s="1"/>
  <c r="H678" l="1"/>
  <c r="I677"/>
  <c r="AM677" l="1"/>
  <c r="D678" s="1"/>
  <c r="F678" s="1"/>
  <c r="G678" s="1"/>
  <c r="H679" l="1"/>
  <c r="I678"/>
  <c r="AM678" l="1"/>
  <c r="D679" s="1"/>
  <c r="F679" s="1"/>
  <c r="G679" s="1"/>
  <c r="H680" l="1"/>
  <c r="I679"/>
  <c r="AM679" l="1"/>
  <c r="D680" s="1"/>
  <c r="F680" s="1"/>
  <c r="G680" s="1"/>
  <c r="H681" l="1"/>
  <c r="I680"/>
  <c r="AM680" l="1"/>
  <c r="D681" s="1"/>
  <c r="F681" s="1"/>
  <c r="G681" s="1"/>
  <c r="H682" l="1"/>
  <c r="I681"/>
  <c r="AM681" l="1"/>
  <c r="D682" s="1"/>
  <c r="F682" s="1"/>
  <c r="G682" s="1"/>
  <c r="H683" l="1"/>
  <c r="I682"/>
  <c r="AM682" l="1"/>
  <c r="D683" s="1"/>
  <c r="F683" s="1"/>
  <c r="G683" s="1"/>
  <c r="H684" l="1"/>
  <c r="I683"/>
  <c r="AM683" l="1"/>
  <c r="D684" s="1"/>
  <c r="F684" s="1"/>
  <c r="G684" s="1"/>
  <c r="H685" l="1"/>
  <c r="I684"/>
  <c r="AM684" l="1"/>
  <c r="D685" s="1"/>
  <c r="F685" s="1"/>
  <c r="G685" s="1"/>
  <c r="H686" l="1"/>
  <c r="I685"/>
  <c r="AM685" l="1"/>
  <c r="D686" s="1"/>
  <c r="F686" s="1"/>
  <c r="G686" s="1"/>
  <c r="H687" l="1"/>
  <c r="I686"/>
  <c r="AM686" l="1"/>
  <c r="D687" s="1"/>
  <c r="F687" s="1"/>
  <c r="G687" s="1"/>
  <c r="H688" l="1"/>
  <c r="I687"/>
  <c r="AM687" l="1"/>
  <c r="D688" s="1"/>
  <c r="F688" s="1"/>
  <c r="G688" s="1"/>
  <c r="H689" l="1"/>
  <c r="I688"/>
  <c r="AM688" l="1"/>
  <c r="D689" s="1"/>
  <c r="F689" s="1"/>
  <c r="G689" s="1"/>
  <c r="H690" l="1"/>
  <c r="I689"/>
  <c r="AM689" l="1"/>
  <c r="D690" s="1"/>
  <c r="F690" s="1"/>
  <c r="G690" s="1"/>
  <c r="H691" l="1"/>
  <c r="I690"/>
  <c r="AM690" l="1"/>
  <c r="D691" s="1"/>
  <c r="F691" s="1"/>
  <c r="G691" s="1"/>
  <c r="H692" l="1"/>
  <c r="I691"/>
  <c r="AM691" l="1"/>
  <c r="D692" s="1"/>
  <c r="F692" s="1"/>
  <c r="G692" s="1"/>
  <c r="H693" l="1"/>
  <c r="I692"/>
  <c r="AM692" l="1"/>
  <c r="D693" s="1"/>
  <c r="F693" s="1"/>
  <c r="G693" s="1"/>
  <c r="H694" l="1"/>
  <c r="I693"/>
  <c r="AM693" l="1"/>
  <c r="D694" s="1"/>
  <c r="F694" s="1"/>
  <c r="G694" s="1"/>
  <c r="H695" l="1"/>
  <c r="I694"/>
  <c r="AM694" l="1"/>
  <c r="D695" s="1"/>
  <c r="F695" s="1"/>
  <c r="G695" s="1"/>
  <c r="H696" l="1"/>
  <c r="I695"/>
  <c r="AM695" l="1"/>
  <c r="D696" s="1"/>
  <c r="F696" s="1"/>
  <c r="G696" s="1"/>
  <c r="H697" l="1"/>
  <c r="I696"/>
  <c r="AM696" l="1"/>
  <c r="D697" s="1"/>
  <c r="F697" s="1"/>
  <c r="G697" s="1"/>
  <c r="I697" s="1"/>
  <c r="AM697" l="1"/>
  <c r="H698"/>
  <c r="D698" l="1"/>
  <c r="F698" s="1"/>
  <c r="G698" s="1"/>
  <c r="I698" s="1"/>
  <c r="H699" l="1"/>
  <c r="AM698"/>
  <c r="D699" l="1"/>
  <c r="F699" s="1"/>
  <c r="G699" s="1"/>
  <c r="H700" s="1"/>
  <c r="I699" l="1"/>
  <c r="AM699" s="1"/>
  <c r="D700" s="1"/>
  <c r="F700" s="1"/>
  <c r="G700" s="1"/>
  <c r="H701" l="1"/>
  <c r="I700"/>
  <c r="AM700" l="1"/>
  <c r="D701" s="1"/>
  <c r="F701" s="1"/>
  <c r="G701" s="1"/>
  <c r="H702" l="1"/>
  <c r="I701"/>
  <c r="AM701" l="1"/>
  <c r="D702" s="1"/>
  <c r="F702" s="1"/>
  <c r="G702" s="1"/>
  <c r="H703" l="1"/>
  <c r="I702"/>
  <c r="AM702" l="1"/>
  <c r="D703" s="1"/>
  <c r="F703" s="1"/>
  <c r="G703" s="1"/>
  <c r="H704" l="1"/>
  <c r="I703"/>
  <c r="AM703" l="1"/>
  <c r="D704" s="1"/>
  <c r="F704" s="1"/>
  <c r="G704" s="1"/>
  <c r="H705" l="1"/>
  <c r="I704"/>
  <c r="AM704" l="1"/>
  <c r="D705" s="1"/>
  <c r="F705" s="1"/>
  <c r="G705" s="1"/>
  <c r="H706" l="1"/>
  <c r="I705"/>
  <c r="AM705" l="1"/>
  <c r="D706" s="1"/>
  <c r="F706" s="1"/>
  <c r="G706" s="1"/>
  <c r="H707" l="1"/>
  <c r="I706"/>
  <c r="AM706" l="1"/>
  <c r="D707" s="1"/>
  <c r="F707" s="1"/>
  <c r="G707" s="1"/>
  <c r="H708" l="1"/>
  <c r="I707"/>
  <c r="AM707" l="1"/>
  <c r="D708" s="1"/>
  <c r="F708" s="1"/>
  <c r="G708" s="1"/>
  <c r="H709" l="1"/>
  <c r="I708"/>
  <c r="AM708" l="1"/>
  <c r="D709" s="1"/>
  <c r="F709" s="1"/>
  <c r="G709" s="1"/>
  <c r="H710" l="1"/>
  <c r="I709"/>
  <c r="AM709" l="1"/>
  <c r="D710" s="1"/>
  <c r="F710" s="1"/>
  <c r="G710" s="1"/>
  <c r="H711" l="1"/>
  <c r="I710"/>
  <c r="AM710" l="1"/>
  <c r="D711" s="1"/>
  <c r="F711" s="1"/>
  <c r="G711" s="1"/>
  <c r="H712" l="1"/>
  <c r="I711"/>
  <c r="AM711" l="1"/>
  <c r="D712" s="1"/>
  <c r="F712" s="1"/>
  <c r="G712" s="1"/>
  <c r="H713" l="1"/>
  <c r="I712"/>
  <c r="AM712" l="1"/>
  <c r="D713" s="1"/>
  <c r="F713" s="1"/>
  <c r="G713" s="1"/>
  <c r="H714" l="1"/>
  <c r="I713"/>
  <c r="AM713" l="1"/>
  <c r="D714" s="1"/>
  <c r="F714" s="1"/>
  <c r="G714" s="1"/>
  <c r="H715" l="1"/>
  <c r="I714"/>
  <c r="AM714" l="1"/>
  <c r="D715" s="1"/>
  <c r="F715" s="1"/>
  <c r="G715" s="1"/>
  <c r="H716" l="1"/>
  <c r="I715"/>
  <c r="AM715" l="1"/>
  <c r="D716" s="1"/>
  <c r="F716" s="1"/>
  <c r="G716" s="1"/>
  <c r="H717" l="1"/>
  <c r="I716"/>
  <c r="AM716" l="1"/>
  <c r="D717" s="1"/>
  <c r="F717" s="1"/>
  <c r="G717" s="1"/>
  <c r="H718" l="1"/>
  <c r="I717"/>
  <c r="AM717" l="1"/>
  <c r="D718" s="1"/>
  <c r="F718" s="1"/>
  <c r="G718" s="1"/>
  <c r="H719" l="1"/>
  <c r="I718"/>
  <c r="AM718" l="1"/>
  <c r="D719" s="1"/>
  <c r="F719" s="1"/>
  <c r="G719" s="1"/>
  <c r="H720" l="1"/>
  <c r="I719"/>
  <c r="AM719" l="1"/>
  <c r="D720" s="1"/>
  <c r="F720" s="1"/>
  <c r="G720" s="1"/>
  <c r="H721" l="1"/>
  <c r="I720"/>
  <c r="AM720" l="1"/>
  <c r="D721" s="1"/>
  <c r="F721" s="1"/>
  <c r="G721" s="1"/>
  <c r="H722" l="1"/>
  <c r="I721"/>
  <c r="AM721" l="1"/>
  <c r="D722" s="1"/>
  <c r="F722" s="1"/>
  <c r="G722" s="1"/>
  <c r="H723" l="1"/>
  <c r="I722"/>
  <c r="AM722" l="1"/>
  <c r="D723" s="1"/>
  <c r="F723" s="1"/>
  <c r="G723" s="1"/>
  <c r="H724" l="1"/>
  <c r="I723"/>
  <c r="AM723" l="1"/>
  <c r="D724" s="1"/>
  <c r="F724" s="1"/>
  <c r="G724" s="1"/>
  <c r="H725" l="1"/>
  <c r="I724"/>
  <c r="AM724" l="1"/>
  <c r="D725" s="1"/>
  <c r="F725" s="1"/>
  <c r="G725" s="1"/>
  <c r="H726" l="1"/>
  <c r="I725"/>
  <c r="AM725" l="1"/>
  <c r="D726" s="1"/>
  <c r="F726" s="1"/>
  <c r="G726" s="1"/>
  <c r="H727" l="1"/>
  <c r="I726"/>
  <c r="AM726" l="1"/>
  <c r="D727" s="1"/>
  <c r="F727" s="1"/>
  <c r="G727" s="1"/>
  <c r="H728" l="1"/>
  <c r="I727"/>
  <c r="AM727" l="1"/>
  <c r="D728" s="1"/>
  <c r="F728" s="1"/>
  <c r="G728" s="1"/>
  <c r="H729" l="1"/>
  <c r="I728"/>
  <c r="AM728" l="1"/>
  <c r="D729" s="1"/>
  <c r="F729" s="1"/>
  <c r="G729" s="1"/>
  <c r="H730" l="1"/>
  <c r="I729"/>
  <c r="AM729" l="1"/>
  <c r="D730" s="1"/>
  <c r="F730" s="1"/>
  <c r="G730" s="1"/>
  <c r="H731" l="1"/>
  <c r="I730"/>
  <c r="AM730" l="1"/>
  <c r="D731" s="1"/>
  <c r="F731" s="1"/>
  <c r="G731" s="1"/>
  <c r="H732" l="1"/>
  <c r="I731"/>
  <c r="AM731" l="1"/>
  <c r="D732" s="1"/>
  <c r="F732" s="1"/>
  <c r="G732" s="1"/>
  <c r="H733" l="1"/>
  <c r="I732"/>
  <c r="AM732" l="1"/>
  <c r="D733" s="1"/>
  <c r="F733" s="1"/>
  <c r="G733" s="1"/>
  <c r="H734" l="1"/>
  <c r="I733"/>
  <c r="AM733" l="1"/>
  <c r="D734" s="1"/>
  <c r="F734" s="1"/>
  <c r="G734" s="1"/>
  <c r="H735" l="1"/>
  <c r="I734"/>
  <c r="AM734" l="1"/>
  <c r="D735" s="1"/>
  <c r="F735" s="1"/>
  <c r="G735" s="1"/>
  <c r="H736" l="1"/>
  <c r="I735"/>
  <c r="AM735" l="1"/>
  <c r="D736" s="1"/>
  <c r="F736" s="1"/>
  <c r="G736" s="1"/>
  <c r="H737" l="1"/>
  <c r="AQ737" s="1"/>
  <c r="O22" i="1" s="1"/>
  <c r="O23" s="1"/>
  <c r="I736" i="2"/>
  <c r="AM736" l="1"/>
  <c r="D737" s="1"/>
  <c r="F737" s="1"/>
  <c r="G737" s="1"/>
  <c r="H738" l="1"/>
  <c r="I737"/>
  <c r="AR737" s="1"/>
  <c r="O24" i="1" s="1"/>
  <c r="O25" s="1"/>
  <c r="AM737" i="2" l="1"/>
  <c r="D738" s="1"/>
  <c r="F738" s="1"/>
  <c r="G738" s="1"/>
  <c r="H739" l="1"/>
  <c r="I738"/>
  <c r="AM738" l="1"/>
  <c r="D739" s="1"/>
  <c r="F739" s="1"/>
  <c r="G739" s="1"/>
  <c r="H740" l="1"/>
  <c r="I739"/>
  <c r="AM739" l="1"/>
  <c r="D740" s="1"/>
  <c r="F740" s="1"/>
  <c r="G740" s="1"/>
  <c r="H741" l="1"/>
  <c r="I740"/>
  <c r="AM740" l="1"/>
  <c r="D741" s="1"/>
  <c r="F741" s="1"/>
  <c r="G741" s="1"/>
  <c r="H742" l="1"/>
  <c r="I741"/>
  <c r="AM741" l="1"/>
  <c r="D742" s="1"/>
  <c r="F742" s="1"/>
  <c r="G742" s="1"/>
  <c r="H743" l="1"/>
  <c r="I742"/>
  <c r="AM742" l="1"/>
  <c r="D743" s="1"/>
  <c r="F743" s="1"/>
  <c r="G743" s="1"/>
  <c r="H744" l="1"/>
  <c r="I743"/>
  <c r="AM743" l="1"/>
  <c r="D744" s="1"/>
  <c r="F744" s="1"/>
  <c r="G744" s="1"/>
  <c r="H745" l="1"/>
  <c r="I744"/>
  <c r="AM744" l="1"/>
  <c r="D745" s="1"/>
  <c r="F745" s="1"/>
  <c r="G745" s="1"/>
  <c r="H746" l="1"/>
  <c r="I745"/>
  <c r="AM745" l="1"/>
  <c r="D746" s="1"/>
  <c r="F746" s="1"/>
  <c r="G746" s="1"/>
  <c r="H747" l="1"/>
  <c r="I746"/>
  <c r="AM746" l="1"/>
  <c r="D747" s="1"/>
  <c r="F747" s="1"/>
  <c r="G747" s="1"/>
  <c r="H748" l="1"/>
  <c r="I747"/>
  <c r="AM747" l="1"/>
  <c r="D748" s="1"/>
  <c r="F748" s="1"/>
  <c r="G748" s="1"/>
  <c r="H749" l="1"/>
  <c r="I748"/>
  <c r="AM748" l="1"/>
  <c r="D749" s="1"/>
  <c r="F749" s="1"/>
  <c r="G749" s="1"/>
  <c r="H750" l="1"/>
  <c r="I749"/>
  <c r="AM749" l="1"/>
  <c r="D750" s="1"/>
  <c r="F750" s="1"/>
  <c r="G750" s="1"/>
  <c r="H751" l="1"/>
  <c r="I750"/>
  <c r="AM750" l="1"/>
  <c r="D751" s="1"/>
  <c r="F751" s="1"/>
  <c r="G751" s="1"/>
  <c r="H752" l="1"/>
  <c r="I751"/>
  <c r="AM751" l="1"/>
  <c r="D752" s="1"/>
  <c r="F752" s="1"/>
  <c r="G752" s="1"/>
  <c r="H753" l="1"/>
  <c r="I752"/>
  <c r="AM752" l="1"/>
  <c r="D753" s="1"/>
  <c r="F753" s="1"/>
  <c r="G753" s="1"/>
  <c r="H754" l="1"/>
  <c r="I753"/>
  <c r="AM753" l="1"/>
  <c r="D754" s="1"/>
  <c r="F754" s="1"/>
  <c r="G754" s="1"/>
  <c r="H755" l="1"/>
  <c r="I754"/>
  <c r="AM754" l="1"/>
  <c r="D755" s="1"/>
  <c r="F755" s="1"/>
  <c r="G755" s="1"/>
  <c r="H756" l="1"/>
  <c r="I755"/>
  <c r="AM755" l="1"/>
  <c r="D756" s="1"/>
  <c r="F756" s="1"/>
  <c r="G756" s="1"/>
  <c r="H757" l="1"/>
  <c r="I756"/>
  <c r="AM756" l="1"/>
  <c r="D757" s="1"/>
  <c r="F757" s="1"/>
  <c r="G757" s="1"/>
  <c r="H758" l="1"/>
  <c r="I757"/>
  <c r="AM757" l="1"/>
  <c r="D758" s="1"/>
  <c r="F758" s="1"/>
  <c r="G758" s="1"/>
  <c r="H759" l="1"/>
  <c r="I758"/>
  <c r="AM758" l="1"/>
  <c r="D759" s="1"/>
  <c r="F759" s="1"/>
  <c r="G759" s="1"/>
  <c r="H760" l="1"/>
  <c r="I759"/>
  <c r="AM759" l="1"/>
  <c r="D760" s="1"/>
  <c r="F760" s="1"/>
  <c r="G760" s="1"/>
  <c r="H761" l="1"/>
  <c r="I760"/>
  <c r="AM760" l="1"/>
  <c r="D761" s="1"/>
  <c r="F761" s="1"/>
  <c r="G761" s="1"/>
  <c r="H762" l="1"/>
  <c r="I761"/>
  <c r="AM761" l="1"/>
  <c r="D762" s="1"/>
  <c r="F762" s="1"/>
  <c r="G762" s="1"/>
  <c r="H763" l="1"/>
  <c r="I762"/>
  <c r="AM762" l="1"/>
  <c r="D763" s="1"/>
  <c r="F763" s="1"/>
  <c r="G763" s="1"/>
  <c r="H764" l="1"/>
  <c r="I763"/>
  <c r="AM763" l="1"/>
  <c r="D764" s="1"/>
  <c r="F764" s="1"/>
  <c r="G764" s="1"/>
  <c r="H765" l="1"/>
  <c r="I764"/>
  <c r="AM764" l="1"/>
  <c r="D765" s="1"/>
  <c r="F765" s="1"/>
  <c r="G765" s="1"/>
  <c r="H766" l="1"/>
  <c r="I765"/>
  <c r="AM765" l="1"/>
  <c r="D766" s="1"/>
  <c r="F766" s="1"/>
  <c r="G766" s="1"/>
  <c r="H767" l="1"/>
  <c r="I766"/>
  <c r="AM766" l="1"/>
  <c r="D767" s="1"/>
  <c r="F767" s="1"/>
  <c r="G767" s="1"/>
  <c r="H768" l="1"/>
  <c r="I767"/>
  <c r="AM767" l="1"/>
  <c r="D768" s="1"/>
  <c r="F768" s="1"/>
  <c r="G768" s="1"/>
  <c r="H769" l="1"/>
  <c r="I768"/>
  <c r="AM768" l="1"/>
  <c r="D769" s="1"/>
  <c r="F769" s="1"/>
  <c r="G769" s="1"/>
  <c r="H770" l="1"/>
  <c r="I769"/>
  <c r="AM769" l="1"/>
  <c r="D770" s="1"/>
  <c r="F770" s="1"/>
  <c r="G770" s="1"/>
  <c r="H771" l="1"/>
  <c r="I770"/>
  <c r="AM770" l="1"/>
  <c r="D771" s="1"/>
  <c r="F771" s="1"/>
  <c r="G771" s="1"/>
  <c r="H772" l="1"/>
  <c r="I771"/>
  <c r="AM771" l="1"/>
  <c r="D772" s="1"/>
  <c r="F772" s="1"/>
  <c r="G772" s="1"/>
  <c r="H773" l="1"/>
  <c r="I772"/>
  <c r="AM772" l="1"/>
  <c r="D773" s="1"/>
  <c r="F773" s="1"/>
  <c r="G773" s="1"/>
  <c r="H774" l="1"/>
  <c r="I773"/>
  <c r="AM773" l="1"/>
  <c r="D774" s="1"/>
  <c r="F774" s="1"/>
  <c r="G774" s="1"/>
  <c r="H775" l="1"/>
  <c r="I774"/>
  <c r="AM774" l="1"/>
  <c r="D775" s="1"/>
  <c r="F775" s="1"/>
  <c r="G775" s="1"/>
  <c r="H776" l="1"/>
  <c r="I775"/>
  <c r="AM775" l="1"/>
  <c r="D776" s="1"/>
  <c r="F776" s="1"/>
  <c r="G776" s="1"/>
  <c r="H777" l="1"/>
  <c r="I776"/>
  <c r="AM776" l="1"/>
  <c r="D777" s="1"/>
  <c r="F777" s="1"/>
  <c r="G777" s="1"/>
  <c r="H778" l="1"/>
  <c r="I777"/>
  <c r="AM777" l="1"/>
  <c r="D778" s="1"/>
  <c r="F778" s="1"/>
  <c r="G778" s="1"/>
  <c r="H779" l="1"/>
  <c r="I778"/>
  <c r="AM778" l="1"/>
  <c r="D779" s="1"/>
  <c r="F779" s="1"/>
  <c r="G779" s="1"/>
  <c r="H780" l="1"/>
  <c r="I779"/>
  <c r="AM779" l="1"/>
  <c r="D780" s="1"/>
  <c r="F780" s="1"/>
  <c r="G780" s="1"/>
  <c r="H781" l="1"/>
  <c r="I780"/>
  <c r="AM780" l="1"/>
  <c r="D781" s="1"/>
  <c r="F781" s="1"/>
  <c r="G781" s="1"/>
  <c r="H782" l="1"/>
  <c r="I781"/>
  <c r="AM781" l="1"/>
  <c r="D782" s="1"/>
  <c r="F782" s="1"/>
  <c r="G782" s="1"/>
  <c r="H783" l="1"/>
  <c r="I782"/>
  <c r="AM782" l="1"/>
  <c r="D783" s="1"/>
  <c r="F783" s="1"/>
  <c r="G783" s="1"/>
  <c r="H784" l="1"/>
  <c r="I783"/>
  <c r="AM783" l="1"/>
  <c r="D784" s="1"/>
  <c r="F784" s="1"/>
  <c r="G784" s="1"/>
  <c r="H785" l="1"/>
  <c r="I784"/>
  <c r="AM784" l="1"/>
  <c r="D785" s="1"/>
  <c r="F785" s="1"/>
  <c r="G785" s="1"/>
  <c r="H786" l="1"/>
  <c r="I785"/>
  <c r="AM785" l="1"/>
  <c r="D786" s="1"/>
  <c r="F786" s="1"/>
  <c r="G786" s="1"/>
  <c r="H787" l="1"/>
  <c r="I786"/>
  <c r="AM786" l="1"/>
  <c r="D787" s="1"/>
  <c r="F787" s="1"/>
  <c r="G787" s="1"/>
  <c r="H788" l="1"/>
  <c r="I787"/>
  <c r="AM787" l="1"/>
  <c r="D788" s="1"/>
  <c r="F788" s="1"/>
  <c r="G788" s="1"/>
  <c r="H789" l="1"/>
  <c r="I788"/>
  <c r="AM788" l="1"/>
  <c r="D789" s="1"/>
  <c r="F789" s="1"/>
  <c r="G789" s="1"/>
  <c r="H790" l="1"/>
  <c r="I789"/>
  <c r="AM789" l="1"/>
  <c r="D790" s="1"/>
  <c r="F790" s="1"/>
  <c r="G790" s="1"/>
  <c r="I790" l="1"/>
  <c r="H791"/>
  <c r="AM790" l="1"/>
  <c r="D791" s="1"/>
  <c r="F791" s="1"/>
  <c r="G791" s="1"/>
  <c r="I791" s="1"/>
  <c r="AM791" l="1"/>
  <c r="H792"/>
  <c r="D792" l="1"/>
  <c r="F792" s="1"/>
  <c r="G792" s="1"/>
  <c r="I792" s="1"/>
  <c r="AM792" l="1"/>
  <c r="H793"/>
  <c r="D793" l="1"/>
  <c r="F793" s="1"/>
  <c r="G793" s="1"/>
  <c r="I793" s="1"/>
  <c r="AM793" l="1"/>
  <c r="H794"/>
  <c r="D794" l="1"/>
  <c r="F794" s="1"/>
  <c r="G794" s="1"/>
  <c r="I794" s="1"/>
  <c r="AM794" l="1"/>
  <c r="H795"/>
  <c r="D795" l="1"/>
  <c r="F795" s="1"/>
  <c r="G795" s="1"/>
  <c r="I795" s="1"/>
  <c r="AM795" l="1"/>
  <c r="H796"/>
  <c r="D796" l="1"/>
  <c r="F796" s="1"/>
  <c r="G796" s="1"/>
  <c r="I796" s="1"/>
  <c r="AM796" l="1"/>
  <c r="H797"/>
  <c r="D797" l="1"/>
  <c r="F797" s="1"/>
  <c r="G797" s="1"/>
  <c r="I797" s="1"/>
  <c r="AM797" l="1"/>
  <c r="H798"/>
  <c r="D798" l="1"/>
  <c r="F798" s="1"/>
  <c r="G798" s="1"/>
  <c r="I798" s="1"/>
  <c r="AM798" l="1"/>
  <c r="H799"/>
  <c r="D799" l="1"/>
  <c r="F799" s="1"/>
  <c r="G799" s="1"/>
  <c r="I799" s="1"/>
  <c r="AM799" l="1"/>
  <c r="H800"/>
  <c r="D800" l="1"/>
  <c r="F800" s="1"/>
  <c r="G800" s="1"/>
  <c r="I800" s="1"/>
  <c r="AM800" l="1"/>
  <c r="H801"/>
  <c r="D801" l="1"/>
  <c r="F801" s="1"/>
  <c r="G801" s="1"/>
  <c r="I801" s="1"/>
  <c r="AM801" l="1"/>
  <c r="H802"/>
  <c r="D802" l="1"/>
  <c r="F802" s="1"/>
  <c r="G802" s="1"/>
  <c r="I802" s="1"/>
  <c r="AM802" l="1"/>
  <c r="H803"/>
  <c r="D803" l="1"/>
  <c r="F803" s="1"/>
  <c r="G803" s="1"/>
  <c r="I803" s="1"/>
  <c r="AM803" l="1"/>
  <c r="H804"/>
  <c r="D804" l="1"/>
  <c r="F804" s="1"/>
  <c r="G804" s="1"/>
  <c r="I804" s="1"/>
  <c r="AM804" l="1"/>
  <c r="H805"/>
  <c r="D805" l="1"/>
  <c r="F805" s="1"/>
  <c r="G805" s="1"/>
  <c r="I805" s="1"/>
  <c r="AM805" l="1"/>
  <c r="H806"/>
  <c r="D806" l="1"/>
  <c r="F806" s="1"/>
  <c r="G806" s="1"/>
  <c r="I806" s="1"/>
  <c r="AM806" l="1"/>
  <c r="H807"/>
  <c r="D807" l="1"/>
  <c r="F807" s="1"/>
  <c r="G807" s="1"/>
  <c r="I807" s="1"/>
  <c r="AM807" l="1"/>
  <c r="H808"/>
  <c r="D808" l="1"/>
  <c r="F808" s="1"/>
  <c r="G808" s="1"/>
  <c r="I808" s="1"/>
  <c r="AM808" l="1"/>
  <c r="H809"/>
  <c r="D809" l="1"/>
  <c r="F809" s="1"/>
  <c r="G809" s="1"/>
  <c r="I809" s="1"/>
  <c r="AM809" l="1"/>
  <c r="H810"/>
  <c r="D810" l="1"/>
  <c r="F810" s="1"/>
  <c r="G810" s="1"/>
  <c r="I810" s="1"/>
  <c r="AM810" l="1"/>
  <c r="H811"/>
  <c r="D811" l="1"/>
  <c r="F811" s="1"/>
  <c r="G811" s="1"/>
  <c r="I811" s="1"/>
  <c r="AM811" l="1"/>
  <c r="H812"/>
  <c r="D812" l="1"/>
  <c r="F812" s="1"/>
  <c r="G812" s="1"/>
  <c r="I812" s="1"/>
  <c r="AM812" l="1"/>
  <c r="H813"/>
  <c r="D813" l="1"/>
  <c r="F813" s="1"/>
  <c r="G813" s="1"/>
  <c r="I813" s="1"/>
  <c r="AM813" l="1"/>
  <c r="H814"/>
  <c r="D814" l="1"/>
  <c r="F814" s="1"/>
  <c r="G814" s="1"/>
  <c r="I814" s="1"/>
  <c r="AM814" l="1"/>
  <c r="H815"/>
  <c r="D815" l="1"/>
  <c r="F815" s="1"/>
  <c r="G815" s="1"/>
  <c r="I815" s="1"/>
  <c r="AM815" l="1"/>
  <c r="H816"/>
  <c r="D816" l="1"/>
  <c r="F816" s="1"/>
  <c r="G816" s="1"/>
  <c r="I816" s="1"/>
  <c r="AM816" l="1"/>
  <c r="H817"/>
  <c r="D817" l="1"/>
  <c r="F817" s="1"/>
  <c r="G817" s="1"/>
  <c r="I817" s="1"/>
  <c r="AM817" l="1"/>
  <c r="H818"/>
  <c r="D818" l="1"/>
  <c r="F818" s="1"/>
  <c r="G818" s="1"/>
  <c r="I818" s="1"/>
  <c r="AM818" l="1"/>
  <c r="H819"/>
  <c r="D819" l="1"/>
  <c r="F819" s="1"/>
  <c r="G819" s="1"/>
  <c r="I819" s="1"/>
  <c r="AM819" l="1"/>
  <c r="H820"/>
  <c r="D820" l="1"/>
  <c r="F820" s="1"/>
  <c r="G820" s="1"/>
  <c r="I820" s="1"/>
  <c r="AM820" l="1"/>
  <c r="H821"/>
  <c r="D821" l="1"/>
  <c r="F821" s="1"/>
  <c r="G821" s="1"/>
  <c r="I821" s="1"/>
  <c r="AM821" l="1"/>
  <c r="H822"/>
  <c r="D822" l="1"/>
  <c r="F822" s="1"/>
  <c r="G822" s="1"/>
  <c r="I822" s="1"/>
  <c r="AM822" l="1"/>
  <c r="H823"/>
  <c r="D823" l="1"/>
  <c r="F823" s="1"/>
  <c r="G823" s="1"/>
  <c r="I823" s="1"/>
  <c r="AM823" l="1"/>
  <c r="H824"/>
  <c r="D824" l="1"/>
  <c r="F824" s="1"/>
  <c r="G824" s="1"/>
  <c r="I824" s="1"/>
  <c r="AM824" l="1"/>
  <c r="H825"/>
  <c r="D825" l="1"/>
  <c r="F825" s="1"/>
  <c r="G825" s="1"/>
  <c r="I825" s="1"/>
  <c r="AM825" l="1"/>
  <c r="H826"/>
  <c r="D826" l="1"/>
  <c r="F826" s="1"/>
  <c r="G826" s="1"/>
  <c r="I826" s="1"/>
  <c r="AM826" l="1"/>
  <c r="H827"/>
  <c r="D827" l="1"/>
  <c r="F827" s="1"/>
  <c r="G827" s="1"/>
  <c r="I827" s="1"/>
  <c r="AM827" l="1"/>
  <c r="H828"/>
  <c r="D828" l="1"/>
  <c r="F828" s="1"/>
  <c r="G828" s="1"/>
  <c r="I828" s="1"/>
  <c r="AM828" l="1"/>
  <c r="H829"/>
  <c r="D829" l="1"/>
  <c r="F829" s="1"/>
  <c r="G829" s="1"/>
  <c r="I829" s="1"/>
  <c r="AM829" l="1"/>
  <c r="H830"/>
  <c r="D830" l="1"/>
  <c r="F830" s="1"/>
  <c r="G830" s="1"/>
  <c r="I830" s="1"/>
  <c r="AM830" l="1"/>
  <c r="H831"/>
  <c r="D831" l="1"/>
  <c r="F831" s="1"/>
  <c r="G831" s="1"/>
  <c r="I831" s="1"/>
  <c r="AM831" l="1"/>
  <c r="H832"/>
  <c r="D832" l="1"/>
  <c r="F832" s="1"/>
  <c r="G832" s="1"/>
  <c r="I832" s="1"/>
  <c r="AM832" l="1"/>
  <c r="H833"/>
  <c r="D833" l="1"/>
  <c r="F833" s="1"/>
  <c r="G833" s="1"/>
  <c r="I833" s="1"/>
  <c r="AM833" l="1"/>
  <c r="H834"/>
  <c r="D834" l="1"/>
  <c r="F834" s="1"/>
  <c r="G834" s="1"/>
  <c r="I834" s="1"/>
  <c r="AM834" l="1"/>
  <c r="H835"/>
  <c r="D835" l="1"/>
  <c r="F835" s="1"/>
  <c r="G835" s="1"/>
  <c r="I835" s="1"/>
  <c r="AM835" l="1"/>
  <c r="H836"/>
  <c r="D836" l="1"/>
  <c r="F836" s="1"/>
  <c r="G836" s="1"/>
  <c r="I836" s="1"/>
  <c r="AM836" l="1"/>
  <c r="H837"/>
  <c r="D837" l="1"/>
  <c r="F837" s="1"/>
  <c r="G837" s="1"/>
  <c r="I837" s="1"/>
  <c r="AM837" l="1"/>
  <c r="H838"/>
  <c r="D838" l="1"/>
  <c r="F838" s="1"/>
  <c r="G838" s="1"/>
  <c r="I838" s="1"/>
  <c r="AM838" l="1"/>
  <c r="H839"/>
  <c r="D839" l="1"/>
  <c r="F839" s="1"/>
  <c r="G839" s="1"/>
  <c r="I839" s="1"/>
  <c r="AM839" l="1"/>
  <c r="H840"/>
  <c r="D840" l="1"/>
  <c r="F840" s="1"/>
  <c r="G840" s="1"/>
  <c r="I840" s="1"/>
  <c r="AM840" l="1"/>
  <c r="H841"/>
  <c r="D841" l="1"/>
  <c r="F841" s="1"/>
  <c r="G841" s="1"/>
  <c r="I841" s="1"/>
  <c r="AM841" l="1"/>
  <c r="H842"/>
  <c r="D842" l="1"/>
  <c r="F842" s="1"/>
  <c r="G842" s="1"/>
  <c r="I842" s="1"/>
  <c r="AM842" l="1"/>
  <c r="H843"/>
  <c r="D843" l="1"/>
  <c r="F843" s="1"/>
  <c r="G843" s="1"/>
  <c r="I843" s="1"/>
  <c r="AM843" l="1"/>
  <c r="H844"/>
  <c r="D844" l="1"/>
  <c r="F844" s="1"/>
  <c r="G844" s="1"/>
  <c r="I844" s="1"/>
  <c r="AM844" l="1"/>
  <c r="H845"/>
  <c r="D845" l="1"/>
  <c r="F845" s="1"/>
  <c r="G845" s="1"/>
  <c r="I845" s="1"/>
  <c r="AM845" l="1"/>
  <c r="H846"/>
  <c r="D846" l="1"/>
  <c r="F846" s="1"/>
  <c r="G846" s="1"/>
  <c r="I846" s="1"/>
  <c r="AM846" l="1"/>
  <c r="H847"/>
  <c r="D847" l="1"/>
  <c r="F847" s="1"/>
  <c r="G847" s="1"/>
  <c r="I847" s="1"/>
  <c r="AM847" l="1"/>
  <c r="H848"/>
  <c r="D848" l="1"/>
  <c r="F848" s="1"/>
  <c r="G848" s="1"/>
  <c r="I848" s="1"/>
  <c r="AM848" l="1"/>
  <c r="H849"/>
  <c r="D849" l="1"/>
  <c r="F849" s="1"/>
  <c r="G849" s="1"/>
  <c r="I849" s="1"/>
  <c r="AM849" l="1"/>
  <c r="H850"/>
  <c r="D850" l="1"/>
  <c r="F850" s="1"/>
  <c r="G850" s="1"/>
  <c r="I850" s="1"/>
  <c r="AM850" l="1"/>
  <c r="H851"/>
  <c r="D851" l="1"/>
  <c r="F851" s="1"/>
  <c r="G851" s="1"/>
  <c r="I851" s="1"/>
  <c r="AM851" l="1"/>
  <c r="H852"/>
  <c r="D852" l="1"/>
  <c r="F852" s="1"/>
  <c r="G852" s="1"/>
  <c r="I852" s="1"/>
  <c r="AM852" l="1"/>
  <c r="H853"/>
  <c r="D853" l="1"/>
  <c r="F853" s="1"/>
  <c r="G853" s="1"/>
  <c r="I853" s="1"/>
  <c r="AM853" l="1"/>
  <c r="H854"/>
  <c r="D854" l="1"/>
  <c r="F854" s="1"/>
  <c r="G854" s="1"/>
  <c r="I854" s="1"/>
  <c r="AM854" l="1"/>
  <c r="H855"/>
  <c r="D855" l="1"/>
  <c r="F855" s="1"/>
  <c r="G855" s="1"/>
  <c r="I855" s="1"/>
  <c r="AM855" l="1"/>
  <c r="H856"/>
  <c r="D856" l="1"/>
  <c r="F856" s="1"/>
  <c r="G856" s="1"/>
  <c r="I856" s="1"/>
  <c r="AM856" l="1"/>
  <c r="H857"/>
  <c r="D857" l="1"/>
  <c r="F857" s="1"/>
  <c r="G857" s="1"/>
  <c r="I857" s="1"/>
  <c r="AM857" l="1"/>
  <c r="H858"/>
  <c r="D858" l="1"/>
  <c r="F858" s="1"/>
  <c r="G858" s="1"/>
  <c r="I858" s="1"/>
  <c r="AM858" l="1"/>
  <c r="H859"/>
  <c r="D859" l="1"/>
  <c r="F859" s="1"/>
  <c r="G859" s="1"/>
  <c r="I859" s="1"/>
  <c r="AM859" l="1"/>
  <c r="H860"/>
  <c r="D860" l="1"/>
  <c r="F860" s="1"/>
  <c r="G860" s="1"/>
  <c r="I860" s="1"/>
  <c r="AM860" l="1"/>
  <c r="H861"/>
  <c r="D861" l="1"/>
  <c r="F861" s="1"/>
  <c r="G861" s="1"/>
  <c r="I861" s="1"/>
  <c r="AM861" l="1"/>
  <c r="H862"/>
  <c r="D862" l="1"/>
  <c r="F862" s="1"/>
  <c r="G862" s="1"/>
  <c r="I862" s="1"/>
  <c r="AM862" l="1"/>
  <c r="H863"/>
  <c r="D863" l="1"/>
  <c r="F863" s="1"/>
  <c r="G863" s="1"/>
  <c r="I863" s="1"/>
  <c r="AM863" l="1"/>
  <c r="H864"/>
  <c r="D864" l="1"/>
  <c r="F864" s="1"/>
  <c r="G864" s="1"/>
  <c r="I864" s="1"/>
  <c r="AM864" l="1"/>
  <c r="H865"/>
  <c r="D865" l="1"/>
  <c r="F865" s="1"/>
  <c r="G865" s="1"/>
  <c r="I865" s="1"/>
  <c r="AM865" l="1"/>
  <c r="H866"/>
  <c r="D866" l="1"/>
  <c r="F866" s="1"/>
  <c r="G866" s="1"/>
  <c r="I866" s="1"/>
  <c r="AM866" l="1"/>
  <c r="H867"/>
  <c r="D867" l="1"/>
  <c r="F867" s="1"/>
  <c r="G867" s="1"/>
  <c r="I867" s="1"/>
  <c r="AM867" l="1"/>
  <c r="H868"/>
  <c r="D868" l="1"/>
  <c r="F868" s="1"/>
  <c r="G868" s="1"/>
  <c r="I868" s="1"/>
  <c r="AM868" l="1"/>
  <c r="H869"/>
  <c r="D869" l="1"/>
  <c r="F869" s="1"/>
  <c r="G869" s="1"/>
  <c r="I869" s="1"/>
  <c r="AM869" l="1"/>
  <c r="H870"/>
  <c r="D870" l="1"/>
  <c r="F870" s="1"/>
  <c r="G870" s="1"/>
  <c r="I870" s="1"/>
  <c r="AM870" l="1"/>
  <c r="H871"/>
  <c r="D871" l="1"/>
  <c r="F871" s="1"/>
  <c r="G871" s="1"/>
  <c r="I871" s="1"/>
  <c r="AM871" l="1"/>
  <c r="H872"/>
  <c r="D872" l="1"/>
  <c r="F872" s="1"/>
  <c r="G872" s="1"/>
  <c r="I872" s="1"/>
  <c r="AM872" l="1"/>
  <c r="H873"/>
  <c r="D873" l="1"/>
  <c r="F873" s="1"/>
  <c r="G873" s="1"/>
  <c r="I873" s="1"/>
  <c r="AM873" l="1"/>
  <c r="H874"/>
  <c r="D874" l="1"/>
  <c r="F874" s="1"/>
  <c r="G874" s="1"/>
  <c r="I874" s="1"/>
  <c r="AM874" l="1"/>
  <c r="H875"/>
  <c r="D875" l="1"/>
  <c r="F875" s="1"/>
  <c r="G875" s="1"/>
  <c r="I875" s="1"/>
  <c r="AM875" l="1"/>
  <c r="H876"/>
  <c r="D876" l="1"/>
  <c r="F876" s="1"/>
  <c r="G876" s="1"/>
  <c r="I876" s="1"/>
  <c r="AM876" l="1"/>
  <c r="H877"/>
  <c r="D877" l="1"/>
  <c r="F877" s="1"/>
  <c r="G877" s="1"/>
  <c r="I877" s="1"/>
  <c r="AM877" l="1"/>
  <c r="H878"/>
  <c r="D878" l="1"/>
  <c r="F878" s="1"/>
  <c r="G878" s="1"/>
  <c r="I878" s="1"/>
  <c r="AM878" l="1"/>
  <c r="H879"/>
  <c r="D879" l="1"/>
  <c r="F879" s="1"/>
  <c r="G879" s="1"/>
  <c r="I879" s="1"/>
  <c r="AM879" l="1"/>
  <c r="H880"/>
  <c r="D880" l="1"/>
  <c r="F880" s="1"/>
  <c r="G880" s="1"/>
  <c r="I880" s="1"/>
  <c r="AM880" l="1"/>
  <c r="H881"/>
  <c r="D881" l="1"/>
  <c r="F881" s="1"/>
  <c r="G881" s="1"/>
  <c r="I881" s="1"/>
  <c r="AM881" l="1"/>
  <c r="H882"/>
  <c r="D882" l="1"/>
  <c r="F882" s="1"/>
  <c r="G882" s="1"/>
  <c r="I882" s="1"/>
  <c r="AM882" l="1"/>
  <c r="H883"/>
  <c r="D883" l="1"/>
  <c r="F883" s="1"/>
  <c r="G883" s="1"/>
  <c r="I883" s="1"/>
  <c r="AM883" l="1"/>
  <c r="H884"/>
  <c r="D884" l="1"/>
  <c r="F884" s="1"/>
  <c r="G884" s="1"/>
  <c r="I884" s="1"/>
  <c r="AM884" l="1"/>
  <c r="H885"/>
  <c r="D885" l="1"/>
  <c r="F885" s="1"/>
  <c r="G885" s="1"/>
  <c r="I885" s="1"/>
  <c r="AM885" l="1"/>
  <c r="H886"/>
  <c r="D886" l="1"/>
  <c r="F886" s="1"/>
  <c r="G886" s="1"/>
  <c r="I886" s="1"/>
  <c r="AM886" l="1"/>
  <c r="H887"/>
  <c r="D887" l="1"/>
  <c r="F887" s="1"/>
  <c r="G887" s="1"/>
  <c r="I887" s="1"/>
  <c r="AM887" l="1"/>
  <c r="H888"/>
  <c r="D888" l="1"/>
  <c r="F888" s="1"/>
  <c r="G888" s="1"/>
  <c r="I888" s="1"/>
  <c r="AM888" l="1"/>
  <c r="H889"/>
  <c r="D889" l="1"/>
  <c r="F889" s="1"/>
  <c r="G889" s="1"/>
  <c r="I889" s="1"/>
  <c r="AM889" l="1"/>
  <c r="H890"/>
  <c r="D890" l="1"/>
  <c r="F890" s="1"/>
  <c r="G890" s="1"/>
  <c r="I890" s="1"/>
  <c r="AM890" l="1"/>
  <c r="H891"/>
  <c r="D891" l="1"/>
  <c r="F891" s="1"/>
  <c r="G891" s="1"/>
  <c r="I891" s="1"/>
  <c r="AM891" l="1"/>
  <c r="H892"/>
  <c r="D892" l="1"/>
  <c r="F892" s="1"/>
  <c r="G892" s="1"/>
  <c r="I892" s="1"/>
  <c r="AM892" l="1"/>
  <c r="H893"/>
  <c r="D893" l="1"/>
  <c r="F893" s="1"/>
  <c r="G893" s="1"/>
  <c r="I893" s="1"/>
  <c r="AM893" l="1"/>
  <c r="H894"/>
  <c r="D894" l="1"/>
  <c r="F894" s="1"/>
  <c r="G894" s="1"/>
  <c r="I894" s="1"/>
  <c r="AM894" l="1"/>
  <c r="H895"/>
  <c r="D895" l="1"/>
  <c r="F895" s="1"/>
  <c r="G895" s="1"/>
  <c r="I895" s="1"/>
  <c r="AM895" l="1"/>
  <c r="H896"/>
  <c r="D896" l="1"/>
  <c r="F896" s="1"/>
  <c r="G896" s="1"/>
  <c r="I896" s="1"/>
  <c r="AM896" l="1"/>
  <c r="H897"/>
  <c r="D897" l="1"/>
  <c r="F897" s="1"/>
  <c r="G897" s="1"/>
  <c r="I897" s="1"/>
  <c r="AM897" l="1"/>
  <c r="H898"/>
  <c r="D898" l="1"/>
  <c r="F898" s="1"/>
  <c r="G898" s="1"/>
  <c r="I898" s="1"/>
  <c r="AM898" l="1"/>
  <c r="H899"/>
  <c r="D899" l="1"/>
  <c r="F899" s="1"/>
  <c r="G899" s="1"/>
  <c r="I899" s="1"/>
  <c r="AM899" l="1"/>
  <c r="H900"/>
  <c r="D900" l="1"/>
  <c r="F900" s="1"/>
  <c r="G900" s="1"/>
  <c r="I900" s="1"/>
  <c r="AM900" l="1"/>
  <c r="H901"/>
  <c r="D901" l="1"/>
  <c r="F901" s="1"/>
  <c r="G901" s="1"/>
  <c r="I901" s="1"/>
  <c r="AM901" l="1"/>
  <c r="H902"/>
  <c r="D902" l="1"/>
  <c r="F902" s="1"/>
  <c r="G902" s="1"/>
  <c r="I902" s="1"/>
  <c r="AM902" l="1"/>
  <c r="H903"/>
  <c r="D903" l="1"/>
  <c r="F903" s="1"/>
  <c r="G903" s="1"/>
  <c r="I903" s="1"/>
  <c r="AM903" l="1"/>
  <c r="H904"/>
  <c r="D904" l="1"/>
  <c r="F904" s="1"/>
  <c r="G904" s="1"/>
  <c r="I904" s="1"/>
  <c r="AM904" l="1"/>
  <c r="H905"/>
  <c r="D905" l="1"/>
  <c r="F905" s="1"/>
  <c r="G905" s="1"/>
  <c r="I905" s="1"/>
  <c r="AM905" l="1"/>
  <c r="H906"/>
  <c r="D906" l="1"/>
  <c r="F906" s="1"/>
  <c r="G906" s="1"/>
  <c r="I906" s="1"/>
  <c r="AM906" l="1"/>
  <c r="H907"/>
  <c r="D907" l="1"/>
  <c r="F907" s="1"/>
  <c r="G907" s="1"/>
  <c r="I907" s="1"/>
  <c r="AM907" l="1"/>
  <c r="H908"/>
  <c r="D908" l="1"/>
  <c r="F908" s="1"/>
  <c r="G908" s="1"/>
  <c r="I908" s="1"/>
  <c r="AM908" l="1"/>
  <c r="H909"/>
  <c r="D909" l="1"/>
  <c r="F909" s="1"/>
  <c r="G909" s="1"/>
  <c r="I909" s="1"/>
  <c r="AM909" l="1"/>
  <c r="H910"/>
  <c r="D910" l="1"/>
  <c r="F910" s="1"/>
  <c r="G910" s="1"/>
  <c r="I910" s="1"/>
  <c r="AM910" l="1"/>
  <c r="H911"/>
  <c r="D911" l="1"/>
  <c r="F911" s="1"/>
  <c r="G911" s="1"/>
  <c r="I911" s="1"/>
  <c r="AM911" l="1"/>
  <c r="H912"/>
  <c r="D912" l="1"/>
  <c r="F912" s="1"/>
  <c r="G912" s="1"/>
  <c r="I912" s="1"/>
  <c r="AM912" l="1"/>
  <c r="H913"/>
  <c r="D913" l="1"/>
  <c r="F913" s="1"/>
  <c r="G913" s="1"/>
  <c r="I913" s="1"/>
  <c r="AM913" l="1"/>
  <c r="H914"/>
  <c r="D914" l="1"/>
  <c r="F914" s="1"/>
  <c r="G914" s="1"/>
  <c r="I914" s="1"/>
  <c r="AM914" l="1"/>
  <c r="H915"/>
  <c r="D915" l="1"/>
  <c r="F915" s="1"/>
  <c r="G915" s="1"/>
  <c r="I915" s="1"/>
  <c r="AM915" l="1"/>
  <c r="H916"/>
  <c r="D916" l="1"/>
  <c r="F916" s="1"/>
  <c r="G916" s="1"/>
  <c r="I916" s="1"/>
  <c r="AM916" l="1"/>
  <c r="H917"/>
  <c r="D917" l="1"/>
  <c r="F917" s="1"/>
  <c r="G917" s="1"/>
  <c r="I917" s="1"/>
  <c r="AM917" l="1"/>
  <c r="H918"/>
  <c r="D918" l="1"/>
  <c r="F918" s="1"/>
  <c r="G918" s="1"/>
  <c r="I918" s="1"/>
  <c r="AM918" l="1"/>
  <c r="H919"/>
  <c r="D919" l="1"/>
  <c r="F919" s="1"/>
  <c r="G919" s="1"/>
  <c r="I919" s="1"/>
  <c r="AM919" l="1"/>
  <c r="H920"/>
  <c r="D920" l="1"/>
  <c r="F920" s="1"/>
  <c r="G920" s="1"/>
  <c r="I920" s="1"/>
  <c r="AM920" l="1"/>
  <c r="H921"/>
  <c r="D921" l="1"/>
  <c r="F921" s="1"/>
  <c r="G921" s="1"/>
  <c r="I921" s="1"/>
  <c r="AM921" l="1"/>
  <c r="H922"/>
  <c r="D922" l="1"/>
  <c r="F922" s="1"/>
  <c r="G922" s="1"/>
  <c r="I922" s="1"/>
  <c r="AM922" l="1"/>
  <c r="H923"/>
  <c r="D923" l="1"/>
  <c r="F923" s="1"/>
  <c r="G923" s="1"/>
  <c r="I923" s="1"/>
  <c r="AM923" l="1"/>
  <c r="H924"/>
  <c r="D924" l="1"/>
  <c r="F924" s="1"/>
  <c r="G924" s="1"/>
  <c r="I924" s="1"/>
  <c r="AM924" l="1"/>
  <c r="H925"/>
  <c r="D925" l="1"/>
  <c r="F925" s="1"/>
  <c r="G925" s="1"/>
  <c r="I925" s="1"/>
  <c r="AM925" l="1"/>
  <c r="H926"/>
  <c r="D926" l="1"/>
  <c r="F926" s="1"/>
  <c r="G926" s="1"/>
  <c r="I926" s="1"/>
  <c r="AM926" l="1"/>
  <c r="H927"/>
  <c r="D927" l="1"/>
  <c r="F927" s="1"/>
  <c r="G927" s="1"/>
  <c r="I927" s="1"/>
  <c r="AM927" l="1"/>
  <c r="H928"/>
  <c r="D928" l="1"/>
  <c r="F928" s="1"/>
  <c r="G928" s="1"/>
  <c r="I928" s="1"/>
  <c r="AM928" l="1"/>
  <c r="H929"/>
  <c r="D929" l="1"/>
  <c r="F929" s="1"/>
  <c r="G929" s="1"/>
  <c r="I929" s="1"/>
  <c r="AM929" l="1"/>
  <c r="H930"/>
  <c r="D930" l="1"/>
  <c r="F930" s="1"/>
  <c r="G930" s="1"/>
  <c r="I930" s="1"/>
  <c r="AM930" l="1"/>
  <c r="H931"/>
  <c r="D931" l="1"/>
  <c r="F931" s="1"/>
  <c r="G931" s="1"/>
  <c r="I931" s="1"/>
  <c r="AM931" l="1"/>
  <c r="H932"/>
  <c r="D932" l="1"/>
  <c r="F932" s="1"/>
  <c r="G932" s="1"/>
  <c r="I932" s="1"/>
  <c r="AM932" l="1"/>
  <c r="H933"/>
  <c r="D933" l="1"/>
  <c r="F933" s="1"/>
  <c r="G933" s="1"/>
  <c r="I933" s="1"/>
  <c r="AM933" l="1"/>
  <c r="H934"/>
  <c r="D934" l="1"/>
  <c r="F934" s="1"/>
  <c r="G934" s="1"/>
  <c r="I934" s="1"/>
  <c r="AM934" l="1"/>
  <c r="H935"/>
  <c r="D935" l="1"/>
  <c r="F935" s="1"/>
  <c r="G935" s="1"/>
  <c r="I935" s="1"/>
  <c r="AM935" l="1"/>
  <c r="H936"/>
  <c r="D936" l="1"/>
  <c r="F936" s="1"/>
  <c r="G936" s="1"/>
  <c r="I936" s="1"/>
  <c r="AM936" l="1"/>
  <c r="H937"/>
  <c r="D937" l="1"/>
  <c r="F937" s="1"/>
  <c r="G937" s="1"/>
  <c r="I937" s="1"/>
  <c r="AM937" l="1"/>
  <c r="H938"/>
  <c r="D938" l="1"/>
  <c r="F938" s="1"/>
  <c r="G938" s="1"/>
  <c r="I938" s="1"/>
  <c r="AM938" l="1"/>
  <c r="H939"/>
  <c r="D939" l="1"/>
  <c r="F939" s="1"/>
  <c r="G939" s="1"/>
  <c r="I939" s="1"/>
  <c r="AM939" l="1"/>
  <c r="H940"/>
  <c r="D940" l="1"/>
  <c r="F940" s="1"/>
  <c r="G940" s="1"/>
  <c r="I940" s="1"/>
  <c r="AM940" l="1"/>
  <c r="H941"/>
  <c r="D941" l="1"/>
  <c r="F941" s="1"/>
  <c r="G941" s="1"/>
  <c r="I941" s="1"/>
  <c r="AM941" l="1"/>
  <c r="H942"/>
  <c r="D942" l="1"/>
  <c r="F942" s="1"/>
  <c r="G942" s="1"/>
  <c r="I942" s="1"/>
  <c r="AM942" l="1"/>
  <c r="H943"/>
  <c r="D943" l="1"/>
  <c r="F943" s="1"/>
  <c r="G943" s="1"/>
  <c r="I943" s="1"/>
  <c r="AM943" l="1"/>
  <c r="H944"/>
  <c r="D944" l="1"/>
  <c r="F944" s="1"/>
  <c r="G944" s="1"/>
  <c r="I944" s="1"/>
  <c r="H945" l="1"/>
  <c r="AM944"/>
  <c r="D945" l="1"/>
  <c r="F945" s="1"/>
  <c r="G945" s="1"/>
  <c r="I945" s="1"/>
  <c r="AM945" s="1"/>
  <c r="H946" l="1"/>
  <c r="D946" s="1"/>
  <c r="F946" s="1"/>
  <c r="G946" s="1"/>
  <c r="I946" s="1"/>
  <c r="AM946" l="1"/>
  <c r="H947"/>
  <c r="D947" l="1"/>
  <c r="F947" s="1"/>
  <c r="G947" s="1"/>
  <c r="I947" s="1"/>
  <c r="AM947" l="1"/>
  <c r="H948"/>
  <c r="D948" l="1"/>
  <c r="F948" s="1"/>
  <c r="G948" s="1"/>
  <c r="I948" s="1"/>
  <c r="AM948" l="1"/>
  <c r="H949"/>
  <c r="D949" l="1"/>
  <c r="F949" s="1"/>
  <c r="G949" s="1"/>
  <c r="I949" s="1"/>
  <c r="AM949" l="1"/>
  <c r="H950"/>
  <c r="D950" l="1"/>
  <c r="F950" s="1"/>
  <c r="G950" s="1"/>
  <c r="I950" s="1"/>
  <c r="H951" l="1"/>
  <c r="AM950"/>
  <c r="D951" l="1"/>
  <c r="F951" s="1"/>
  <c r="G951" s="1"/>
  <c r="H952" s="1"/>
  <c r="I951" l="1"/>
  <c r="AM951" s="1"/>
  <c r="D952" s="1"/>
  <c r="F952" s="1"/>
  <c r="G952" s="1"/>
  <c r="H953" l="1"/>
  <c r="I952"/>
  <c r="AM952" l="1"/>
  <c r="D953" s="1"/>
  <c r="F953" s="1"/>
  <c r="G953" s="1"/>
  <c r="H954" l="1"/>
  <c r="I953"/>
  <c r="AM953" l="1"/>
  <c r="D954" s="1"/>
  <c r="F954" s="1"/>
  <c r="G954" s="1"/>
  <c r="H955" l="1"/>
  <c r="I954"/>
  <c r="AM954" l="1"/>
  <c r="D955" s="1"/>
  <c r="F955" s="1"/>
  <c r="G955" s="1"/>
  <c r="H956" l="1"/>
  <c r="I955"/>
  <c r="AM955" l="1"/>
  <c r="D956" s="1"/>
  <c r="F956" s="1"/>
  <c r="G956" s="1"/>
  <c r="H957" l="1"/>
  <c r="I956"/>
  <c r="AM956" l="1"/>
  <c r="D957" s="1"/>
  <c r="F957" s="1"/>
  <c r="G957" s="1"/>
  <c r="I957" s="1"/>
  <c r="AM957" l="1"/>
  <c r="H958"/>
  <c r="D958" l="1"/>
  <c r="F958" s="1"/>
  <c r="G958" s="1"/>
  <c r="I958" s="1"/>
  <c r="AM958" l="1"/>
  <c r="H959"/>
  <c r="D959" l="1"/>
  <c r="F959" s="1"/>
  <c r="G959" s="1"/>
  <c r="I959" s="1"/>
  <c r="AM959" l="1"/>
  <c r="H960"/>
  <c r="D960" l="1"/>
  <c r="F960" s="1"/>
  <c r="G960" s="1"/>
  <c r="I960" s="1"/>
  <c r="AM960" l="1"/>
  <c r="H961"/>
  <c r="D961" l="1"/>
  <c r="F961" s="1"/>
  <c r="G961" s="1"/>
  <c r="I961" s="1"/>
  <c r="AM961" l="1"/>
  <c r="H962"/>
  <c r="D962" l="1"/>
  <c r="F962" s="1"/>
  <c r="G962" s="1"/>
  <c r="I962" s="1"/>
  <c r="H963" l="1"/>
  <c r="AM962"/>
  <c r="D963" l="1"/>
  <c r="F963" s="1"/>
  <c r="G963" s="1"/>
  <c r="H964" s="1"/>
  <c r="I963" l="1"/>
  <c r="AM963" s="1"/>
  <c r="D964" s="1"/>
  <c r="F964" s="1"/>
  <c r="G964" s="1"/>
  <c r="I964" s="1"/>
  <c r="H965" l="1"/>
  <c r="AM964"/>
  <c r="D965" l="1"/>
  <c r="F965" s="1"/>
  <c r="G965" s="1"/>
  <c r="H966" s="1"/>
  <c r="I965" l="1"/>
  <c r="AM965" s="1"/>
  <c r="D966" s="1"/>
  <c r="F966" s="1"/>
  <c r="G966" s="1"/>
  <c r="I966" s="1"/>
  <c r="AM966" l="1"/>
  <c r="H967"/>
  <c r="D967" l="1"/>
  <c r="F967" s="1"/>
  <c r="G967" s="1"/>
  <c r="I967" s="1"/>
  <c r="AM967" l="1"/>
  <c r="H968"/>
  <c r="D968" l="1"/>
  <c r="F968" s="1"/>
  <c r="G968" s="1"/>
  <c r="I968" s="1"/>
  <c r="AM968" l="1"/>
  <c r="H969"/>
  <c r="D969" l="1"/>
  <c r="F969" s="1"/>
  <c r="G969" s="1"/>
  <c r="I969" s="1"/>
  <c r="H970" l="1"/>
  <c r="AM969"/>
  <c r="D970" l="1"/>
  <c r="F970" s="1"/>
  <c r="G970" s="1"/>
  <c r="H971" s="1"/>
  <c r="I970" l="1"/>
  <c r="AM970" s="1"/>
  <c r="D971" s="1"/>
  <c r="F971" s="1"/>
  <c r="G971" s="1"/>
  <c r="H972" l="1"/>
  <c r="I971"/>
  <c r="AM971" l="1"/>
  <c r="D972" s="1"/>
  <c r="F972" s="1"/>
  <c r="G972" s="1"/>
  <c r="H973" l="1"/>
  <c r="I972"/>
  <c r="AM972" l="1"/>
  <c r="D973" s="1"/>
  <c r="F973" s="1"/>
  <c r="G973" s="1"/>
  <c r="H974" l="1"/>
  <c r="I973"/>
  <c r="AM973" l="1"/>
  <c r="D974" s="1"/>
  <c r="F974" s="1"/>
  <c r="G974" s="1"/>
  <c r="H975" l="1"/>
  <c r="I974"/>
  <c r="AM974" l="1"/>
  <c r="D975" s="1"/>
  <c r="F975" s="1"/>
  <c r="G975" s="1"/>
  <c r="H976" l="1"/>
  <c r="I975"/>
  <c r="AM975" l="1"/>
  <c r="D976" s="1"/>
  <c r="F976" s="1"/>
  <c r="G976" s="1"/>
  <c r="I976" s="1"/>
  <c r="AM976" l="1"/>
  <c r="H977"/>
  <c r="D977" l="1"/>
  <c r="F977" s="1"/>
  <c r="G977" s="1"/>
  <c r="I977" s="1"/>
  <c r="AM977" l="1"/>
  <c r="H978"/>
  <c r="D978" l="1"/>
  <c r="F978" s="1"/>
  <c r="G978" s="1"/>
  <c r="I978" s="1"/>
  <c r="AM978" l="1"/>
  <c r="H979"/>
  <c r="D979" l="1"/>
  <c r="F979" s="1"/>
  <c r="G979" s="1"/>
  <c r="I979" s="1"/>
  <c r="AM979" l="1"/>
  <c r="H980"/>
  <c r="D980" l="1"/>
  <c r="F980" s="1"/>
  <c r="G980" s="1"/>
  <c r="I980" s="1"/>
  <c r="AM980" l="1"/>
  <c r="H981"/>
  <c r="D981" l="1"/>
  <c r="F981" s="1"/>
  <c r="G981" s="1"/>
  <c r="I981" s="1"/>
  <c r="AM981" l="1"/>
  <c r="H982"/>
  <c r="D982" l="1"/>
  <c r="F982" s="1"/>
  <c r="G982" s="1"/>
  <c r="I982" s="1"/>
  <c r="AM982" l="1"/>
  <c r="H983"/>
  <c r="D983" l="1"/>
  <c r="F983" s="1"/>
  <c r="G983" s="1"/>
  <c r="I983" s="1"/>
  <c r="AM983" l="1"/>
  <c r="H984"/>
  <c r="D984" l="1"/>
  <c r="F984" s="1"/>
  <c r="G984" s="1"/>
  <c r="I984" s="1"/>
  <c r="AM984" l="1"/>
  <c r="H985"/>
  <c r="D985" l="1"/>
  <c r="F985" s="1"/>
  <c r="G985" s="1"/>
  <c r="I985" s="1"/>
  <c r="AM985" l="1"/>
  <c r="H986"/>
  <c r="D986" l="1"/>
  <c r="F986" s="1"/>
  <c r="G986" s="1"/>
  <c r="I986" s="1"/>
  <c r="AM986" l="1"/>
  <c r="H987"/>
  <c r="D987" l="1"/>
  <c r="F987" s="1"/>
  <c r="G987" s="1"/>
  <c r="I987" s="1"/>
  <c r="AM987" l="1"/>
  <c r="H988"/>
  <c r="D988" l="1"/>
  <c r="F988" s="1"/>
  <c r="G988" s="1"/>
  <c r="I988" s="1"/>
  <c r="AM988" l="1"/>
  <c r="H989"/>
  <c r="D989" l="1"/>
  <c r="F989" s="1"/>
  <c r="G989" s="1"/>
  <c r="I989" s="1"/>
  <c r="AM989" l="1"/>
  <c r="H990"/>
  <c r="D990" l="1"/>
  <c r="F990" s="1"/>
  <c r="G990" s="1"/>
  <c r="I990" s="1"/>
  <c r="AM990" l="1"/>
  <c r="H991"/>
  <c r="D991" l="1"/>
  <c r="F991" s="1"/>
  <c r="G991" s="1"/>
  <c r="I991" s="1"/>
  <c r="AM991" l="1"/>
  <c r="H992"/>
  <c r="D992" l="1"/>
  <c r="F992" s="1"/>
  <c r="G992" s="1"/>
  <c r="I992" s="1"/>
  <c r="AM992" l="1"/>
  <c r="H993"/>
  <c r="D993" l="1"/>
  <c r="F993" s="1"/>
  <c r="G993" s="1"/>
  <c r="I993" s="1"/>
  <c r="AM993" l="1"/>
  <c r="H994"/>
  <c r="D994" l="1"/>
  <c r="F994" s="1"/>
  <c r="G994" s="1"/>
  <c r="I994" s="1"/>
  <c r="AM994" l="1"/>
  <c r="H995"/>
  <c r="D995" l="1"/>
  <c r="F995" s="1"/>
  <c r="G995" s="1"/>
  <c r="I995" s="1"/>
  <c r="AM995" l="1"/>
  <c r="H996"/>
  <c r="D996" l="1"/>
  <c r="F996" s="1"/>
  <c r="G996" s="1"/>
  <c r="I996" s="1"/>
  <c r="AM996" l="1"/>
  <c r="H997"/>
  <c r="D997" l="1"/>
  <c r="F997" s="1"/>
  <c r="G997" s="1"/>
  <c r="I997" s="1"/>
  <c r="AM997" l="1"/>
  <c r="H998"/>
  <c r="D998" l="1"/>
  <c r="F998" s="1"/>
  <c r="G998" s="1"/>
  <c r="I998" s="1"/>
  <c r="AM998" l="1"/>
  <c r="H999"/>
  <c r="D999" l="1"/>
  <c r="F999" s="1"/>
  <c r="G999" s="1"/>
  <c r="I999" s="1"/>
  <c r="AM999" l="1"/>
  <c r="H1000"/>
  <c r="D1000" l="1"/>
  <c r="F1000" s="1"/>
  <c r="G1000" s="1"/>
  <c r="I1000" s="1"/>
  <c r="AM1000" l="1"/>
  <c r="H1001"/>
  <c r="D1001" l="1"/>
  <c r="F1001" s="1"/>
  <c r="G1001" s="1"/>
  <c r="I1001" s="1"/>
  <c r="AM1001" l="1"/>
  <c r="H1002"/>
  <c r="D1002" l="1"/>
  <c r="F1002" s="1"/>
  <c r="G1002" s="1"/>
  <c r="I1002" s="1"/>
  <c r="AM1002" l="1"/>
  <c r="H1003"/>
  <c r="D1003" l="1"/>
  <c r="F1003" s="1"/>
  <c r="G1003" s="1"/>
  <c r="I1003" s="1"/>
  <c r="AM1003" l="1"/>
  <c r="H1004"/>
  <c r="D1004" l="1"/>
  <c r="F1004" s="1"/>
  <c r="G1004" s="1"/>
  <c r="I1004" s="1"/>
  <c r="AM1004" l="1"/>
  <c r="H1005"/>
  <c r="D1005" l="1"/>
  <c r="F1005" s="1"/>
  <c r="G1005" s="1"/>
  <c r="I1005" s="1"/>
  <c r="AM1005" l="1"/>
  <c r="H1006"/>
  <c r="D1006" l="1"/>
  <c r="F1006" s="1"/>
  <c r="G1006" s="1"/>
  <c r="I1006" s="1"/>
  <c r="AM1006" l="1"/>
  <c r="H1007"/>
  <c r="D1007" l="1"/>
  <c r="F1007" s="1"/>
  <c r="G1007" s="1"/>
  <c r="I1007" s="1"/>
  <c r="AM1007" l="1"/>
  <c r="H1008"/>
  <c r="D1008" l="1"/>
  <c r="F1008" s="1"/>
  <c r="G1008" s="1"/>
  <c r="I1008" s="1"/>
  <c r="AM1008" l="1"/>
  <c r="H1009"/>
  <c r="D1009" l="1"/>
  <c r="F1009" s="1"/>
  <c r="G1009" s="1"/>
  <c r="I1009" s="1"/>
  <c r="AM1009" l="1"/>
  <c r="H1010"/>
  <c r="D1010" l="1"/>
  <c r="F1010" s="1"/>
  <c r="G1010" s="1"/>
  <c r="I1010" s="1"/>
  <c r="AM1010" l="1"/>
  <c r="H1011"/>
  <c r="D1011" l="1"/>
  <c r="F1011" s="1"/>
  <c r="G1011" s="1"/>
  <c r="I1011" s="1"/>
  <c r="AM1011" l="1"/>
  <c r="H1012"/>
  <c r="D1012" l="1"/>
  <c r="F1012" s="1"/>
  <c r="G1012" s="1"/>
  <c r="I1012" s="1"/>
  <c r="AM1012" l="1"/>
  <c r="H1013"/>
  <c r="D1013" l="1"/>
  <c r="F1013" s="1"/>
  <c r="G1013" s="1"/>
  <c r="I1013" s="1"/>
  <c r="AM1013" l="1"/>
  <c r="H1014"/>
  <c r="D1014" l="1"/>
  <c r="F1014" s="1"/>
  <c r="G1014" s="1"/>
  <c r="I1014" s="1"/>
  <c r="AM1014" l="1"/>
  <c r="H1015"/>
  <c r="D1015" l="1"/>
  <c r="F1015" s="1"/>
  <c r="G1015" s="1"/>
  <c r="I1015" s="1"/>
  <c r="AM1015" l="1"/>
  <c r="H1016"/>
  <c r="D1016" l="1"/>
  <c r="F1016" s="1"/>
  <c r="G1016" s="1"/>
  <c r="I1016" s="1"/>
  <c r="AM1016" l="1"/>
  <c r="H1017"/>
  <c r="D1017" l="1"/>
  <c r="F1017" s="1"/>
  <c r="G1017" s="1"/>
  <c r="I1017" s="1"/>
  <c r="AM1017" l="1"/>
  <c r="H1018"/>
  <c r="D1018" l="1"/>
  <c r="F1018" s="1"/>
  <c r="G1018" s="1"/>
  <c r="I1018" s="1"/>
  <c r="AM1018" l="1"/>
  <c r="H1019"/>
  <c r="D1019" l="1"/>
  <c r="F1019" s="1"/>
  <c r="G1019" s="1"/>
  <c r="I1019" s="1"/>
  <c r="AM1019" l="1"/>
  <c r="H1020"/>
  <c r="D1020" l="1"/>
  <c r="F1020" s="1"/>
  <c r="G1020" s="1"/>
  <c r="I1020" s="1"/>
  <c r="AM1020" l="1"/>
  <c r="H1021"/>
  <c r="D1021" l="1"/>
  <c r="F1021" s="1"/>
  <c r="G1021" s="1"/>
  <c r="I1021" s="1"/>
  <c r="AM1021" l="1"/>
  <c r="H1022"/>
  <c r="D1022" l="1"/>
  <c r="F1022" s="1"/>
  <c r="G1022" s="1"/>
  <c r="I1022" s="1"/>
  <c r="AM1022" l="1"/>
  <c r="H1023"/>
  <c r="D1023" l="1"/>
  <c r="F1023" s="1"/>
  <c r="G1023" s="1"/>
  <c r="I1023" s="1"/>
  <c r="AM1023" l="1"/>
  <c r="H1024"/>
  <c r="D1024" l="1"/>
  <c r="F1024" s="1"/>
  <c r="G1024" s="1"/>
  <c r="I1024" s="1"/>
  <c r="AM1024" l="1"/>
  <c r="H1025"/>
  <c r="D1025" l="1"/>
  <c r="F1025" s="1"/>
  <c r="G1025" s="1"/>
  <c r="I1025" s="1"/>
  <c r="AM1025" l="1"/>
  <c r="H1026"/>
  <c r="D1026" l="1"/>
  <c r="F1026" s="1"/>
  <c r="G1026" s="1"/>
  <c r="I1026" s="1"/>
  <c r="AM1026" l="1"/>
  <c r="H1027"/>
  <c r="D1027" l="1"/>
  <c r="F1027" s="1"/>
  <c r="G1027" s="1"/>
  <c r="I1027" s="1"/>
  <c r="AM1027" l="1"/>
  <c r="H1028"/>
  <c r="D1028" l="1"/>
  <c r="F1028" s="1"/>
  <c r="G1028" s="1"/>
  <c r="I1028" s="1"/>
  <c r="AM1028" l="1"/>
  <c r="H1029"/>
  <c r="D1029" l="1"/>
  <c r="F1029" s="1"/>
  <c r="G1029" s="1"/>
  <c r="I1029" s="1"/>
  <c r="AM1029" l="1"/>
  <c r="H1030"/>
  <c r="D1030" l="1"/>
  <c r="F1030" s="1"/>
  <c r="G1030" s="1"/>
  <c r="I1030" s="1"/>
  <c r="AM1030" l="1"/>
  <c r="H1031"/>
  <c r="D1031" l="1"/>
  <c r="F1031" s="1"/>
  <c r="G1031" s="1"/>
  <c r="I1031" s="1"/>
  <c r="AM1031" l="1"/>
  <c r="H1032"/>
  <c r="D1032" l="1"/>
  <c r="F1032" s="1"/>
  <c r="G1032" s="1"/>
  <c r="I1032" s="1"/>
  <c r="AM1032" l="1"/>
  <c r="H1033"/>
  <c r="D1033" l="1"/>
  <c r="F1033" s="1"/>
  <c r="G1033" s="1"/>
  <c r="I1033" s="1"/>
  <c r="AM1033" l="1"/>
  <c r="H1034"/>
  <c r="D1034" l="1"/>
  <c r="F1034" s="1"/>
  <c r="G1034" s="1"/>
  <c r="I1034" s="1"/>
  <c r="AM1034" l="1"/>
  <c r="H1035"/>
  <c r="D1035" l="1"/>
  <c r="F1035" s="1"/>
  <c r="G1035" s="1"/>
  <c r="I1035" s="1"/>
  <c r="AM1035" l="1"/>
  <c r="H1036"/>
  <c r="D1036" l="1"/>
  <c r="F1036" s="1"/>
  <c r="G1036" s="1"/>
  <c r="I1036" s="1"/>
  <c r="AM1036" l="1"/>
  <c r="H1037"/>
  <c r="D1037" l="1"/>
  <c r="F1037" s="1"/>
  <c r="G1037" s="1"/>
  <c r="I1037" s="1"/>
  <c r="AM1037" l="1"/>
  <c r="H1038"/>
  <c r="D1038" l="1"/>
  <c r="F1038" s="1"/>
  <c r="G1038" s="1"/>
  <c r="I1038" s="1"/>
  <c r="AM1038" l="1"/>
  <c r="H1039"/>
  <c r="D1039" l="1"/>
  <c r="F1039" s="1"/>
  <c r="G1039" s="1"/>
  <c r="I1039" s="1"/>
  <c r="AM1039" l="1"/>
  <c r="H1040"/>
  <c r="D1040" l="1"/>
  <c r="F1040" s="1"/>
  <c r="G1040" s="1"/>
  <c r="I1040" s="1"/>
  <c r="AM1040" l="1"/>
  <c r="H1041"/>
  <c r="D1041" l="1"/>
  <c r="F1041" s="1"/>
  <c r="G1041" s="1"/>
  <c r="I1041" s="1"/>
  <c r="AM1041" l="1"/>
  <c r="H1042"/>
  <c r="D1042" l="1"/>
  <c r="F1042" s="1"/>
  <c r="G1042" s="1"/>
  <c r="I1042" s="1"/>
  <c r="AM1042" l="1"/>
  <c r="H1043"/>
  <c r="D1043" l="1"/>
  <c r="F1043" s="1"/>
  <c r="G1043" s="1"/>
  <c r="I1043" s="1"/>
  <c r="AM1043" l="1"/>
  <c r="H1044"/>
  <c r="D1044" l="1"/>
  <c r="F1044" s="1"/>
  <c r="G1044" s="1"/>
  <c r="I1044" s="1"/>
  <c r="AM1044" l="1"/>
  <c r="H1045"/>
  <c r="D1045" l="1"/>
  <c r="F1045" s="1"/>
  <c r="G1045" s="1"/>
  <c r="I1045" s="1"/>
  <c r="AM1045" l="1"/>
  <c r="H1046"/>
  <c r="D1046" l="1"/>
  <c r="F1046" s="1"/>
  <c r="G1046" s="1"/>
  <c r="I1046" s="1"/>
  <c r="AM1046" l="1"/>
  <c r="H1047"/>
  <c r="D1047" l="1"/>
  <c r="F1047" s="1"/>
  <c r="G1047" s="1"/>
  <c r="I1047" s="1"/>
  <c r="AM1047" l="1"/>
  <c r="H1048"/>
  <c r="D1048" l="1"/>
  <c r="F1048" s="1"/>
  <c r="G1048" s="1"/>
  <c r="I1048" s="1"/>
  <c r="AM1048" l="1"/>
  <c r="H1049"/>
  <c r="D1049" l="1"/>
  <c r="F1049" s="1"/>
  <c r="G1049" s="1"/>
  <c r="I1049" s="1"/>
  <c r="AM1049" l="1"/>
  <c r="H1050"/>
  <c r="D1050" l="1"/>
  <c r="F1050" s="1"/>
  <c r="G1050" s="1"/>
  <c r="I1050" s="1"/>
  <c r="AM1050" l="1"/>
  <c r="H1051"/>
  <c r="D1051" l="1"/>
  <c r="F1051" s="1"/>
  <c r="G1051" s="1"/>
  <c r="I1051" s="1"/>
  <c r="AM1051" l="1"/>
  <c r="H1052"/>
  <c r="D1052" l="1"/>
  <c r="F1052" s="1"/>
  <c r="G1052" s="1"/>
  <c r="I1052" s="1"/>
  <c r="AM1052" l="1"/>
  <c r="H1053"/>
  <c r="D1053" l="1"/>
  <c r="F1053" s="1"/>
  <c r="G1053" s="1"/>
  <c r="I1053" s="1"/>
  <c r="AM1053" l="1"/>
  <c r="H1054"/>
  <c r="D1054" l="1"/>
  <c r="F1054" s="1"/>
  <c r="G1054" s="1"/>
  <c r="I1054" s="1"/>
  <c r="AM1054" l="1"/>
  <c r="H1055"/>
  <c r="D1055" l="1"/>
  <c r="F1055" s="1"/>
  <c r="G1055" s="1"/>
  <c r="I1055" s="1"/>
  <c r="AM1055" l="1"/>
  <c r="H1056"/>
  <c r="D1056" l="1"/>
  <c r="F1056" s="1"/>
  <c r="G1056" s="1"/>
  <c r="I1056" s="1"/>
  <c r="AM1056" l="1"/>
  <c r="H1057"/>
  <c r="D1057" l="1"/>
  <c r="F1057" s="1"/>
  <c r="G1057" s="1"/>
  <c r="I1057" s="1"/>
  <c r="AM1057" l="1"/>
  <c r="H1058"/>
  <c r="D1058" l="1"/>
  <c r="F1058" s="1"/>
  <c r="G1058" s="1"/>
  <c r="I1058" s="1"/>
  <c r="AM1058" l="1"/>
  <c r="H1059"/>
  <c r="D1059" l="1"/>
  <c r="F1059" s="1"/>
  <c r="G1059" s="1"/>
  <c r="I1059" s="1"/>
  <c r="AM1059" l="1"/>
  <c r="H1060"/>
  <c r="D1060" l="1"/>
  <c r="F1060" s="1"/>
  <c r="G1060" s="1"/>
  <c r="I1060" s="1"/>
  <c r="H1061" l="1"/>
  <c r="AM1060"/>
  <c r="D1061" l="1"/>
  <c r="F1061" s="1"/>
  <c r="G1061" s="1"/>
  <c r="H1062" s="1"/>
  <c r="I1061" l="1"/>
  <c r="AM1061" s="1"/>
  <c r="D1062" s="1"/>
  <c r="F1062" s="1"/>
  <c r="G1062" s="1"/>
  <c r="I1062" s="1"/>
  <c r="H1063" l="1"/>
  <c r="AM1062"/>
  <c r="D1063" l="1"/>
  <c r="F1063" s="1"/>
  <c r="G1063" s="1"/>
  <c r="H1064" s="1"/>
  <c r="I1063" l="1"/>
  <c r="AM1063" s="1"/>
  <c r="D1064" s="1"/>
  <c r="F1064" s="1"/>
  <c r="G1064" s="1"/>
  <c r="I1064" s="1"/>
  <c r="H1065" l="1"/>
  <c r="AM1064"/>
  <c r="D1065" l="1"/>
  <c r="F1065" s="1"/>
  <c r="G1065" s="1"/>
  <c r="H1066" s="1"/>
  <c r="I1065" l="1"/>
  <c r="AM1065" s="1"/>
  <c r="D1066" s="1"/>
  <c r="F1066" s="1"/>
  <c r="G1066" s="1"/>
  <c r="H1067" l="1"/>
  <c r="I1066"/>
  <c r="AM1066" l="1"/>
  <c r="D1067" s="1"/>
  <c r="F1067" s="1"/>
  <c r="G1067" s="1"/>
  <c r="H1068" l="1"/>
  <c r="I1067"/>
  <c r="AM1067" l="1"/>
  <c r="D1068" s="1"/>
  <c r="F1068" s="1"/>
  <c r="G1068" s="1"/>
  <c r="I1068" s="1"/>
  <c r="H1069" l="1"/>
  <c r="AM1068"/>
  <c r="D1069" l="1"/>
  <c r="F1069" s="1"/>
  <c r="G1069" s="1"/>
  <c r="H1070" s="1"/>
  <c r="I1069" l="1"/>
  <c r="AM1069" s="1"/>
  <c r="D1070" s="1"/>
  <c r="F1070" s="1"/>
  <c r="G1070" s="1"/>
  <c r="I1070" s="1"/>
  <c r="H1071" l="1"/>
  <c r="AM1070"/>
  <c r="D1071" l="1"/>
  <c r="F1071" s="1"/>
  <c r="G1071" s="1"/>
  <c r="H1072" s="1"/>
  <c r="I1071" l="1"/>
  <c r="AM1071" s="1"/>
  <c r="D1072" s="1"/>
  <c r="F1072" s="1"/>
  <c r="G1072" s="1"/>
  <c r="I1072" s="1"/>
  <c r="H1073" l="1"/>
  <c r="AM1072"/>
  <c r="D1073" l="1"/>
  <c r="F1073" s="1"/>
  <c r="G1073" s="1"/>
  <c r="H1074" s="1"/>
  <c r="I1073" l="1"/>
  <c r="AM1073" s="1"/>
  <c r="D1074" s="1"/>
  <c r="F1074" s="1"/>
  <c r="G1074" s="1"/>
  <c r="H1075" l="1"/>
  <c r="I1074"/>
  <c r="AM1074" l="1"/>
  <c r="D1075" s="1"/>
  <c r="F1075" s="1"/>
  <c r="G1075" s="1"/>
  <c r="H1076" l="1"/>
  <c r="I1075"/>
  <c r="AM1075" l="1"/>
  <c r="D1076" s="1"/>
  <c r="F1076" s="1"/>
  <c r="G1076" s="1"/>
  <c r="I1076" s="1"/>
  <c r="H1077" l="1"/>
  <c r="AM1076"/>
  <c r="D1077" l="1"/>
  <c r="F1077" s="1"/>
  <c r="G1077" s="1"/>
  <c r="H1078" s="1"/>
  <c r="I1077" l="1"/>
  <c r="AM1077" s="1"/>
  <c r="D1078" s="1"/>
  <c r="F1078" s="1"/>
  <c r="G1078" s="1"/>
  <c r="I1078" s="1"/>
  <c r="H1079" l="1"/>
  <c r="AM1078"/>
  <c r="D1079" l="1"/>
  <c r="F1079" s="1"/>
  <c r="G1079" s="1"/>
  <c r="H1080" s="1"/>
  <c r="I1079" l="1"/>
  <c r="AM1079" s="1"/>
  <c r="D1080" s="1"/>
  <c r="F1080" s="1"/>
  <c r="G1080" s="1"/>
  <c r="I1080" s="1"/>
  <c r="H1081" l="1"/>
  <c r="AM1080"/>
  <c r="D1081" l="1"/>
  <c r="F1081" s="1"/>
  <c r="G1081" s="1"/>
  <c r="H1082" s="1"/>
  <c r="I1081" l="1"/>
  <c r="AM1081" s="1"/>
  <c r="D1082" s="1"/>
  <c r="F1082" s="1"/>
  <c r="G1082" s="1"/>
  <c r="H1083" l="1"/>
  <c r="I1082"/>
  <c r="AM1082" l="1"/>
  <c r="D1083" s="1"/>
  <c r="F1083" s="1"/>
  <c r="G1083" s="1"/>
  <c r="H1084" l="1"/>
  <c r="I1083"/>
  <c r="AM1083" l="1"/>
  <c r="D1084" s="1"/>
  <c r="F1084" s="1"/>
  <c r="G1084" s="1"/>
  <c r="I1084" s="1"/>
  <c r="H1085" l="1"/>
  <c r="AM1084"/>
  <c r="D1085" l="1"/>
  <c r="F1085" s="1"/>
  <c r="G1085" s="1"/>
  <c r="H1086" s="1"/>
  <c r="I1085" l="1"/>
  <c r="AM1085" s="1"/>
  <c r="D1086" s="1"/>
  <c r="F1086" s="1"/>
  <c r="G1086" s="1"/>
  <c r="I1086" s="1"/>
  <c r="H1087" l="1"/>
  <c r="AM1086"/>
  <c r="D1087" l="1"/>
  <c r="F1087" s="1"/>
  <c r="G1087" s="1"/>
  <c r="H1088" s="1"/>
  <c r="I1087" l="1"/>
  <c r="AM1087" s="1"/>
  <c r="D1088" s="1"/>
  <c r="F1088" s="1"/>
  <c r="G1088" s="1"/>
  <c r="I1088" s="1"/>
  <c r="H1089" l="1"/>
  <c r="AM1088"/>
  <c r="D1089" l="1"/>
  <c r="F1089" s="1"/>
  <c r="G1089" s="1"/>
  <c r="H1090" s="1"/>
  <c r="I1089" l="1"/>
  <c r="AM1089" s="1"/>
  <c r="D1090" s="1"/>
  <c r="F1090" s="1"/>
  <c r="G1090" s="1"/>
  <c r="H1091" l="1"/>
  <c r="I1090"/>
  <c r="AM1090" l="1"/>
  <c r="D1091" s="1"/>
  <c r="F1091" s="1"/>
  <c r="G1091" s="1"/>
  <c r="H1092" l="1"/>
  <c r="I1091"/>
  <c r="AM1091" l="1"/>
  <c r="D1092" s="1"/>
  <c r="F1092" s="1"/>
  <c r="G1092" s="1"/>
  <c r="I1092" s="1"/>
  <c r="H1093" l="1"/>
  <c r="AM1092"/>
  <c r="D1093" l="1"/>
  <c r="F1093" s="1"/>
  <c r="G1093" s="1"/>
  <c r="H1094" s="1"/>
  <c r="I1093" l="1"/>
  <c r="AM1093" s="1"/>
  <c r="D1094" s="1"/>
  <c r="F1094" s="1"/>
  <c r="G1094" s="1"/>
  <c r="H1095" s="1"/>
  <c r="I1094" l="1"/>
  <c r="AM1094" s="1"/>
  <c r="D1095" s="1"/>
  <c r="F1095" s="1"/>
  <c r="G1095" s="1"/>
  <c r="H1096" l="1"/>
  <c r="I1095"/>
  <c r="AM1095" l="1"/>
  <c r="D1096" s="1"/>
  <c r="F1096" s="1"/>
  <c r="G1096" s="1"/>
  <c r="I1096" l="1"/>
  <c r="H1097"/>
  <c r="AM1096" l="1"/>
  <c r="D1097" s="1"/>
  <c r="F1097" s="1"/>
  <c r="G1097" s="1"/>
  <c r="I1097" s="1"/>
  <c r="AM1097" l="1"/>
  <c r="H1098"/>
  <c r="D1098" l="1"/>
  <c r="F1098" s="1"/>
  <c r="G1098" s="1"/>
  <c r="I1098" s="1"/>
  <c r="AM1098" l="1"/>
  <c r="H1099"/>
  <c r="D1099" l="1"/>
  <c r="F1099" s="1"/>
  <c r="G1099" s="1"/>
  <c r="I1099" s="1"/>
  <c r="H1100" l="1"/>
  <c r="AM1099"/>
  <c r="D1100" l="1"/>
  <c r="F1100" s="1"/>
  <c r="G1100" s="1"/>
  <c r="H1101" s="1"/>
  <c r="I1100" l="1"/>
  <c r="AM1100" s="1"/>
  <c r="D1101" s="1"/>
  <c r="F1101" s="1"/>
  <c r="G1101" s="1"/>
  <c r="I1101" s="1"/>
  <c r="H1102" l="1"/>
  <c r="AM1101"/>
  <c r="D1102" l="1"/>
  <c r="F1102" s="1"/>
  <c r="G1102" s="1"/>
  <c r="H1103" s="1"/>
  <c r="I1102" l="1"/>
  <c r="AM1102" s="1"/>
  <c r="D1103" s="1"/>
  <c r="F1103" s="1"/>
  <c r="G1103" s="1"/>
  <c r="I1103" s="1"/>
  <c r="AM1103" l="1"/>
  <c r="H1104"/>
  <c r="D1104" l="1"/>
  <c r="F1104" s="1"/>
  <c r="G1104" s="1"/>
  <c r="I1104" s="1"/>
  <c r="AM1104" l="1"/>
  <c r="H1105"/>
  <c r="D1105" l="1"/>
  <c r="F1105" s="1"/>
  <c r="G1105" s="1"/>
  <c r="I1105" s="1"/>
  <c r="AM1105" l="1"/>
  <c r="H1106"/>
  <c r="D1106" l="1"/>
  <c r="F1106" s="1"/>
  <c r="G1106" s="1"/>
  <c r="I1106" s="1"/>
  <c r="H1107" l="1"/>
  <c r="AM1106"/>
  <c r="D1107" l="1"/>
  <c r="F1107" s="1"/>
  <c r="G1107" s="1"/>
  <c r="H1108" s="1"/>
  <c r="I1107" l="1"/>
  <c r="AM1107" s="1"/>
  <c r="D1108" s="1"/>
  <c r="F1108" s="1"/>
  <c r="G1108" s="1"/>
  <c r="I1108" s="1"/>
  <c r="H1109" l="1"/>
  <c r="AM1108"/>
  <c r="D1109" l="1"/>
  <c r="F1109" s="1"/>
  <c r="G1109" s="1"/>
  <c r="H1110" s="1"/>
  <c r="I1109" l="1"/>
  <c r="AM1109" s="1"/>
  <c r="D1110" s="1"/>
  <c r="F1110" s="1"/>
  <c r="G1110" s="1"/>
  <c r="I1110" s="1"/>
  <c r="AM1110" l="1"/>
  <c r="H1111"/>
  <c r="D1111" l="1"/>
  <c r="F1111" s="1"/>
  <c r="G1111" s="1"/>
  <c r="I1111" s="1"/>
  <c r="AM1111" l="1"/>
  <c r="H1112"/>
  <c r="D1112" l="1"/>
  <c r="F1112" s="1"/>
  <c r="G1112" s="1"/>
  <c r="I1112" s="1"/>
  <c r="AM1112" l="1"/>
  <c r="H1113"/>
  <c r="D1113" l="1"/>
  <c r="F1113" s="1"/>
  <c r="G1113" s="1"/>
  <c r="I1113" s="1"/>
  <c r="H1114" l="1"/>
  <c r="AM1113"/>
  <c r="D1114" l="1"/>
  <c r="F1114" s="1"/>
  <c r="G1114" s="1"/>
  <c r="H1115" s="1"/>
  <c r="I1114" l="1"/>
  <c r="AM1114" s="1"/>
  <c r="D1115" s="1"/>
  <c r="F1115" s="1"/>
  <c r="G1115" s="1"/>
  <c r="H1116" l="1"/>
  <c r="I1115"/>
  <c r="AM1115" l="1"/>
  <c r="D1116" s="1"/>
  <c r="F1116" s="1"/>
  <c r="G1116" s="1"/>
  <c r="H1117" l="1"/>
  <c r="I1116"/>
  <c r="AM1116" l="1"/>
  <c r="D1117" s="1"/>
  <c r="F1117" s="1"/>
  <c r="G1117" s="1"/>
  <c r="H1118" l="1"/>
  <c r="I1117"/>
  <c r="AM1117" l="1"/>
  <c r="D1118" s="1"/>
  <c r="F1118" s="1"/>
  <c r="G1118" s="1"/>
  <c r="H1119" l="1"/>
  <c r="I1118"/>
  <c r="AM1118" l="1"/>
  <c r="D1119" s="1"/>
  <c r="F1119" s="1"/>
  <c r="G1119" s="1"/>
  <c r="H1120" l="1"/>
  <c r="I1119"/>
  <c r="AM1119" l="1"/>
  <c r="D1120" s="1"/>
  <c r="F1120" s="1"/>
  <c r="G1120" s="1"/>
  <c r="H1121" l="1"/>
  <c r="I1120"/>
  <c r="AM1120" l="1"/>
  <c r="D1121" s="1"/>
  <c r="F1121" s="1"/>
  <c r="G1121" s="1"/>
  <c r="H1122" l="1"/>
  <c r="I1121"/>
  <c r="AM1121" l="1"/>
  <c r="D1122" s="1"/>
  <c r="F1122" s="1"/>
  <c r="G1122" s="1"/>
  <c r="H1123" l="1"/>
  <c r="I1122"/>
  <c r="AM1122" l="1"/>
  <c r="D1123" s="1"/>
  <c r="F1123" s="1"/>
  <c r="G1123" s="1"/>
  <c r="H1124" l="1"/>
  <c r="I1123"/>
  <c r="AM1123" l="1"/>
  <c r="D1124" s="1"/>
  <c r="F1124" s="1"/>
  <c r="G1124" s="1"/>
  <c r="H1125" l="1"/>
  <c r="I1124"/>
  <c r="AM1124" l="1"/>
  <c r="D1125" s="1"/>
  <c r="F1125" s="1"/>
  <c r="G1125" s="1"/>
  <c r="H1126" l="1"/>
  <c r="I1125"/>
  <c r="AM1125" l="1"/>
  <c r="D1126" s="1"/>
  <c r="F1126" s="1"/>
  <c r="G1126" s="1"/>
  <c r="H1127" l="1"/>
  <c r="I1126"/>
  <c r="AM1126" l="1"/>
  <c r="D1127" s="1"/>
  <c r="F1127" s="1"/>
  <c r="G1127" s="1"/>
  <c r="H1128" l="1"/>
  <c r="I1127"/>
  <c r="AM1127" l="1"/>
  <c r="D1128" s="1"/>
  <c r="F1128" s="1"/>
  <c r="G1128" s="1"/>
  <c r="H1129" l="1"/>
  <c r="I1128"/>
  <c r="AM1128" l="1"/>
  <c r="D1129" s="1"/>
  <c r="F1129" s="1"/>
  <c r="G1129" s="1"/>
  <c r="H1130" l="1"/>
  <c r="I1129"/>
  <c r="AM1129" l="1"/>
  <c r="D1130" s="1"/>
  <c r="F1130" s="1"/>
  <c r="G1130" s="1"/>
  <c r="H1131" l="1"/>
  <c r="I1130"/>
  <c r="AM1130" l="1"/>
  <c r="D1131" s="1"/>
  <c r="F1131" s="1"/>
  <c r="G1131" s="1"/>
  <c r="H1132" l="1"/>
  <c r="I1131"/>
  <c r="AM1131" l="1"/>
  <c r="D1132" s="1"/>
  <c r="F1132" s="1"/>
  <c r="G1132" s="1"/>
  <c r="H1133" l="1"/>
  <c r="I1132"/>
  <c r="AM1132" l="1"/>
  <c r="D1133" s="1"/>
  <c r="F1133" s="1"/>
  <c r="G1133" s="1"/>
  <c r="H1134" l="1"/>
  <c r="I1133"/>
  <c r="AM1133" l="1"/>
  <c r="D1134" s="1"/>
  <c r="F1134" s="1"/>
  <c r="G1134" s="1"/>
  <c r="H1135" l="1"/>
  <c r="I1134"/>
  <c r="AM1134" l="1"/>
  <c r="D1135" s="1"/>
  <c r="F1135" s="1"/>
  <c r="G1135" s="1"/>
  <c r="H1136" l="1"/>
  <c r="I1135"/>
  <c r="AM1135" l="1"/>
  <c r="D1136" s="1"/>
  <c r="F1136" s="1"/>
  <c r="G1136" s="1"/>
  <c r="H1137" l="1"/>
  <c r="I1136"/>
  <c r="AM1136" l="1"/>
  <c r="D1137" s="1"/>
  <c r="F1137" s="1"/>
  <c r="G1137" s="1"/>
  <c r="H1138" l="1"/>
  <c r="I1137"/>
  <c r="AM1137" l="1"/>
  <c r="D1138" s="1"/>
  <c r="F1138" s="1"/>
  <c r="G1138" s="1"/>
  <c r="H1139" l="1"/>
  <c r="I1138"/>
  <c r="AM1138" l="1"/>
  <c r="D1139" s="1"/>
  <c r="F1139" s="1"/>
  <c r="G1139" s="1"/>
  <c r="H1140" l="1"/>
  <c r="I1139"/>
  <c r="AM1139" l="1"/>
  <c r="D1140" s="1"/>
  <c r="F1140" s="1"/>
  <c r="G1140" s="1"/>
  <c r="H1141" l="1"/>
  <c r="I1140"/>
  <c r="AM1140" l="1"/>
  <c r="D1141" s="1"/>
  <c r="F1141" s="1"/>
  <c r="G1141" s="1"/>
  <c r="H1142" l="1"/>
  <c r="I1141"/>
  <c r="AM1141" l="1"/>
  <c r="D1142" s="1"/>
  <c r="F1142" s="1"/>
  <c r="G1142" s="1"/>
  <c r="H1143" l="1"/>
  <c r="I1142"/>
  <c r="AM1142" l="1"/>
  <c r="D1143" s="1"/>
  <c r="F1143" s="1"/>
  <c r="G1143" s="1"/>
  <c r="H1144" l="1"/>
  <c r="I1143"/>
  <c r="AM1143" l="1"/>
  <c r="D1144" s="1"/>
  <c r="F1144" s="1"/>
  <c r="G1144" s="1"/>
  <c r="H1145" l="1"/>
  <c r="I1144"/>
  <c r="AM1144" l="1"/>
  <c r="D1145" s="1"/>
  <c r="F1145" s="1"/>
  <c r="G1145" s="1"/>
  <c r="H1146" l="1"/>
  <c r="I1145"/>
  <c r="AM1145" l="1"/>
  <c r="D1146" s="1"/>
  <c r="F1146" s="1"/>
  <c r="G1146" s="1"/>
  <c r="H1147" l="1"/>
  <c r="I1146"/>
  <c r="AM1146" l="1"/>
  <c r="D1147" s="1"/>
  <c r="F1147" s="1"/>
  <c r="G1147" s="1"/>
  <c r="H1148" l="1"/>
  <c r="I1147"/>
  <c r="AM1147" l="1"/>
  <c r="D1148" s="1"/>
  <c r="F1148" s="1"/>
  <c r="G1148" s="1"/>
  <c r="H1149" l="1"/>
  <c r="I1148"/>
  <c r="AM1148" l="1"/>
  <c r="D1149" s="1"/>
  <c r="F1149" s="1"/>
  <c r="G1149" s="1"/>
  <c r="H1150" l="1"/>
  <c r="I1149"/>
  <c r="AM1149" l="1"/>
  <c r="D1150" s="1"/>
  <c r="F1150" s="1"/>
  <c r="G1150" s="1"/>
  <c r="H1151" l="1"/>
  <c r="I1150"/>
  <c r="AM1150" l="1"/>
  <c r="D1151" s="1"/>
  <c r="F1151" s="1"/>
  <c r="G1151" s="1"/>
  <c r="H1152" l="1"/>
  <c r="I1151"/>
  <c r="AM1151" l="1"/>
  <c r="D1152" s="1"/>
  <c r="F1152" s="1"/>
  <c r="G1152" s="1"/>
  <c r="H1153" l="1"/>
  <c r="I1152"/>
  <c r="AM1152" l="1"/>
  <c r="D1153" s="1"/>
  <c r="F1153" s="1"/>
  <c r="G1153" s="1"/>
  <c r="H1154" l="1"/>
  <c r="I1153"/>
  <c r="AM1153" l="1"/>
  <c r="D1154" s="1"/>
  <c r="F1154" s="1"/>
  <c r="G1154" s="1"/>
  <c r="H1155" l="1"/>
  <c r="I1154"/>
  <c r="AM1154" l="1"/>
  <c r="D1155" s="1"/>
  <c r="F1155" s="1"/>
  <c r="G1155" s="1"/>
  <c r="H1156" l="1"/>
  <c r="I1155"/>
  <c r="AM1155" l="1"/>
  <c r="D1156" s="1"/>
  <c r="F1156" s="1"/>
  <c r="G1156" s="1"/>
  <c r="H1157" l="1"/>
  <c r="I1156"/>
  <c r="AM1156" l="1"/>
  <c r="D1157" s="1"/>
  <c r="F1157" s="1"/>
  <c r="G1157" s="1"/>
  <c r="H1158" l="1"/>
  <c r="I1157"/>
  <c r="AM1157" l="1"/>
  <c r="D1158" s="1"/>
  <c r="F1158" s="1"/>
  <c r="G1158" s="1"/>
  <c r="H1159" l="1"/>
  <c r="I1158"/>
  <c r="AM1158" l="1"/>
  <c r="D1159" s="1"/>
  <c r="F1159" s="1"/>
  <c r="G1159" s="1"/>
  <c r="H1160" l="1"/>
  <c r="I1159"/>
  <c r="AM1159" l="1"/>
  <c r="D1160" s="1"/>
  <c r="F1160" s="1"/>
  <c r="G1160" s="1"/>
  <c r="H1161" l="1"/>
  <c r="I1160"/>
  <c r="AM1160" l="1"/>
  <c r="D1161" s="1"/>
  <c r="F1161" s="1"/>
  <c r="G1161" s="1"/>
  <c r="H1162" l="1"/>
  <c r="I1161"/>
  <c r="AM1161" l="1"/>
  <c r="D1162" s="1"/>
  <c r="F1162" s="1"/>
  <c r="G1162" s="1"/>
  <c r="H1163" l="1"/>
  <c r="I1162"/>
  <c r="AM1162" l="1"/>
  <c r="D1163" s="1"/>
  <c r="F1163" s="1"/>
  <c r="G1163" s="1"/>
  <c r="H1164" l="1"/>
  <c r="I1163"/>
  <c r="AM1163" l="1"/>
  <c r="D1164" s="1"/>
  <c r="F1164" s="1"/>
  <c r="G1164" s="1"/>
  <c r="H1165" l="1"/>
  <c r="I1164"/>
  <c r="AM1164" l="1"/>
  <c r="D1165" s="1"/>
  <c r="F1165" s="1"/>
  <c r="G1165" s="1"/>
  <c r="H1166" l="1"/>
  <c r="I1165"/>
  <c r="AM1165" l="1"/>
  <c r="D1166" s="1"/>
  <c r="F1166" s="1"/>
  <c r="G1166" s="1"/>
  <c r="H1167" l="1"/>
  <c r="I1166"/>
  <c r="AM1166" l="1"/>
  <c r="D1167" s="1"/>
  <c r="F1167" s="1"/>
  <c r="G1167" s="1"/>
  <c r="H1168" l="1"/>
  <c r="I1167"/>
  <c r="AM1167" l="1"/>
  <c r="D1168" s="1"/>
  <c r="F1168" s="1"/>
  <c r="G1168" s="1"/>
  <c r="H1169" l="1"/>
  <c r="I1168"/>
  <c r="AM1168" l="1"/>
  <c r="D1169" s="1"/>
  <c r="F1169" s="1"/>
  <c r="G1169" s="1"/>
  <c r="H1170" l="1"/>
  <c r="I1169"/>
  <c r="AM1169" l="1"/>
  <c r="D1170" s="1"/>
  <c r="F1170" s="1"/>
  <c r="G1170" s="1"/>
  <c r="H1171" l="1"/>
  <c r="I1170"/>
  <c r="AM1170" l="1"/>
  <c r="D1171" s="1"/>
  <c r="F1171" s="1"/>
  <c r="G1171" s="1"/>
  <c r="H1172" l="1"/>
  <c r="I1171"/>
  <c r="AM1171" l="1"/>
  <c r="D1172" s="1"/>
  <c r="F1172" s="1"/>
  <c r="G1172" s="1"/>
  <c r="H1173" l="1"/>
  <c r="I1172"/>
  <c r="AM1172" l="1"/>
  <c r="D1173" s="1"/>
  <c r="F1173" s="1"/>
  <c r="G1173" s="1"/>
  <c r="H1174" l="1"/>
  <c r="I1173"/>
  <c r="AM1173" l="1"/>
  <c r="D1174" s="1"/>
  <c r="F1174" s="1"/>
  <c r="G1174" s="1"/>
  <c r="H1175" l="1"/>
  <c r="I1174"/>
  <c r="AM1174" l="1"/>
  <c r="D1175" s="1"/>
  <c r="F1175" s="1"/>
  <c r="G1175" s="1"/>
  <c r="H1176" l="1"/>
  <c r="I1175"/>
  <c r="AM1175" l="1"/>
  <c r="D1176" s="1"/>
  <c r="F1176" s="1"/>
  <c r="G1176" s="1"/>
  <c r="H1177" l="1"/>
  <c r="I1176"/>
  <c r="AM1176" l="1"/>
  <c r="D1177" s="1"/>
  <c r="F1177" s="1"/>
  <c r="G1177" s="1"/>
  <c r="H1178" l="1"/>
  <c r="I1177"/>
  <c r="AM1177" l="1"/>
  <c r="D1178" s="1"/>
  <c r="F1178" s="1"/>
  <c r="G1178" s="1"/>
  <c r="H1179" l="1"/>
  <c r="I1178"/>
  <c r="AM1178" l="1"/>
  <c r="D1179" s="1"/>
  <c r="F1179" s="1"/>
  <c r="G1179" s="1"/>
  <c r="H1180" l="1"/>
  <c r="I1179"/>
  <c r="AM1179" l="1"/>
  <c r="D1180" s="1"/>
  <c r="F1180" s="1"/>
  <c r="G1180" s="1"/>
  <c r="H1181" l="1"/>
  <c r="I1180"/>
  <c r="AM1180" l="1"/>
  <c r="D1181" s="1"/>
  <c r="F1181" s="1"/>
  <c r="G1181" s="1"/>
  <c r="H1182" l="1"/>
  <c r="I1181"/>
  <c r="AM1181" l="1"/>
  <c r="D1182" s="1"/>
  <c r="F1182" s="1"/>
  <c r="G1182" s="1"/>
  <c r="H1183" l="1"/>
  <c r="I1182"/>
  <c r="AM1182" l="1"/>
  <c r="D1183" s="1"/>
  <c r="F1183" s="1"/>
  <c r="G1183" s="1"/>
  <c r="H1184" l="1"/>
  <c r="I1183"/>
  <c r="AM1183" l="1"/>
  <c r="D1184" s="1"/>
  <c r="F1184" s="1"/>
  <c r="G1184" s="1"/>
  <c r="H1185" l="1"/>
  <c r="I1184"/>
  <c r="AM1184" l="1"/>
  <c r="D1185" s="1"/>
  <c r="F1185" s="1"/>
  <c r="G1185" s="1"/>
  <c r="H1186" l="1"/>
  <c r="I1185"/>
  <c r="AM1185" l="1"/>
  <c r="D1186" s="1"/>
  <c r="F1186" s="1"/>
  <c r="G1186" s="1"/>
  <c r="H1187" l="1"/>
  <c r="I1186"/>
  <c r="AM1186" l="1"/>
  <c r="D1187" s="1"/>
  <c r="F1187" s="1"/>
  <c r="G1187" s="1"/>
  <c r="H1188" l="1"/>
  <c r="I1187"/>
  <c r="AM1187" l="1"/>
  <c r="D1188" s="1"/>
  <c r="F1188" s="1"/>
  <c r="G1188" s="1"/>
  <c r="H1189" l="1"/>
  <c r="I1188"/>
  <c r="AM1188" l="1"/>
  <c r="D1189" s="1"/>
  <c r="F1189" s="1"/>
  <c r="G1189" s="1"/>
  <c r="H1190" l="1"/>
  <c r="I1189"/>
  <c r="AM1189" l="1"/>
  <c r="D1190" s="1"/>
  <c r="F1190" s="1"/>
  <c r="G1190" s="1"/>
  <c r="H1191" l="1"/>
  <c r="I1190"/>
  <c r="AM1190" l="1"/>
  <c r="D1191" s="1"/>
  <c r="F1191" s="1"/>
  <c r="G1191" s="1"/>
  <c r="H1192" l="1"/>
  <c r="I1191"/>
  <c r="AM1191" l="1"/>
  <c r="D1192" s="1"/>
  <c r="F1192" s="1"/>
  <c r="G1192" s="1"/>
  <c r="H1193" l="1"/>
  <c r="I1192"/>
  <c r="AM1192" l="1"/>
  <c r="D1193" s="1"/>
  <c r="F1193" s="1"/>
  <c r="G1193" s="1"/>
  <c r="H1194" l="1"/>
  <c r="I1193"/>
  <c r="AM1193" l="1"/>
  <c r="D1194" s="1"/>
  <c r="F1194" s="1"/>
  <c r="G1194" s="1"/>
  <c r="H1195" l="1"/>
  <c r="I1194"/>
  <c r="AM1194" l="1"/>
  <c r="D1195" s="1"/>
  <c r="F1195" s="1"/>
  <c r="G1195" s="1"/>
  <c r="H1196" l="1"/>
  <c r="I1195"/>
  <c r="AM1195" l="1"/>
  <c r="D1196" s="1"/>
  <c r="F1196" s="1"/>
  <c r="G1196" s="1"/>
  <c r="H1197" l="1"/>
  <c r="I1196"/>
  <c r="AM1196" l="1"/>
  <c r="D1197" s="1"/>
  <c r="F1197" s="1"/>
  <c r="G1197" s="1"/>
  <c r="H1198" l="1"/>
  <c r="I1197"/>
  <c r="AM1197" l="1"/>
  <c r="D1198" s="1"/>
  <c r="F1198" s="1"/>
  <c r="G1198" s="1"/>
  <c r="H1199" l="1"/>
  <c r="I1198"/>
  <c r="AM1198" l="1"/>
  <c r="D1199" s="1"/>
  <c r="F1199" s="1"/>
  <c r="G1199" s="1"/>
  <c r="H1200" l="1"/>
  <c r="I1199"/>
  <c r="AM1199" l="1"/>
  <c r="D1200" s="1"/>
  <c r="F1200" s="1"/>
  <c r="G1200" s="1"/>
  <c r="H1201" l="1"/>
  <c r="I1200"/>
  <c r="AM1200" l="1"/>
  <c r="D1201" s="1"/>
  <c r="F1201" s="1"/>
  <c r="G1201" s="1"/>
  <c r="H1202" l="1"/>
  <c r="I1201"/>
  <c r="AM1201" l="1"/>
  <c r="D1202" s="1"/>
  <c r="F1202" s="1"/>
  <c r="G1202" s="1"/>
  <c r="H1203" s="1"/>
  <c r="I1202" l="1"/>
  <c r="AM1202" l="1"/>
  <c r="D1203" s="1"/>
  <c r="F1203" s="1"/>
  <c r="G1203" s="1"/>
  <c r="H1204" s="1"/>
  <c r="I1203" l="1"/>
  <c r="AM1203" s="1"/>
  <c r="D1204" s="1"/>
  <c r="F1204" s="1"/>
  <c r="G1204" s="1"/>
  <c r="I1204" l="1"/>
  <c r="AM1204" s="1"/>
  <c r="H1205"/>
  <c r="D1205" l="1"/>
  <c r="F1205" s="1"/>
  <c r="G1205" s="1"/>
  <c r="H1206" s="1"/>
  <c r="I1205" l="1"/>
  <c r="AM1205" l="1"/>
  <c r="D1206" s="1"/>
  <c r="F1206" s="1"/>
  <c r="G1206" s="1"/>
  <c r="I1206" l="1"/>
  <c r="H1207"/>
  <c r="AM1206" l="1"/>
  <c r="D1207" s="1"/>
  <c r="F1207" s="1"/>
  <c r="G1207" s="1"/>
  <c r="H1208" s="1"/>
  <c r="I1207" l="1"/>
  <c r="AM1207" l="1"/>
  <c r="D1208" s="1"/>
  <c r="F1208" s="1"/>
  <c r="G1208" s="1"/>
  <c r="I1208" l="1"/>
  <c r="H1209"/>
  <c r="AM1208" l="1"/>
  <c r="D1209" s="1"/>
  <c r="F1209" s="1"/>
  <c r="G1209" s="1"/>
  <c r="I1209" s="1"/>
  <c r="AM1209" s="1"/>
  <c r="H1210" l="1"/>
  <c r="D1210" s="1"/>
  <c r="F1210" s="1"/>
  <c r="G1210" s="1"/>
  <c r="I1210" s="1"/>
  <c r="H1211" l="1"/>
  <c r="AM1210"/>
  <c r="D1211" l="1"/>
  <c r="F1211" s="1"/>
  <c r="G1211" s="1"/>
  <c r="I1211" s="1"/>
  <c r="AM1211" s="1"/>
  <c r="H1212" l="1"/>
  <c r="D1212" s="1"/>
  <c r="F1212" s="1"/>
  <c r="G1212" s="1"/>
  <c r="I1212" s="1"/>
  <c r="AM1212" s="1"/>
  <c r="H1213" l="1"/>
  <c r="D1213" s="1"/>
  <c r="F1213" s="1"/>
  <c r="G1213" s="1"/>
  <c r="I1213" l="1"/>
  <c r="AM1213" s="1"/>
  <c r="H1214"/>
  <c r="D1214" l="1"/>
  <c r="F1214" s="1"/>
  <c r="G1214" s="1"/>
  <c r="I1214" s="1"/>
  <c r="AM1214" s="1"/>
  <c r="H1215" l="1"/>
  <c r="D1215" s="1"/>
  <c r="F1215" s="1"/>
  <c r="G1215" s="1"/>
  <c r="I1215" s="1"/>
  <c r="AM1215" s="1"/>
  <c r="H1216" l="1"/>
  <c r="D1216" s="1"/>
  <c r="F1216" s="1"/>
  <c r="G1216" s="1"/>
  <c r="I1216" s="1"/>
  <c r="AM1216" s="1"/>
  <c r="H1217" l="1"/>
  <c r="D1217" s="1"/>
  <c r="F1217" s="1"/>
  <c r="G1217" s="1"/>
  <c r="H1218" s="1"/>
  <c r="I1217" l="1"/>
  <c r="AM1217" s="1"/>
  <c r="D1218" s="1"/>
  <c r="F1218" s="1"/>
  <c r="G1218" s="1"/>
  <c r="H1219" s="1"/>
  <c r="I1218" l="1"/>
  <c r="AM1218" s="1"/>
  <c r="D1219" s="1"/>
  <c r="F1219" s="1"/>
  <c r="G1219" s="1"/>
  <c r="H1220" s="1"/>
  <c r="I1219" l="1"/>
  <c r="AM1219" s="1"/>
  <c r="D1220" s="1"/>
  <c r="F1220" s="1"/>
  <c r="G1220" s="1"/>
  <c r="I1220" l="1"/>
  <c r="AM1220" s="1"/>
  <c r="H1221"/>
  <c r="D1221" l="1"/>
  <c r="F1221" s="1"/>
  <c r="G1221" s="1"/>
  <c r="I1221" s="1"/>
  <c r="AM1221" l="1"/>
  <c r="H1222"/>
  <c r="D1222" l="1"/>
  <c r="F1222" s="1"/>
  <c r="G1222" s="1"/>
  <c r="I1222" s="1"/>
  <c r="AM1222" l="1"/>
  <c r="H1223"/>
  <c r="D1223" l="1"/>
  <c r="F1223" s="1"/>
  <c r="G1223" s="1"/>
  <c r="I1223" s="1"/>
  <c r="AM1223" l="1"/>
  <c r="H1224"/>
  <c r="D1224" l="1"/>
  <c r="F1224" s="1"/>
  <c r="G1224" s="1"/>
  <c r="I1224" s="1"/>
  <c r="AM1224" l="1"/>
  <c r="H1225"/>
  <c r="D1225" l="1"/>
  <c r="F1225" s="1"/>
  <c r="G1225" s="1"/>
  <c r="I1225" s="1"/>
  <c r="AM1225" s="1"/>
  <c r="H1226" l="1"/>
  <c r="D1226" l="1"/>
  <c r="F1226" s="1"/>
  <c r="G1226" s="1"/>
  <c r="I1226" s="1"/>
  <c r="AM1226" s="1"/>
  <c r="H1227" l="1"/>
  <c r="D1227" s="1"/>
  <c r="F1227" s="1"/>
  <c r="G1227" s="1"/>
  <c r="I1227" s="1"/>
  <c r="AM1227" l="1"/>
  <c r="H1228"/>
  <c r="D1228" l="1"/>
  <c r="F1228" s="1"/>
  <c r="G1228" s="1"/>
  <c r="I1228" s="1"/>
  <c r="AM1228" l="1"/>
  <c r="H1229"/>
  <c r="D1229" l="1"/>
  <c r="F1229" s="1"/>
  <c r="G1229" s="1"/>
  <c r="I1229" s="1"/>
  <c r="AM1229" l="1"/>
  <c r="H1230"/>
  <c r="D1230" l="1"/>
  <c r="F1230" s="1"/>
  <c r="G1230" s="1"/>
  <c r="I1230" s="1"/>
  <c r="AM1230" s="1"/>
  <c r="H1231" l="1"/>
  <c r="D1231" l="1"/>
  <c r="F1231" s="1"/>
  <c r="G1231" s="1"/>
  <c r="I1231" s="1"/>
  <c r="H1232" l="1"/>
  <c r="AM1231"/>
  <c r="D1232" l="1"/>
  <c r="F1232" s="1"/>
  <c r="G1232" s="1"/>
  <c r="I1232" s="1"/>
  <c r="AM1232" s="1"/>
  <c r="H1233" l="1"/>
  <c r="D1233" s="1"/>
  <c r="F1233" s="1"/>
  <c r="G1233" s="1"/>
  <c r="H1234" s="1"/>
  <c r="I1233" l="1"/>
  <c r="AM1233" s="1"/>
  <c r="D1234" s="1"/>
  <c r="F1234" s="1"/>
  <c r="G1234" s="1"/>
  <c r="H1235" s="1"/>
  <c r="I1234" l="1"/>
  <c r="AM1234" s="1"/>
  <c r="D1235" s="1"/>
  <c r="F1235" s="1"/>
  <c r="G1235" s="1"/>
  <c r="I1235" s="1"/>
  <c r="AM1235" s="1"/>
  <c r="H1236" l="1"/>
  <c r="D1236" s="1"/>
  <c r="F1236" s="1"/>
  <c r="G1236" s="1"/>
  <c r="I1236" s="1"/>
  <c r="AM1236" s="1"/>
  <c r="H1237" l="1"/>
  <c r="D1237" s="1"/>
  <c r="F1237" s="1"/>
  <c r="G1237" s="1"/>
  <c r="I1237" s="1"/>
  <c r="AM1237" s="1"/>
  <c r="H1238" l="1"/>
  <c r="D1238" s="1"/>
  <c r="F1238" s="1"/>
  <c r="G1238" s="1"/>
  <c r="I1238" l="1"/>
  <c r="AM1238" s="1"/>
  <c r="H1239"/>
  <c r="D1239" l="1"/>
  <c r="F1239" s="1"/>
  <c r="G1239" s="1"/>
  <c r="I1239" s="1"/>
  <c r="AM1239" s="1"/>
  <c r="H1240" l="1"/>
  <c r="D1240" s="1"/>
  <c r="F1240" s="1"/>
  <c r="G1240" s="1"/>
  <c r="I1240" s="1"/>
  <c r="AM1240" s="1"/>
  <c r="H1241" l="1"/>
  <c r="D1241" l="1"/>
  <c r="F1241" s="1"/>
  <c r="G1241" s="1"/>
  <c r="I1241" s="1"/>
  <c r="AM1241" s="1"/>
  <c r="H1242" l="1"/>
  <c r="D1242" l="1"/>
  <c r="F1242" s="1"/>
  <c r="G1242" s="1"/>
  <c r="I1242" s="1"/>
  <c r="AM1242" s="1"/>
  <c r="H1243" l="1"/>
  <c r="D1243" s="1"/>
  <c r="F1243" s="1"/>
  <c r="G1243" s="1"/>
  <c r="I1243" l="1"/>
  <c r="AM1243" s="1"/>
  <c r="H1244"/>
  <c r="D1244" l="1"/>
  <c r="F1244" s="1"/>
  <c r="G1244" s="1"/>
  <c r="I1244" s="1"/>
  <c r="AM1244" s="1"/>
  <c r="H1245" l="1"/>
  <c r="D1245" s="1"/>
  <c r="F1245" s="1"/>
  <c r="G1245" s="1"/>
  <c r="I1245" s="1"/>
  <c r="AM1245" s="1"/>
  <c r="H1246" l="1"/>
  <c r="D1246" s="1"/>
  <c r="F1246" s="1"/>
  <c r="G1246" s="1"/>
  <c r="I1246" s="1"/>
  <c r="AM1246" s="1"/>
  <c r="H1247" l="1"/>
  <c r="D1247" s="1"/>
  <c r="F1247" s="1"/>
  <c r="G1247" s="1"/>
  <c r="I1247" s="1"/>
  <c r="AM1247" s="1"/>
  <c r="H1248" l="1"/>
  <c r="D1248" s="1"/>
  <c r="F1248" s="1"/>
  <c r="G1248" s="1"/>
  <c r="I1248" s="1"/>
  <c r="AM1248" s="1"/>
  <c r="H1249" l="1"/>
  <c r="D1249" s="1"/>
  <c r="F1249" s="1"/>
  <c r="G1249" s="1"/>
  <c r="I1249" s="1"/>
  <c r="AM1249" s="1"/>
  <c r="H1250" l="1"/>
  <c r="D1250" s="1"/>
  <c r="F1250" s="1"/>
  <c r="G1250" s="1"/>
  <c r="I1250" s="1"/>
  <c r="AM1250" s="1"/>
  <c r="H1251" l="1"/>
  <c r="D1251" s="1"/>
  <c r="F1251" s="1"/>
  <c r="G1251" s="1"/>
  <c r="I1251" s="1"/>
  <c r="AM1251" s="1"/>
  <c r="H1252" l="1"/>
  <c r="D1252" s="1"/>
  <c r="F1252" s="1"/>
  <c r="G1252" s="1"/>
  <c r="I1252" l="1"/>
  <c r="AM1252" s="1"/>
  <c r="H1253"/>
  <c r="D1253" l="1"/>
  <c r="F1253" s="1"/>
  <c r="G1253" s="1"/>
  <c r="I1253" s="1"/>
  <c r="AM1253" s="1"/>
  <c r="H1254" l="1"/>
  <c r="D1254" s="1"/>
  <c r="F1254" s="1"/>
  <c r="G1254" s="1"/>
  <c r="I1254" s="1"/>
  <c r="AM1254" s="1"/>
  <c r="H1255" l="1"/>
  <c r="D1255" s="1"/>
  <c r="F1255" s="1"/>
  <c r="G1255" s="1"/>
  <c r="I1255" s="1"/>
  <c r="AM1255" s="1"/>
  <c r="H1256" l="1"/>
  <c r="D1256" s="1"/>
  <c r="F1256" s="1"/>
  <c r="G1256" s="1"/>
  <c r="I1256" s="1"/>
  <c r="AM1256" s="1"/>
  <c r="H1257" l="1"/>
  <c r="D1257" s="1"/>
  <c r="F1257" s="1"/>
  <c r="G1257" s="1"/>
  <c r="H1258" s="1"/>
  <c r="I1257" l="1"/>
  <c r="AM1257" s="1"/>
  <c r="D1258" s="1"/>
  <c r="F1258" s="1"/>
  <c r="G1258" s="1"/>
  <c r="H1259" s="1"/>
  <c r="I1258" l="1"/>
  <c r="AM1258" s="1"/>
  <c r="D1259" s="1"/>
  <c r="F1259" s="1"/>
  <c r="G1259" s="1"/>
  <c r="H1260" s="1"/>
  <c r="I1259" l="1"/>
  <c r="AM1259" l="1"/>
  <c r="D1260" s="1"/>
  <c r="F1260" s="1"/>
  <c r="G1260" s="1"/>
  <c r="H1261" s="1"/>
  <c r="I1260" l="1"/>
  <c r="AM1260" s="1"/>
  <c r="D1261" s="1"/>
  <c r="F1261" s="1"/>
  <c r="G1261" s="1"/>
  <c r="H1262" s="1"/>
  <c r="I1261" l="1"/>
  <c r="AM1261" l="1"/>
  <c r="D1262" s="1"/>
  <c r="F1262" s="1"/>
  <c r="G1262" s="1"/>
  <c r="H1263" s="1"/>
  <c r="I1262" l="1"/>
  <c r="AM1262" s="1"/>
  <c r="D1263" s="1"/>
  <c r="F1263" s="1"/>
  <c r="G1263" s="1"/>
  <c r="H1264" s="1"/>
  <c r="I1263" l="1"/>
  <c r="AM1263" l="1"/>
  <c r="D1264" s="1"/>
  <c r="F1264" s="1"/>
  <c r="G1264" s="1"/>
  <c r="H1265" s="1"/>
  <c r="I1264" l="1"/>
  <c r="AM1264" s="1"/>
  <c r="D1265" s="1"/>
  <c r="F1265" s="1"/>
  <c r="G1265" s="1"/>
  <c r="I1265" s="1"/>
  <c r="AM1265" s="1"/>
  <c r="H1266" l="1"/>
  <c r="D1266" l="1"/>
  <c r="F1266" s="1"/>
  <c r="G1266" s="1"/>
  <c r="I1266" s="1"/>
  <c r="AM1266" s="1"/>
  <c r="H1267" l="1"/>
  <c r="D1267" l="1"/>
  <c r="F1267" s="1"/>
  <c r="G1267" s="1"/>
  <c r="I1267" s="1"/>
  <c r="AM1267" s="1"/>
  <c r="H1268" l="1"/>
  <c r="D1268" l="1"/>
  <c r="F1268" s="1"/>
  <c r="G1268" s="1"/>
  <c r="I1268" s="1"/>
  <c r="AM1268" s="1"/>
  <c r="H1269" l="1"/>
  <c r="D1269" s="1"/>
  <c r="F1269" s="1"/>
  <c r="G1269" s="1"/>
  <c r="I1269" s="1"/>
  <c r="AM1269" s="1"/>
  <c r="H1270" l="1"/>
  <c r="D1270" l="1"/>
  <c r="F1270" s="1"/>
  <c r="G1270" s="1"/>
  <c r="I1270" s="1"/>
  <c r="AM1270" s="1"/>
  <c r="H1271" l="1"/>
  <c r="D1271" s="1"/>
  <c r="F1271" s="1"/>
  <c r="G1271" s="1"/>
  <c r="I1271" s="1"/>
  <c r="H1272" l="1"/>
  <c r="AM1271"/>
  <c r="D1272" l="1"/>
  <c r="F1272" s="1"/>
  <c r="G1272" s="1"/>
  <c r="I1272" s="1"/>
  <c r="AM1272" s="1"/>
  <c r="H1273" l="1"/>
  <c r="D1273" s="1"/>
  <c r="F1273" s="1"/>
  <c r="G1273" s="1"/>
  <c r="H1274" l="1"/>
  <c r="I1273"/>
  <c r="AM1273" s="1"/>
  <c r="D1274" l="1"/>
  <c r="F1274" s="1"/>
  <c r="G1274" s="1"/>
  <c r="H1275" s="1"/>
  <c r="I1274" l="1"/>
  <c r="AM1274" s="1"/>
  <c r="D1275" s="1"/>
  <c r="F1275" s="1"/>
  <c r="G1275" s="1"/>
  <c r="H1276" s="1"/>
  <c r="I1275" l="1"/>
  <c r="AM1275" s="1"/>
  <c r="D1276" s="1"/>
  <c r="F1276" s="1"/>
  <c r="G1276" s="1"/>
  <c r="I1276" s="1"/>
  <c r="AM1276" s="1"/>
  <c r="H1277" l="1"/>
  <c r="D1277" s="1"/>
  <c r="F1277" s="1"/>
  <c r="G1277" s="1"/>
  <c r="I1277" s="1"/>
  <c r="AM1277" s="1"/>
  <c r="H1278" l="1"/>
  <c r="D1278" s="1"/>
  <c r="F1278" s="1"/>
  <c r="G1278" s="1"/>
  <c r="I1278" s="1"/>
  <c r="AM1278" s="1"/>
  <c r="H1279" l="1"/>
  <c r="D1279" s="1"/>
  <c r="F1279" s="1"/>
  <c r="G1279" s="1"/>
  <c r="I1279" s="1"/>
  <c r="AM1279" s="1"/>
  <c r="H1280" l="1"/>
  <c r="D1280" s="1"/>
  <c r="F1280" s="1"/>
  <c r="G1280" s="1"/>
  <c r="I1280" s="1"/>
  <c r="AM1280" s="1"/>
  <c r="H1281" l="1"/>
  <c r="D1281" s="1"/>
  <c r="F1281" s="1"/>
  <c r="G1281" s="1"/>
  <c r="I1281" s="1"/>
  <c r="AM1281" s="1"/>
  <c r="H1282" l="1"/>
  <c r="D1282" l="1"/>
  <c r="F1282" s="1"/>
  <c r="G1282" s="1"/>
  <c r="I1282" s="1"/>
  <c r="AM1282" s="1"/>
  <c r="H1283" l="1"/>
  <c r="D1283" l="1"/>
  <c r="F1283" s="1"/>
  <c r="G1283" s="1"/>
  <c r="I1283" s="1"/>
  <c r="AM1283" s="1"/>
  <c r="H1284" l="1"/>
  <c r="D1284" s="1"/>
  <c r="F1284" s="1"/>
  <c r="G1284" s="1"/>
  <c r="I1284" s="1"/>
  <c r="AM1284" s="1"/>
  <c r="H1285" l="1"/>
  <c r="D1285" s="1"/>
  <c r="F1285" s="1"/>
  <c r="G1285" s="1"/>
  <c r="I1285" s="1"/>
  <c r="AM1285" s="1"/>
  <c r="H1286" l="1"/>
  <c r="D1286" s="1"/>
  <c r="F1286" s="1"/>
  <c r="G1286" s="1"/>
  <c r="I1286" s="1"/>
  <c r="AM1286" s="1"/>
  <c r="H1287" l="1"/>
  <c r="D1287" s="1"/>
  <c r="F1287" s="1"/>
  <c r="G1287" s="1"/>
  <c r="I1287" s="1"/>
  <c r="AM1287" s="1"/>
  <c r="H1288" l="1"/>
  <c r="D1288" l="1"/>
  <c r="F1288" s="1"/>
  <c r="G1288" s="1"/>
  <c r="I1288" s="1"/>
  <c r="AM1288" s="1"/>
  <c r="H1289" l="1"/>
  <c r="D1289" l="1"/>
  <c r="F1289" s="1"/>
  <c r="G1289" s="1"/>
  <c r="I1289" s="1"/>
  <c r="AM1289" s="1"/>
  <c r="H1290" l="1"/>
  <c r="D1290" s="1"/>
  <c r="F1290" s="1"/>
  <c r="G1290" s="1"/>
  <c r="I1290" s="1"/>
  <c r="AM1290" s="1"/>
  <c r="H1291" l="1"/>
  <c r="D1291" s="1"/>
  <c r="F1291" s="1"/>
  <c r="G1291" s="1"/>
  <c r="I1291" s="1"/>
  <c r="AM1291" s="1"/>
  <c r="H1292" l="1"/>
  <c r="D1292" s="1"/>
  <c r="F1292" s="1"/>
  <c r="G1292" s="1"/>
  <c r="I1292" s="1"/>
  <c r="AM1292" s="1"/>
  <c r="H1293" l="1"/>
  <c r="D1293" s="1"/>
  <c r="F1293" s="1"/>
  <c r="G1293" s="1"/>
  <c r="I1293" s="1"/>
  <c r="AM1293" s="1"/>
  <c r="H1294" l="1"/>
  <c r="D1294" s="1"/>
  <c r="F1294" s="1"/>
  <c r="G1294" s="1"/>
  <c r="I1294" s="1"/>
  <c r="AM1294" s="1"/>
  <c r="H1295" l="1"/>
  <c r="D1295" s="1"/>
  <c r="F1295" s="1"/>
  <c r="G1295" s="1"/>
  <c r="I1295" s="1"/>
  <c r="AM1295" s="1"/>
  <c r="H1296" l="1"/>
  <c r="D1296" s="1"/>
  <c r="F1296" s="1"/>
  <c r="G1296" s="1"/>
  <c r="I1296" s="1"/>
  <c r="AM1296" s="1"/>
  <c r="H1297" l="1"/>
  <c r="D1297" s="1"/>
  <c r="F1297" s="1"/>
  <c r="G1297" s="1"/>
  <c r="I1297" s="1"/>
  <c r="AM1297" s="1"/>
  <c r="H1298" l="1"/>
  <c r="D1298" s="1"/>
  <c r="F1298" s="1"/>
  <c r="G1298" s="1"/>
  <c r="I1298" s="1"/>
  <c r="AM1298" s="1"/>
  <c r="H1299" l="1"/>
  <c r="D1299" s="1"/>
  <c r="F1299" s="1"/>
  <c r="G1299" s="1"/>
  <c r="I1299" s="1"/>
  <c r="AM1299" s="1"/>
  <c r="H1300" l="1"/>
  <c r="D1300" l="1"/>
  <c r="F1300" s="1"/>
  <c r="G1300" s="1"/>
  <c r="I1300" s="1"/>
  <c r="AM1300" s="1"/>
  <c r="H1301" l="1"/>
  <c r="D1301" s="1"/>
  <c r="F1301" s="1"/>
  <c r="G1301" s="1"/>
  <c r="I1301" l="1"/>
  <c r="AM1301" s="1"/>
  <c r="H1302"/>
  <c r="D1302" l="1"/>
  <c r="F1302" s="1"/>
  <c r="G1302" s="1"/>
  <c r="I1302" s="1"/>
  <c r="AM1302" s="1"/>
  <c r="H1303" l="1"/>
  <c r="D1303" s="1"/>
  <c r="F1303" s="1"/>
  <c r="G1303" s="1"/>
  <c r="I1303" s="1"/>
  <c r="AM1303" s="1"/>
  <c r="H1304" l="1"/>
  <c r="D1304" s="1"/>
  <c r="F1304" s="1"/>
  <c r="G1304" s="1"/>
  <c r="I1304" s="1"/>
  <c r="AM1304" l="1"/>
  <c r="H1305"/>
  <c r="D1305" l="1"/>
  <c r="F1305" s="1"/>
  <c r="G1305" s="1"/>
  <c r="H1306" l="1"/>
  <c r="I1305"/>
  <c r="AM1305" l="1"/>
  <c r="D1306" s="1"/>
  <c r="F1306" s="1"/>
  <c r="G1306" s="1"/>
  <c r="I1306" s="1"/>
  <c r="H1307" l="1"/>
  <c r="AM1306"/>
  <c r="D1307" l="1"/>
  <c r="F1307" s="1"/>
  <c r="G1307" s="1"/>
  <c r="H1308" s="1"/>
  <c r="I1307" l="1"/>
  <c r="AM1307" s="1"/>
  <c r="D1308" s="1"/>
  <c r="F1308" s="1"/>
  <c r="G1308" s="1"/>
  <c r="H1309" s="1"/>
  <c r="I1308" l="1"/>
  <c r="AM1308" s="1"/>
  <c r="D1309" s="1"/>
  <c r="F1309" s="1"/>
  <c r="G1309" s="1"/>
  <c r="H1310" s="1"/>
  <c r="I1309" l="1"/>
  <c r="AM1309" l="1"/>
  <c r="D1310" s="1"/>
  <c r="F1310" s="1"/>
  <c r="G1310" s="1"/>
  <c r="H1311" s="1"/>
  <c r="I1310" l="1"/>
  <c r="AM1310" s="1"/>
  <c r="D1311" s="1"/>
  <c r="F1311" s="1"/>
  <c r="G1311" s="1"/>
  <c r="H1312" s="1"/>
  <c r="I1311" l="1"/>
  <c r="AM1311" s="1"/>
  <c r="D1312" s="1"/>
  <c r="F1312" s="1"/>
  <c r="G1312" s="1"/>
  <c r="I1312" l="1"/>
  <c r="AM1312" s="1"/>
  <c r="H1313"/>
  <c r="D1313" l="1"/>
  <c r="F1313" s="1"/>
  <c r="G1313" s="1"/>
  <c r="I1313" s="1"/>
  <c r="AM1313" l="1"/>
  <c r="H1314"/>
  <c r="D1314" l="1"/>
  <c r="F1314" s="1"/>
  <c r="G1314" s="1"/>
  <c r="I1314" s="1"/>
  <c r="AM1314" l="1"/>
  <c r="H1315"/>
  <c r="D1315" l="1"/>
  <c r="F1315" s="1"/>
  <c r="G1315" s="1"/>
  <c r="I1315" s="1"/>
  <c r="AM1315" l="1"/>
  <c r="H1316"/>
  <c r="D1316" l="1"/>
  <c r="F1316" s="1"/>
  <c r="G1316" s="1"/>
  <c r="I1316" s="1"/>
  <c r="AM1316" s="1"/>
  <c r="H1317" l="1"/>
  <c r="D1317" l="1"/>
  <c r="F1317" s="1"/>
  <c r="G1317" s="1"/>
  <c r="I1317" s="1"/>
  <c r="AM1317" s="1"/>
  <c r="H1318" l="1"/>
  <c r="D1318" s="1"/>
  <c r="F1318" s="1"/>
  <c r="G1318" s="1"/>
  <c r="I1318" s="1"/>
  <c r="AM1318" s="1"/>
  <c r="H1319" l="1"/>
  <c r="D1319" s="1"/>
  <c r="F1319" s="1"/>
  <c r="G1319" s="1"/>
  <c r="I1319" s="1"/>
  <c r="AM1319" s="1"/>
  <c r="H1320" l="1"/>
  <c r="D1320" l="1"/>
  <c r="F1320" s="1"/>
  <c r="G1320" s="1"/>
  <c r="I1320" s="1"/>
  <c r="AM1320" s="1"/>
  <c r="H1321" l="1"/>
  <c r="D1321" s="1"/>
  <c r="F1321" s="1"/>
  <c r="G1321" s="1"/>
  <c r="I1321" l="1"/>
  <c r="AM1321" s="1"/>
  <c r="H1322"/>
  <c r="D1322" l="1"/>
  <c r="F1322" s="1"/>
  <c r="G1322" s="1"/>
  <c r="I1322" s="1"/>
  <c r="AM1322" s="1"/>
  <c r="H1323" l="1"/>
  <c r="D1323" s="1"/>
  <c r="F1323" s="1"/>
  <c r="G1323" s="1"/>
  <c r="I1323" s="1"/>
  <c r="AM1323" s="1"/>
  <c r="H1324" l="1"/>
  <c r="D1324" s="1"/>
  <c r="F1324" s="1"/>
  <c r="G1324" s="1"/>
  <c r="I1324" s="1"/>
  <c r="AM1324" l="1"/>
  <c r="H1325"/>
  <c r="D1325" l="1"/>
  <c r="F1325" s="1"/>
  <c r="G1325" s="1"/>
  <c r="I1325" s="1"/>
  <c r="AM1325" l="1"/>
  <c r="H1326"/>
  <c r="D1326" l="1"/>
  <c r="F1326" s="1"/>
  <c r="G1326" s="1"/>
  <c r="I1326" s="1"/>
  <c r="AM1326" l="1"/>
  <c r="H1327"/>
  <c r="D1327" l="1"/>
  <c r="F1327" s="1"/>
  <c r="G1327" s="1"/>
  <c r="I1327" s="1"/>
  <c r="AM1327" l="1"/>
  <c r="H1328"/>
  <c r="D1328" l="1"/>
  <c r="F1328" s="1"/>
  <c r="G1328" s="1"/>
  <c r="I1328" s="1"/>
  <c r="AM1328" l="1"/>
  <c r="H1329"/>
  <c r="D1329" l="1"/>
  <c r="F1329" s="1"/>
  <c r="G1329" s="1"/>
  <c r="I1329" s="1"/>
  <c r="AM1329" l="1"/>
  <c r="H1330"/>
  <c r="D1330" l="1"/>
  <c r="F1330" s="1"/>
  <c r="G1330" s="1"/>
  <c r="I1330" s="1"/>
  <c r="AM1330" l="1"/>
  <c r="H1331"/>
  <c r="D1331" l="1"/>
  <c r="F1331" s="1"/>
  <c r="G1331" s="1"/>
  <c r="I1331" s="1"/>
  <c r="AM1331" l="1"/>
  <c r="H1332"/>
  <c r="D1332" l="1"/>
  <c r="F1332" s="1"/>
  <c r="G1332" s="1"/>
  <c r="I1332" s="1"/>
  <c r="AM1332" l="1"/>
  <c r="H1333"/>
  <c r="D1333" l="1"/>
  <c r="F1333" s="1"/>
  <c r="G1333" s="1"/>
  <c r="I1333" s="1"/>
  <c r="AM1333" l="1"/>
  <c r="H1334"/>
  <c r="D1334" l="1"/>
  <c r="F1334" s="1"/>
  <c r="G1334" s="1"/>
  <c r="I1334" s="1"/>
  <c r="AM1334" l="1"/>
  <c r="H1335"/>
  <c r="D1335" l="1"/>
  <c r="F1335" s="1"/>
  <c r="G1335" s="1"/>
  <c r="I1335" s="1"/>
  <c r="AM1335" l="1"/>
  <c r="H1336"/>
  <c r="D1336" l="1"/>
  <c r="F1336" s="1"/>
  <c r="G1336" s="1"/>
  <c r="I1336" s="1"/>
  <c r="AM1336" l="1"/>
  <c r="H1337"/>
  <c r="D1337" l="1"/>
  <c r="F1337" s="1"/>
  <c r="G1337" s="1"/>
  <c r="I1337" s="1"/>
  <c r="AM1337" s="1"/>
  <c r="H1338" l="1"/>
  <c r="D1338" l="1"/>
  <c r="F1338" s="1"/>
  <c r="G1338" s="1"/>
  <c r="I1338" s="1"/>
  <c r="H1339" l="1"/>
  <c r="AM1338"/>
  <c r="D1339" l="1"/>
  <c r="F1339" s="1"/>
  <c r="G1339" s="1"/>
  <c r="H1340" s="1"/>
  <c r="I1339" l="1"/>
  <c r="AM1339" s="1"/>
  <c r="D1340" s="1"/>
  <c r="F1340" s="1"/>
  <c r="G1340" s="1"/>
  <c r="I1340" s="1"/>
  <c r="H1341" l="1"/>
  <c r="AM1340"/>
  <c r="D1341" l="1"/>
  <c r="F1341" s="1"/>
  <c r="G1341" s="1"/>
  <c r="H1342" s="1"/>
  <c r="I1341" l="1"/>
  <c r="AM1341" s="1"/>
  <c r="D1342" s="1"/>
  <c r="F1342" s="1"/>
  <c r="G1342" s="1"/>
  <c r="I1342" s="1"/>
  <c r="AM1342" s="1"/>
  <c r="H1343" l="1"/>
  <c r="D1343" s="1"/>
  <c r="F1343" s="1"/>
  <c r="G1343" s="1"/>
  <c r="I1343" s="1"/>
  <c r="AM1343" s="1"/>
  <c r="H1344" l="1"/>
  <c r="D1344" s="1"/>
  <c r="F1344" s="1"/>
  <c r="G1344" s="1"/>
  <c r="I1344" s="1"/>
  <c r="AM1344" s="1"/>
  <c r="H1345" l="1"/>
  <c r="D1345" s="1"/>
  <c r="F1345" s="1"/>
  <c r="G1345" s="1"/>
  <c r="I1345" s="1"/>
  <c r="AM1345" s="1"/>
  <c r="H1346" l="1"/>
  <c r="D1346" s="1"/>
  <c r="F1346" s="1"/>
  <c r="G1346" s="1"/>
  <c r="I1346" s="1"/>
  <c r="AM1346" s="1"/>
  <c r="H1347" l="1"/>
  <c r="D1347" s="1"/>
  <c r="F1347" s="1"/>
  <c r="G1347" s="1"/>
  <c r="I1347" s="1"/>
  <c r="AM1347" s="1"/>
  <c r="H1348" l="1"/>
  <c r="D1348" s="1"/>
  <c r="F1348" s="1"/>
  <c r="G1348" s="1"/>
  <c r="I1348" s="1"/>
  <c r="AM1348" s="1"/>
  <c r="H1349" l="1"/>
  <c r="D1349" s="1"/>
  <c r="F1349" s="1"/>
  <c r="G1349" s="1"/>
  <c r="H1350" l="1"/>
  <c r="I1349"/>
  <c r="AM1349" s="1"/>
  <c r="D1350" l="1"/>
  <c r="F1350" s="1"/>
  <c r="G1350" s="1"/>
  <c r="H1351" s="1"/>
  <c r="I1350" l="1"/>
  <c r="AM1350" s="1"/>
  <c r="D1351" s="1"/>
  <c r="F1351" s="1"/>
  <c r="G1351" s="1"/>
  <c r="H1352" s="1"/>
  <c r="I1351" l="1"/>
  <c r="AM1351" s="1"/>
  <c r="D1352" s="1"/>
  <c r="F1352" s="1"/>
  <c r="G1352" s="1"/>
  <c r="I1352" s="1"/>
  <c r="AM1352" s="1"/>
  <c r="H1353" l="1"/>
  <c r="D1353" s="1"/>
  <c r="F1353" s="1"/>
  <c r="G1353" s="1"/>
  <c r="I1353" s="1"/>
  <c r="AM1353" s="1"/>
  <c r="H1354" l="1"/>
  <c r="D1354" s="1"/>
  <c r="F1354" s="1"/>
  <c r="G1354" s="1"/>
  <c r="I1354" s="1"/>
  <c r="H1355" l="1"/>
  <c r="AM1354"/>
  <c r="D1355" l="1"/>
  <c r="F1355" s="1"/>
  <c r="G1355" s="1"/>
  <c r="I1355" s="1"/>
  <c r="AM1355" s="1"/>
  <c r="H1356" l="1"/>
  <c r="D1356" s="1"/>
  <c r="F1356" s="1"/>
  <c r="G1356" s="1"/>
  <c r="H1357" s="1"/>
  <c r="I1356" l="1"/>
  <c r="AM1356" s="1"/>
  <c r="D1357" s="1"/>
  <c r="F1357" s="1"/>
  <c r="G1357" s="1"/>
  <c r="H1358" s="1"/>
  <c r="I1357" l="1"/>
  <c r="AM1357" s="1"/>
  <c r="D1358" s="1"/>
  <c r="F1358" s="1"/>
  <c r="G1358" s="1"/>
  <c r="I1358" s="1"/>
  <c r="H1359" l="1"/>
  <c r="AM1358"/>
  <c r="D1359" l="1"/>
  <c r="F1359" s="1"/>
  <c r="G1359" s="1"/>
  <c r="H1360" s="1"/>
  <c r="I1359" l="1"/>
  <c r="AM1359" s="1"/>
  <c r="D1360" s="1"/>
  <c r="F1360" s="1"/>
  <c r="G1360" s="1"/>
  <c r="H1361" s="1"/>
  <c r="I1360" l="1"/>
  <c r="AM1360" s="1"/>
  <c r="D1361" s="1"/>
  <c r="F1361" s="1"/>
  <c r="G1361" s="1"/>
  <c r="H1362" s="1"/>
  <c r="I1361" l="1"/>
  <c r="AM1361" s="1"/>
  <c r="D1362" s="1"/>
  <c r="F1362" s="1"/>
  <c r="G1362" s="1"/>
  <c r="H1363" s="1"/>
  <c r="I1362" l="1"/>
  <c r="AM1362" l="1"/>
  <c r="D1363" s="1"/>
  <c r="F1363" s="1"/>
  <c r="G1363" s="1"/>
  <c r="H1364" s="1"/>
  <c r="I1363" l="1"/>
  <c r="AM1363" l="1"/>
  <c r="D1364" s="1"/>
  <c r="F1364" s="1"/>
  <c r="G1364" s="1"/>
  <c r="H1365" s="1"/>
  <c r="I1364" l="1"/>
  <c r="AM1364" s="1"/>
  <c r="D1365" s="1"/>
  <c r="F1365" s="1"/>
  <c r="G1365" s="1"/>
  <c r="H1366" s="1"/>
  <c r="I1365" l="1"/>
  <c r="AM1365" l="1"/>
  <c r="D1366" s="1"/>
  <c r="F1366" s="1"/>
  <c r="G1366" s="1"/>
  <c r="H1367" s="1"/>
  <c r="I1366" l="1"/>
  <c r="AM1366" s="1"/>
  <c r="D1367" s="1"/>
  <c r="F1367" s="1"/>
  <c r="G1367" s="1"/>
  <c r="I1367" s="1"/>
  <c r="H1368" l="1"/>
  <c r="AM1367"/>
  <c r="D1368" l="1"/>
  <c r="F1368" s="1"/>
  <c r="G1368" s="1"/>
  <c r="H1369" s="1"/>
  <c r="I1368" l="1"/>
  <c r="AM1368" s="1"/>
  <c r="D1369" s="1"/>
  <c r="F1369" s="1"/>
  <c r="G1369" s="1"/>
  <c r="I1369" s="1"/>
  <c r="H1370" l="1"/>
  <c r="AM1369"/>
  <c r="D1370" l="1"/>
  <c r="F1370" s="1"/>
  <c r="G1370" s="1"/>
  <c r="H1371" s="1"/>
  <c r="I1370" l="1"/>
  <c r="AM1370" s="1"/>
  <c r="D1371" s="1"/>
  <c r="F1371" s="1"/>
  <c r="G1371" s="1"/>
  <c r="H1372" s="1"/>
  <c r="I1371" l="1"/>
  <c r="AM1371" s="1"/>
  <c r="D1372" s="1"/>
  <c r="F1372" s="1"/>
  <c r="G1372" s="1"/>
  <c r="I1372" s="1"/>
  <c r="AM1372" l="1"/>
  <c r="H1373"/>
  <c r="D1373" l="1"/>
  <c r="F1373" s="1"/>
  <c r="G1373" s="1"/>
  <c r="I1373" s="1"/>
  <c r="AM1373" l="1"/>
  <c r="H1374"/>
  <c r="D1374" l="1"/>
  <c r="F1374" s="1"/>
  <c r="G1374" s="1"/>
  <c r="I1374" s="1"/>
  <c r="AM1374" l="1"/>
  <c r="H1375"/>
  <c r="D1375" l="1"/>
  <c r="F1375" s="1"/>
  <c r="G1375" s="1"/>
  <c r="I1375" s="1"/>
  <c r="AM1375" l="1"/>
  <c r="H1376"/>
  <c r="D1376" l="1"/>
  <c r="F1376" s="1"/>
  <c r="G1376" s="1"/>
  <c r="I1376" s="1"/>
  <c r="AM1376" l="1"/>
  <c r="H1377"/>
  <c r="D1377" l="1"/>
  <c r="F1377" s="1"/>
  <c r="G1377" s="1"/>
  <c r="I1377" s="1"/>
  <c r="AM1377" l="1"/>
  <c r="H1378"/>
  <c r="D1378" l="1"/>
  <c r="F1378" s="1"/>
  <c r="G1378" s="1"/>
  <c r="I1378" s="1"/>
  <c r="AM1378" l="1"/>
  <c r="H1379"/>
  <c r="D1379" l="1"/>
  <c r="F1379" s="1"/>
  <c r="G1379" s="1"/>
  <c r="I1379" s="1"/>
  <c r="AM1379" l="1"/>
  <c r="H1380"/>
  <c r="D1380" l="1"/>
  <c r="F1380" s="1"/>
  <c r="G1380" s="1"/>
  <c r="I1380" s="1"/>
  <c r="AM1380" l="1"/>
  <c r="H1381"/>
  <c r="D1381" l="1"/>
  <c r="F1381" s="1"/>
  <c r="G1381" s="1"/>
  <c r="I1381" s="1"/>
  <c r="AM1381" l="1"/>
  <c r="H1382"/>
  <c r="D1382" l="1"/>
  <c r="F1382" s="1"/>
  <c r="G1382" s="1"/>
  <c r="I1382" s="1"/>
  <c r="AM1382" l="1"/>
  <c r="H1383"/>
  <c r="D1383" l="1"/>
  <c r="F1383" s="1"/>
  <c r="G1383" s="1"/>
  <c r="I1383" s="1"/>
  <c r="AM1383" s="1"/>
  <c r="H1384" l="1"/>
  <c r="D1384" l="1"/>
  <c r="F1384" s="1"/>
  <c r="G1384" s="1"/>
  <c r="I1384" s="1"/>
  <c r="AM1384" s="1"/>
  <c r="H1385" l="1"/>
  <c r="D1385" l="1"/>
  <c r="F1385" s="1"/>
  <c r="G1385" s="1"/>
  <c r="I1385" s="1"/>
  <c r="AM1385" s="1"/>
  <c r="H1386" l="1"/>
  <c r="D1386" s="1"/>
  <c r="F1386" s="1"/>
  <c r="G1386" s="1"/>
  <c r="I1386" s="1"/>
  <c r="AM1386" l="1"/>
  <c r="H1387"/>
  <c r="D1387" l="1"/>
  <c r="F1387" s="1"/>
  <c r="G1387" s="1"/>
  <c r="I1387" s="1"/>
  <c r="AM1387" l="1"/>
  <c r="H1388"/>
  <c r="D1388" l="1"/>
  <c r="F1388" s="1"/>
  <c r="G1388" s="1"/>
  <c r="I1388" s="1"/>
  <c r="AM1388" l="1"/>
  <c r="H1389"/>
  <c r="D1389" l="1"/>
  <c r="F1389" s="1"/>
  <c r="G1389" s="1"/>
  <c r="I1389" s="1"/>
  <c r="AM1389" l="1"/>
  <c r="H1390"/>
  <c r="D1390" l="1"/>
  <c r="F1390" s="1"/>
  <c r="G1390" s="1"/>
  <c r="I1390" s="1"/>
  <c r="AM1390" l="1"/>
  <c r="H1391"/>
  <c r="D1391" l="1"/>
  <c r="F1391" s="1"/>
  <c r="G1391" s="1"/>
  <c r="I1391" s="1"/>
  <c r="AM1391" l="1"/>
  <c r="H1392"/>
  <c r="D1392" l="1"/>
  <c r="F1392" s="1"/>
  <c r="G1392" s="1"/>
  <c r="I1392" s="1"/>
  <c r="AM1392" s="1"/>
  <c r="H1393" l="1"/>
  <c r="D1393" l="1"/>
  <c r="F1393" s="1"/>
  <c r="G1393" s="1"/>
  <c r="I1393" s="1"/>
  <c r="AM1393" s="1"/>
  <c r="H1394" l="1"/>
  <c r="D1394" s="1"/>
  <c r="F1394" s="1"/>
  <c r="G1394" s="1"/>
  <c r="I1394" s="1"/>
  <c r="AM1394" l="1"/>
  <c r="H1395"/>
  <c r="D1395" l="1"/>
  <c r="F1395" s="1"/>
  <c r="G1395" s="1"/>
  <c r="I1395" s="1"/>
  <c r="AM1395" l="1"/>
  <c r="H1396"/>
  <c r="D1396" l="1"/>
  <c r="F1396" s="1"/>
  <c r="G1396" s="1"/>
  <c r="I1396" s="1"/>
  <c r="AM1396" l="1"/>
  <c r="H1397"/>
  <c r="D1397" l="1"/>
  <c r="F1397" s="1"/>
  <c r="G1397" s="1"/>
  <c r="I1397" s="1"/>
  <c r="AM1397" l="1"/>
  <c r="H1398"/>
  <c r="D1398" l="1"/>
  <c r="F1398" s="1"/>
  <c r="G1398" s="1"/>
  <c r="I1398" s="1"/>
  <c r="H1399" l="1"/>
  <c r="AM1398"/>
  <c r="D1399" l="1"/>
  <c r="F1399" s="1"/>
  <c r="G1399" s="1"/>
  <c r="I1399" s="1"/>
  <c r="AM1399" s="1"/>
  <c r="H1400" l="1"/>
  <c r="D1400" s="1"/>
  <c r="F1400" s="1"/>
  <c r="G1400" s="1"/>
  <c r="I1400" s="1"/>
  <c r="AM1400" s="1"/>
  <c r="H1401" l="1"/>
  <c r="D1401" s="1"/>
  <c r="F1401" s="1"/>
  <c r="G1401" s="1"/>
  <c r="I1401" s="1"/>
  <c r="AM1401" l="1"/>
  <c r="H1402"/>
  <c r="D1402" l="1"/>
  <c r="F1402" s="1"/>
  <c r="G1402" s="1"/>
  <c r="I1402" s="1"/>
  <c r="AM1402" l="1"/>
  <c r="H1403"/>
  <c r="D1403" l="1"/>
  <c r="F1403" s="1"/>
  <c r="G1403" s="1"/>
  <c r="I1403" s="1"/>
  <c r="AM1403" l="1"/>
  <c r="H1404"/>
  <c r="D1404" l="1"/>
  <c r="F1404" s="1"/>
  <c r="G1404" s="1"/>
  <c r="I1404" s="1"/>
  <c r="AM1404" l="1"/>
  <c r="H1405"/>
  <c r="D1405" l="1"/>
  <c r="F1405" s="1"/>
  <c r="G1405" s="1"/>
  <c r="I1405" s="1"/>
  <c r="AM1405" l="1"/>
  <c r="H1406"/>
  <c r="D1406" l="1"/>
  <c r="F1406" s="1"/>
  <c r="G1406" s="1"/>
  <c r="I1406" s="1"/>
  <c r="AM1406" l="1"/>
  <c r="H1407"/>
  <c r="D1407" l="1"/>
  <c r="F1407" s="1"/>
  <c r="G1407" s="1"/>
  <c r="I1407" s="1"/>
  <c r="AM1407" s="1"/>
  <c r="H1408" l="1"/>
  <c r="D1408" l="1"/>
  <c r="F1408" s="1"/>
  <c r="G1408" s="1"/>
  <c r="I1408" s="1"/>
  <c r="AM1408" s="1"/>
  <c r="H1409" l="1"/>
  <c r="D1409" s="1"/>
  <c r="F1409" s="1"/>
  <c r="G1409" s="1"/>
  <c r="I1409" s="1"/>
  <c r="AM1409" s="1"/>
  <c r="H1410" l="1"/>
  <c r="D1410" s="1"/>
  <c r="F1410" s="1"/>
  <c r="G1410" s="1"/>
  <c r="I1410" s="1"/>
  <c r="AM1410" l="1"/>
  <c r="H1411"/>
  <c r="D1411" l="1"/>
  <c r="F1411" s="1"/>
  <c r="G1411" s="1"/>
  <c r="I1411" s="1"/>
  <c r="AM1411" l="1"/>
  <c r="H1412"/>
  <c r="D1412" l="1"/>
  <c r="F1412" s="1"/>
  <c r="G1412" s="1"/>
  <c r="H1413" s="1"/>
  <c r="I1412" l="1"/>
  <c r="AM1412" s="1"/>
  <c r="D1413" s="1"/>
  <c r="F1413" s="1"/>
  <c r="G1413" s="1"/>
  <c r="H1414" s="1"/>
  <c r="I1413" l="1"/>
  <c r="AM1413" s="1"/>
  <c r="D1414" s="1"/>
  <c r="F1414" s="1"/>
  <c r="G1414" s="1"/>
  <c r="H1415" s="1"/>
  <c r="I1414" l="1"/>
  <c r="AM1414" s="1"/>
  <c r="D1415" s="1"/>
  <c r="F1415" s="1"/>
  <c r="G1415" s="1"/>
  <c r="I1415" s="1"/>
  <c r="AM1415" s="1"/>
  <c r="H1416" l="1"/>
  <c r="D1416" l="1"/>
  <c r="F1416" s="1"/>
  <c r="G1416" s="1"/>
  <c r="I1416" s="1"/>
  <c r="AM1416" s="1"/>
  <c r="H1417" l="1"/>
  <c r="D1417" s="1"/>
  <c r="F1417" s="1"/>
  <c r="G1417" s="1"/>
  <c r="I1417" s="1"/>
  <c r="AM1417" s="1"/>
  <c r="H1418" l="1"/>
  <c r="D1418" l="1"/>
  <c r="F1418" s="1"/>
  <c r="G1418" s="1"/>
  <c r="I1418" s="1"/>
  <c r="AM1418" s="1"/>
  <c r="H1419" l="1"/>
  <c r="D1419" s="1"/>
  <c r="F1419" s="1"/>
  <c r="G1419" s="1"/>
  <c r="I1419" s="1"/>
  <c r="AM1419" l="1"/>
  <c r="H1420"/>
  <c r="D1420" l="1"/>
  <c r="F1420" s="1"/>
  <c r="G1420" s="1"/>
  <c r="I1420" s="1"/>
  <c r="H1421" l="1"/>
  <c r="AM1420"/>
  <c r="D1421" l="1"/>
  <c r="F1421" s="1"/>
  <c r="G1421" s="1"/>
  <c r="H1422" s="1"/>
  <c r="I1421" l="1"/>
  <c r="AM1421" s="1"/>
  <c r="D1422" s="1"/>
  <c r="F1422" s="1"/>
  <c r="G1422" s="1"/>
  <c r="I1422" s="1"/>
  <c r="AM1422" l="1"/>
  <c r="H1423"/>
  <c r="D1423" l="1"/>
  <c r="F1423" s="1"/>
  <c r="G1423" s="1"/>
  <c r="I1423" s="1"/>
  <c r="AM1423" l="1"/>
  <c r="H1424"/>
  <c r="D1424" l="1"/>
  <c r="F1424" s="1"/>
  <c r="G1424" s="1"/>
  <c r="I1424" s="1"/>
  <c r="AM1424" l="1"/>
  <c r="H1425"/>
  <c r="D1425" l="1"/>
  <c r="F1425" s="1"/>
  <c r="G1425" s="1"/>
  <c r="I1425" s="1"/>
  <c r="AM1425" l="1"/>
  <c r="H1426"/>
  <c r="D1426" l="1"/>
  <c r="F1426" s="1"/>
  <c r="G1426" s="1"/>
  <c r="I1426" s="1"/>
  <c r="AM1426" l="1"/>
  <c r="H1427"/>
  <c r="D1427" l="1"/>
  <c r="F1427" s="1"/>
  <c r="G1427" s="1"/>
  <c r="I1427" s="1"/>
  <c r="AM1427" l="1"/>
  <c r="H1428"/>
  <c r="D1428" l="1"/>
  <c r="F1428" s="1"/>
  <c r="G1428" s="1"/>
  <c r="I1428" s="1"/>
  <c r="AM1428" l="1"/>
  <c r="H1429"/>
  <c r="D1429" l="1"/>
  <c r="F1429" s="1"/>
  <c r="G1429" s="1"/>
  <c r="I1429" s="1"/>
  <c r="AM1429" l="1"/>
  <c r="H1430"/>
  <c r="D1430" l="1"/>
  <c r="F1430" s="1"/>
  <c r="G1430" s="1"/>
  <c r="I1430" s="1"/>
  <c r="AM1430" l="1"/>
  <c r="H1431"/>
  <c r="D1431" l="1"/>
  <c r="F1431" s="1"/>
  <c r="G1431" s="1"/>
  <c r="I1431" s="1"/>
  <c r="AM1431" s="1"/>
  <c r="H1432" l="1"/>
  <c r="D1432" l="1"/>
  <c r="F1432" s="1"/>
  <c r="G1432" s="1"/>
  <c r="I1432" s="1"/>
  <c r="AM1432" s="1"/>
  <c r="H1433" l="1"/>
  <c r="D1433" s="1"/>
  <c r="F1433" s="1"/>
  <c r="G1433" s="1"/>
  <c r="I1433" s="1"/>
  <c r="AM1433" s="1"/>
  <c r="H1434" l="1"/>
  <c r="D1434" s="1"/>
  <c r="F1434" s="1"/>
  <c r="G1434" s="1"/>
  <c r="I1434" s="1"/>
  <c r="AM1434" s="1"/>
  <c r="H1435" l="1"/>
  <c r="D1435" s="1"/>
  <c r="F1435" s="1"/>
  <c r="G1435" s="1"/>
  <c r="I1435" s="1"/>
  <c r="AM1435" s="1"/>
  <c r="H1436" l="1"/>
  <c r="D1436" s="1"/>
  <c r="F1436" s="1"/>
  <c r="G1436" s="1"/>
  <c r="I1436" s="1"/>
  <c r="AM1436" s="1"/>
  <c r="H1437" l="1"/>
  <c r="D1437" s="1"/>
  <c r="F1437" s="1"/>
  <c r="G1437" s="1"/>
  <c r="I1437" s="1"/>
  <c r="AM1437" s="1"/>
  <c r="H1438" l="1"/>
  <c r="D1438" s="1"/>
  <c r="F1438" s="1"/>
  <c r="G1438" s="1"/>
  <c r="I1438" s="1"/>
  <c r="AM1438" s="1"/>
  <c r="H1439" l="1"/>
  <c r="D1439" s="1"/>
  <c r="F1439" s="1"/>
  <c r="G1439" s="1"/>
  <c r="I1439" s="1"/>
  <c r="AM1439" s="1"/>
  <c r="H1440" l="1"/>
  <c r="D1440" s="1"/>
  <c r="F1440" s="1"/>
  <c r="G1440" s="1"/>
  <c r="I1440" s="1"/>
  <c r="AM1440" s="1"/>
  <c r="H1441" l="1"/>
  <c r="D1441" s="1"/>
  <c r="F1441" s="1"/>
  <c r="G1441" s="1"/>
  <c r="I1441" s="1"/>
  <c r="AM1441" s="1"/>
  <c r="H1442" l="1"/>
  <c r="D1442" s="1"/>
  <c r="F1442" s="1"/>
  <c r="G1442" s="1"/>
  <c r="I1442" s="1"/>
  <c r="AM1442" s="1"/>
  <c r="H1443" l="1"/>
  <c r="D1443" s="1"/>
  <c r="F1443" s="1"/>
  <c r="G1443" s="1"/>
  <c r="I1443" s="1"/>
  <c r="AM1443" s="1"/>
  <c r="H1444" l="1"/>
  <c r="D1444" s="1"/>
  <c r="F1444" s="1"/>
  <c r="G1444" s="1"/>
  <c r="I1444" s="1"/>
  <c r="AM1444" s="1"/>
  <c r="H1445" l="1"/>
  <c r="D1445" s="1"/>
  <c r="F1445" s="1"/>
  <c r="G1445" s="1"/>
  <c r="I1445" s="1"/>
  <c r="AM1445" s="1"/>
  <c r="H1446" l="1"/>
  <c r="D1446" l="1"/>
  <c r="F1446" s="1"/>
  <c r="G1446" s="1"/>
  <c r="I1446" s="1"/>
  <c r="AM1446" s="1"/>
  <c r="H1447" l="1"/>
  <c r="D1447" s="1"/>
  <c r="F1447" s="1"/>
  <c r="G1447" s="1"/>
  <c r="I1447" s="1"/>
  <c r="AM1447" s="1"/>
  <c r="H1448" l="1"/>
  <c r="D1448" l="1"/>
  <c r="F1448" s="1"/>
  <c r="G1448" s="1"/>
  <c r="I1448" s="1"/>
  <c r="AM1448" s="1"/>
  <c r="H1449" l="1"/>
  <c r="D1449" s="1"/>
  <c r="F1449" s="1"/>
  <c r="G1449" s="1"/>
  <c r="I1449" s="1"/>
  <c r="AM1449" s="1"/>
  <c r="H1450" l="1"/>
  <c r="D1450" s="1"/>
  <c r="F1450" s="1"/>
  <c r="G1450" s="1"/>
  <c r="I1450" s="1"/>
  <c r="AM1450" s="1"/>
  <c r="H1451" l="1"/>
  <c r="D1451" s="1"/>
  <c r="F1451" s="1"/>
  <c r="G1451" s="1"/>
  <c r="I1451" s="1"/>
  <c r="AM1451" s="1"/>
  <c r="H1452" l="1"/>
  <c r="D1452" l="1"/>
  <c r="F1452" s="1"/>
  <c r="G1452" s="1"/>
  <c r="I1452" s="1"/>
  <c r="AM1452" s="1"/>
  <c r="H1453" l="1"/>
  <c r="D1453" s="1"/>
  <c r="F1453" s="1"/>
  <c r="G1453" s="1"/>
  <c r="I1453" s="1"/>
  <c r="AM1453" s="1"/>
  <c r="H1454" l="1"/>
  <c r="D1454" l="1"/>
  <c r="F1454" s="1"/>
  <c r="G1454" s="1"/>
  <c r="I1454" s="1"/>
  <c r="AM1454" s="1"/>
  <c r="H1455" l="1"/>
  <c r="D1455" s="1"/>
  <c r="F1455" s="1"/>
  <c r="G1455" s="1"/>
  <c r="I1455" s="1"/>
  <c r="AM1455" s="1"/>
  <c r="H1456" l="1"/>
  <c r="D1456" s="1"/>
  <c r="F1456" s="1"/>
  <c r="G1456" s="1"/>
  <c r="I1456" s="1"/>
  <c r="AM1456" s="1"/>
  <c r="H1457" l="1"/>
  <c r="D1457" s="1"/>
  <c r="F1457" s="1"/>
  <c r="G1457" s="1"/>
  <c r="I1457" s="1"/>
  <c r="AM1457" s="1"/>
  <c r="H1458" l="1"/>
  <c r="D1458" l="1"/>
  <c r="F1458" s="1"/>
  <c r="G1458" s="1"/>
  <c r="I1458" s="1"/>
  <c r="AM1458" s="1"/>
  <c r="H1459" l="1"/>
  <c r="D1459" s="1"/>
  <c r="F1459" s="1"/>
  <c r="G1459" s="1"/>
  <c r="I1459" s="1"/>
  <c r="AM1459" s="1"/>
  <c r="H1460" l="1"/>
  <c r="D1460" l="1"/>
  <c r="F1460" s="1"/>
  <c r="G1460" s="1"/>
  <c r="I1460" s="1"/>
  <c r="AM1460" s="1"/>
  <c r="H1461" l="1"/>
  <c r="D1461" s="1"/>
  <c r="F1461" s="1"/>
  <c r="G1461" s="1"/>
  <c r="I1461" s="1"/>
  <c r="AM1461" s="1"/>
  <c r="H1462" l="1"/>
  <c r="D1462" l="1"/>
  <c r="F1462" s="1"/>
  <c r="G1462" s="1"/>
  <c r="I1462" s="1"/>
  <c r="AM1462" s="1"/>
  <c r="H1463" l="1"/>
  <c r="D1463" s="1"/>
  <c r="F1463" s="1"/>
  <c r="G1463" s="1"/>
  <c r="I1463" s="1"/>
  <c r="AM1463" s="1"/>
  <c r="H1464" l="1"/>
  <c r="D1464" s="1"/>
  <c r="F1464" s="1"/>
  <c r="G1464" s="1"/>
  <c r="I1464" s="1"/>
  <c r="AM1464" s="1"/>
  <c r="H1465" l="1"/>
  <c r="D1465" s="1"/>
  <c r="F1465" s="1"/>
  <c r="G1465" s="1"/>
  <c r="I1465" s="1"/>
  <c r="AM1465" s="1"/>
  <c r="H1466" l="1"/>
  <c r="D1466" l="1"/>
  <c r="F1466" s="1"/>
  <c r="G1466" s="1"/>
  <c r="I1466" s="1"/>
  <c r="AM1466" s="1"/>
  <c r="H1467" l="1"/>
  <c r="D1467" s="1"/>
  <c r="F1467" s="1"/>
  <c r="G1467" s="1"/>
  <c r="I1467" s="1"/>
  <c r="AM1467" s="1"/>
  <c r="H1468" l="1"/>
  <c r="D1468" s="1"/>
  <c r="F1468" s="1"/>
  <c r="G1468" s="1"/>
  <c r="I1468" s="1"/>
  <c r="AM1468" s="1"/>
  <c r="H1469" l="1"/>
  <c r="D1469" l="1"/>
  <c r="F1469" s="1"/>
  <c r="G1469" s="1"/>
  <c r="I1469" s="1"/>
  <c r="AM1469" s="1"/>
  <c r="H1470" l="1"/>
  <c r="D1470" l="1"/>
  <c r="F1470" s="1"/>
  <c r="G1470" s="1"/>
  <c r="I1470" s="1"/>
  <c r="AM1470" s="1"/>
  <c r="H1471" l="1"/>
  <c r="D1471" l="1"/>
  <c r="F1471" s="1"/>
  <c r="G1471" s="1"/>
  <c r="I1471" s="1"/>
  <c r="AM1471" s="1"/>
  <c r="H1472" l="1"/>
  <c r="D1472" s="1"/>
  <c r="F1472" s="1"/>
  <c r="G1472" s="1"/>
  <c r="I1472" s="1"/>
  <c r="AM1472" s="1"/>
  <c r="H1473" l="1"/>
  <c r="D1473" l="1"/>
  <c r="F1473" s="1"/>
  <c r="G1473" s="1"/>
  <c r="I1473" s="1"/>
  <c r="AM1473" s="1"/>
  <c r="H1474" l="1"/>
  <c r="D1474" l="1"/>
  <c r="F1474" s="1"/>
  <c r="G1474" s="1"/>
  <c r="I1474" s="1"/>
  <c r="AM1474" s="1"/>
  <c r="H1475" l="1"/>
  <c r="D1475" l="1"/>
  <c r="F1475" s="1"/>
  <c r="G1475" s="1"/>
  <c r="I1475" s="1"/>
  <c r="AM1475" s="1"/>
  <c r="H1476" l="1"/>
  <c r="D1476" l="1"/>
  <c r="F1476" s="1"/>
  <c r="G1476" s="1"/>
  <c r="I1476" s="1"/>
  <c r="AM1476" s="1"/>
  <c r="H1477" l="1"/>
  <c r="D1477" l="1"/>
  <c r="F1477" s="1"/>
  <c r="G1477" s="1"/>
  <c r="I1477" s="1"/>
  <c r="AM1477" s="1"/>
  <c r="H1478" l="1"/>
  <c r="D1478" l="1"/>
  <c r="F1478" s="1"/>
  <c r="G1478" s="1"/>
  <c r="I1478" s="1"/>
  <c r="AM1478" s="1"/>
  <c r="H1479" l="1"/>
  <c r="D1479" l="1"/>
  <c r="F1479" s="1"/>
  <c r="G1479" s="1"/>
  <c r="I1479" s="1"/>
  <c r="AM1479" s="1"/>
  <c r="H1480" l="1"/>
  <c r="D1480" l="1"/>
  <c r="F1480" s="1"/>
  <c r="G1480" s="1"/>
  <c r="I1480" s="1"/>
  <c r="AM1480" s="1"/>
  <c r="H1481" l="1"/>
  <c r="D1481" s="1"/>
  <c r="F1481" s="1"/>
  <c r="G1481" s="1"/>
  <c r="I1481" s="1"/>
  <c r="AM1481" s="1"/>
  <c r="H1482" l="1"/>
  <c r="D1482" l="1"/>
  <c r="F1482" s="1"/>
  <c r="G1482" s="1"/>
  <c r="I1482" s="1"/>
  <c r="AM1482" s="1"/>
  <c r="H1483" l="1"/>
  <c r="D1483" s="1"/>
  <c r="F1483" s="1"/>
  <c r="G1483" s="1"/>
  <c r="I1483" s="1"/>
  <c r="AM1483" s="1"/>
  <c r="H1484" l="1"/>
  <c r="D1484" l="1"/>
  <c r="F1484" s="1"/>
  <c r="G1484" s="1"/>
  <c r="I1484" s="1"/>
  <c r="AM1484" s="1"/>
  <c r="H1485" l="1"/>
  <c r="D1485" s="1"/>
  <c r="F1485" s="1"/>
  <c r="G1485" s="1"/>
  <c r="I1485" s="1"/>
  <c r="AM1485" s="1"/>
  <c r="H1486" l="1"/>
  <c r="D1486" l="1"/>
  <c r="F1486" s="1"/>
  <c r="G1486" s="1"/>
  <c r="I1486" s="1"/>
  <c r="AM1486" s="1"/>
  <c r="H1487" l="1"/>
  <c r="D1487" s="1"/>
  <c r="F1487" s="1"/>
  <c r="G1487" s="1"/>
  <c r="I1487" s="1"/>
  <c r="AM1487" s="1"/>
  <c r="H1488" l="1"/>
  <c r="D1488" l="1"/>
  <c r="F1488" s="1"/>
  <c r="G1488" s="1"/>
  <c r="I1488" s="1"/>
  <c r="AM1488" s="1"/>
  <c r="H1489" l="1"/>
  <c r="D1489" s="1"/>
  <c r="F1489" s="1"/>
  <c r="G1489" s="1"/>
  <c r="I1489" s="1"/>
  <c r="AM1489" s="1"/>
  <c r="H1490" l="1"/>
  <c r="D1490" l="1"/>
  <c r="F1490" s="1"/>
  <c r="G1490" s="1"/>
  <c r="I1490" s="1"/>
  <c r="AM1490" s="1"/>
  <c r="H1491" l="1"/>
  <c r="D1491" s="1"/>
  <c r="F1491" s="1"/>
  <c r="G1491" s="1"/>
  <c r="I1491" s="1"/>
  <c r="AM1491" s="1"/>
  <c r="H1492" l="1"/>
  <c r="D1492" s="1"/>
  <c r="F1492" s="1"/>
  <c r="G1492" s="1"/>
  <c r="I1492" s="1"/>
  <c r="AM1492" s="1"/>
  <c r="H1493" l="1"/>
  <c r="D1493" s="1"/>
  <c r="F1493" s="1"/>
  <c r="G1493" s="1"/>
  <c r="I1493" s="1"/>
  <c r="AM1493" s="1"/>
  <c r="H1494" l="1"/>
  <c r="D1494" l="1"/>
  <c r="F1494" s="1"/>
  <c r="G1494" s="1"/>
  <c r="I1494" s="1"/>
  <c r="AM1494" s="1"/>
  <c r="H1495" l="1"/>
  <c r="D1495" s="1"/>
  <c r="F1495" s="1"/>
  <c r="G1495" s="1"/>
  <c r="I1495" s="1"/>
  <c r="AM1495" s="1"/>
  <c r="H1496" l="1"/>
  <c r="D1496" l="1"/>
  <c r="F1496" s="1"/>
  <c r="G1496" s="1"/>
  <c r="I1496" s="1"/>
  <c r="AM1496" s="1"/>
  <c r="H1497" l="1"/>
  <c r="D1497" s="1"/>
  <c r="F1497" s="1"/>
  <c r="G1497" s="1"/>
  <c r="I1497" s="1"/>
  <c r="AM1497" s="1"/>
  <c r="H1498" l="1"/>
  <c r="D1498" l="1"/>
  <c r="F1498" s="1"/>
  <c r="G1498" s="1"/>
  <c r="I1498" s="1"/>
  <c r="AM1498" s="1"/>
  <c r="H1499" l="1"/>
  <c r="D1499" s="1"/>
  <c r="F1499" s="1"/>
  <c r="G1499" s="1"/>
  <c r="I1499" s="1"/>
  <c r="AM1499" s="1"/>
  <c r="H1500" l="1"/>
  <c r="D1500" l="1"/>
  <c r="F1500" s="1"/>
  <c r="G1500" s="1"/>
  <c r="I1500" s="1"/>
  <c r="AM1500" s="1"/>
  <c r="H1501" l="1"/>
  <c r="D1501" s="1"/>
  <c r="F1501" s="1"/>
  <c r="G1501" s="1"/>
  <c r="I1501" s="1"/>
  <c r="AM1501" s="1"/>
  <c r="H1502" l="1"/>
  <c r="D1502" l="1"/>
  <c r="F1502" s="1"/>
  <c r="G1502" s="1"/>
  <c r="I1502" s="1"/>
  <c r="AM1502" s="1"/>
  <c r="H1503" l="1"/>
  <c r="D1503" l="1"/>
  <c r="F1503" s="1"/>
  <c r="G1503" s="1"/>
  <c r="H1506"/>
  <c r="O6" i="1" s="1"/>
  <c r="O7" s="1"/>
  <c r="I1503" i="2" l="1"/>
  <c r="G1506"/>
  <c r="O3" i="1" s="1"/>
  <c r="O4" s="1"/>
  <c r="AM1503" i="2" l="1"/>
  <c r="I1506"/>
  <c r="O9" i="1" s="1"/>
  <c r="O10" s="1"/>
</calcChain>
</file>

<file path=xl/comments1.xml><?xml version="1.0" encoding="utf-8"?>
<comments xmlns="http://schemas.openxmlformats.org/spreadsheetml/2006/main">
  <authors>
    <author>Chris Flanigan</author>
  </authors>
  <commentList>
    <comment ref="B8" authorId="0">
      <text>
        <r>
          <rPr>
            <b/>
            <sz val="8"/>
            <color indexed="81"/>
            <rFont val="Tahoma"/>
            <family val="2"/>
          </rPr>
          <t xml:space="preserve">Original value of CCF WSMC upper stage = 11.1 grams
S1B prototype = 9.5 grams airframe + 2.1 grams Adrel/battery
</t>
        </r>
      </text>
    </comment>
    <comment ref="B26" authorId="0">
      <text>
        <r>
          <rPr>
            <b/>
            <sz val="8"/>
            <color indexed="81"/>
            <rFont val="Tahoma"/>
            <family val="2"/>
          </rPr>
          <t>Original value of CCF WSMC booster = 19 grams
S1B prototype (30-Apr-11) = 18.1 grams</t>
        </r>
      </text>
    </comment>
  </commentList>
</comments>
</file>

<file path=xl/comments2.xml><?xml version="1.0" encoding="utf-8"?>
<comments xmlns="http://schemas.openxmlformats.org/spreadsheetml/2006/main">
  <authors>
    <author>Chris Flanigan</author>
  </authors>
  <commentList>
    <comment ref="A5" authorId="0">
      <text>
        <r>
          <rPr>
            <b/>
            <sz val="8"/>
            <color indexed="81"/>
            <rFont val="Tahoma"/>
            <family val="2"/>
          </rPr>
          <t>Thrust values somewhat reduced from NAR S&amp;T values in order to obtain correct total impulse</t>
        </r>
      </text>
    </comment>
  </commentList>
</comments>
</file>

<file path=xl/comments3.xml><?xml version="1.0" encoding="utf-8"?>
<comments xmlns="http://schemas.openxmlformats.org/spreadsheetml/2006/main">
  <authors>
    <author>Chris Flanigan</author>
  </authors>
  <commentList>
    <comment ref="D5" authorId="0">
      <text>
        <r>
          <rPr>
            <b/>
            <sz val="8"/>
            <color indexed="81"/>
            <rFont val="Tahoma"/>
            <family val="2"/>
          </rPr>
          <t>Measured mass (full) = 4.0 grams</t>
        </r>
      </text>
    </comment>
    <comment ref="D6" authorId="0">
      <text>
        <r>
          <rPr>
            <b/>
            <sz val="8"/>
            <color indexed="81"/>
            <rFont val="Tahoma"/>
            <family val="2"/>
          </rPr>
          <t>Measured mass (empty) = 1.8 grams</t>
        </r>
      </text>
    </comment>
    <comment ref="D13" authorId="0">
      <text>
        <r>
          <rPr>
            <b/>
            <sz val="8"/>
            <color indexed="81"/>
            <rFont val="Tahoma"/>
            <family val="2"/>
          </rPr>
          <t>Measured mass (full) = 4.9 grams</t>
        </r>
      </text>
    </comment>
    <comment ref="D14" authorId="0">
      <text>
        <r>
          <rPr>
            <b/>
            <sz val="8"/>
            <color indexed="81"/>
            <rFont val="Tahoma"/>
            <family val="2"/>
          </rPr>
          <t>Measured mass (empty) = 1.7 grams</t>
        </r>
      </text>
    </comment>
    <comment ref="B22" authorId="0">
      <text>
        <r>
          <rPr>
            <b/>
            <sz val="8"/>
            <color indexed="81"/>
            <rFont val="Tahoma"/>
            <family val="2"/>
          </rPr>
          <t>Original value = 11.1 grams</t>
        </r>
      </text>
    </comment>
  </commentList>
</comments>
</file>

<file path=xl/sharedStrings.xml><?xml version="1.0" encoding="utf-8"?>
<sst xmlns="http://schemas.openxmlformats.org/spreadsheetml/2006/main" count="311" uniqueCount="182">
  <si>
    <t>Upper Stage</t>
  </si>
  <si>
    <t>Mass</t>
  </si>
  <si>
    <t>gr</t>
  </si>
  <si>
    <t>Diameter</t>
  </si>
  <si>
    <t>mm</t>
  </si>
  <si>
    <t>m/sec^2</t>
  </si>
  <si>
    <t>kg/m^3</t>
  </si>
  <si>
    <t>Cd</t>
  </si>
  <si>
    <t>grams</t>
  </si>
  <si>
    <t>During upper stage phase of flight</t>
  </si>
  <si>
    <t>Airframe</t>
  </si>
  <si>
    <t>Motor</t>
  </si>
  <si>
    <t>Air Density</t>
  </si>
  <si>
    <t>seconds</t>
  </si>
  <si>
    <t>Solution Time Step</t>
  </si>
  <si>
    <t>Time</t>
  </si>
  <si>
    <t>Total Impulse</t>
  </si>
  <si>
    <t>N-sec</t>
  </si>
  <si>
    <t>Delay between burnout of booster motor and ignition of upper stage motor</t>
  </si>
  <si>
    <t>Gravitational Acceleration</t>
  </si>
  <si>
    <t>Booster</t>
  </si>
  <si>
    <t>Includes gap staging "flash" tube</t>
  </si>
  <si>
    <t>During booster phase of flight</t>
  </si>
  <si>
    <t>Delta A3-0 Motor</t>
  </si>
  <si>
    <t>O.D.</t>
  </si>
  <si>
    <t>in</t>
  </si>
  <si>
    <t>Length</t>
  </si>
  <si>
    <t>Full</t>
  </si>
  <si>
    <t>oz</t>
  </si>
  <si>
    <t>Empty</t>
  </si>
  <si>
    <t>Delta A1-7 Motor</t>
  </si>
  <si>
    <t>Ignition</t>
  </si>
  <si>
    <t>Peak</t>
  </si>
  <si>
    <t>Sustainer, Start</t>
  </si>
  <si>
    <t>Time (sec)</t>
  </si>
  <si>
    <t>Thrust (N)</t>
  </si>
  <si>
    <t>Sustainer, End</t>
  </si>
  <si>
    <t>Burnout</t>
  </si>
  <si>
    <t>Thrust vs. Time</t>
  </si>
  <si>
    <t>Synthesized Delta A3-0 motor</t>
  </si>
  <si>
    <t>Includes Adrel altimeter</t>
  </si>
  <si>
    <t>Impulse (N-sec)</t>
  </si>
  <si>
    <t>Drag (N)</t>
  </si>
  <si>
    <t>Gravity (N)</t>
  </si>
  <si>
    <t>Total F (N)</t>
  </si>
  <si>
    <t>Accel (m/s^2)</t>
  </si>
  <si>
    <t>Veloc (m/s)</t>
  </si>
  <si>
    <t>Disp (m)</t>
  </si>
  <si>
    <t>Thrust</t>
  </si>
  <si>
    <t>Slope</t>
  </si>
  <si>
    <t>Booster 1</t>
  </si>
  <si>
    <t>Booster 2</t>
  </si>
  <si>
    <t>Booster 3</t>
  </si>
  <si>
    <t>Booster 4</t>
  </si>
  <si>
    <t>Delay</t>
  </si>
  <si>
    <t>Upr Stg 1</t>
  </si>
  <si>
    <t>Upr Stg 2</t>
  </si>
  <si>
    <t>Upr Stg 3</t>
  </si>
  <si>
    <t>Upr Stg 4</t>
  </si>
  <si>
    <t>Upr Stg 5</t>
  </si>
  <si>
    <t>Area</t>
  </si>
  <si>
    <t>m</t>
  </si>
  <si>
    <t>Radius</t>
  </si>
  <si>
    <t>m^2</t>
  </si>
  <si>
    <t>US airframe</t>
  </si>
  <si>
    <t>US motor</t>
  </si>
  <si>
    <t>Bst airframe</t>
  </si>
  <si>
    <t>Bst motor</t>
  </si>
  <si>
    <t>Bst phase</t>
  </si>
  <si>
    <t>US phase</t>
  </si>
  <si>
    <t>kg</t>
  </si>
  <si>
    <t>INSTRUCTIONS</t>
  </si>
  <si>
    <t>ASSUMPTIONS AND LIMITATIONS</t>
  </si>
  <si>
    <t>Max Acceleration</t>
  </si>
  <si>
    <t>m/sec</t>
  </si>
  <si>
    <t>g</t>
  </si>
  <si>
    <t>Altitude</t>
  </si>
  <si>
    <t>(ft)</t>
  </si>
  <si>
    <t>(m)</t>
  </si>
  <si>
    <t>Density</t>
  </si>
  <si>
    <t>Ratio</t>
  </si>
  <si>
    <t>Coef 1</t>
  </si>
  <si>
    <t>Coef 2</t>
  </si>
  <si>
    <t>Coef 0</t>
  </si>
  <si>
    <t>Rho Ratio</t>
  </si>
  <si>
    <t>Max Velocity</t>
  </si>
  <si>
    <t>ft/sec</t>
  </si>
  <si>
    <t>Max Altitude</t>
  </si>
  <si>
    <t>ft</t>
  </si>
  <si>
    <r>
      <t>The trajectory simulation solution is performed in the "</t>
    </r>
    <r>
      <rPr>
        <b/>
        <sz val="11"/>
        <color theme="1"/>
        <rFont val="Calibri"/>
        <family val="2"/>
        <scheme val="minor"/>
      </rPr>
      <t>Solution</t>
    </r>
    <r>
      <rPr>
        <sz val="11"/>
        <color theme="1"/>
        <rFont val="Calibri"/>
        <family val="2"/>
        <scheme val="minor"/>
      </rPr>
      <t>" worksheet.</t>
    </r>
  </si>
  <si>
    <t>Data source: "AIAA Design Engineers Guide", 3rd Edition, pages 7-8 and 7-9.</t>
  </si>
  <si>
    <t>Based on motors used at the 2010 WSMC</t>
  </si>
  <si>
    <t>Drag coefficients are constant during each phase of flight.</t>
  </si>
  <si>
    <r>
      <t>Air density is variable per the ICAO Standard Atmosphere model.  Values are valid to 5,000 ft altitude.  See the "</t>
    </r>
    <r>
      <rPr>
        <b/>
        <sz val="11"/>
        <color theme="1"/>
        <rFont val="Calibri"/>
        <family val="2"/>
        <scheme val="minor"/>
      </rPr>
      <t>Air Density</t>
    </r>
    <r>
      <rPr>
        <sz val="11"/>
        <color theme="1"/>
        <rFont val="Calibri"/>
        <family val="2"/>
        <scheme val="minor"/>
      </rPr>
      <t>" worksheet for calculations.</t>
    </r>
  </si>
  <si>
    <t>PISTON LAUNCH</t>
  </si>
  <si>
    <t>UPPER STAGE</t>
  </si>
  <si>
    <t>STAGING DELAY</t>
  </si>
  <si>
    <t>BOOSTER</t>
  </si>
  <si>
    <t>SOLUTION PARAMETERS</t>
  </si>
  <si>
    <t>A delay may be specified between burnout of the booster stage and ignition of the upper stage.  The booster is assumed to detach at booster burnout.  During the staging delay, only the upper stage is present.</t>
  </si>
  <si>
    <t>The trajectory solution is performed using simple Euler numerical integration.  The Euler integration method introduces some numerical error, but it should be sufficiently accurate for the purpose of this spreadsheet.</t>
  </si>
  <si>
    <t>SUMMARY OF RESULTS</t>
  </si>
  <si>
    <r>
      <t>The trajectory simulation results are summarized in the right side of the "</t>
    </r>
    <r>
      <rPr>
        <b/>
        <sz val="11"/>
        <color theme="1"/>
        <rFont val="Calibri"/>
        <family val="2"/>
        <scheme val="minor"/>
      </rPr>
      <t>Input &amp; Summary</t>
    </r>
    <r>
      <rPr>
        <sz val="11"/>
        <color theme="1"/>
        <rFont val="Calibri"/>
        <family val="2"/>
        <scheme val="minor"/>
      </rPr>
      <t>" worksheet.  Depending on the size of your display monitor(s), you may be able to scroll the display such that you can view both the input cells and the results charts simultaneously.</t>
    </r>
  </si>
  <si>
    <r>
      <t>Enter vehicle and motor data in the left side of the "</t>
    </r>
    <r>
      <rPr>
        <b/>
        <sz val="11"/>
        <color theme="1"/>
        <rFont val="Calibri"/>
        <family val="2"/>
        <scheme val="minor"/>
      </rPr>
      <t>Input &amp; Summary</t>
    </r>
    <r>
      <rPr>
        <sz val="11"/>
        <color theme="1"/>
        <rFont val="Calibri"/>
        <family val="2"/>
        <scheme val="minor"/>
      </rPr>
      <t>" worksheet.  Trajectory results are summarized in the right side of the "</t>
    </r>
    <r>
      <rPr>
        <b/>
        <sz val="11"/>
        <color theme="1"/>
        <rFont val="Calibri"/>
        <family val="2"/>
        <scheme val="minor"/>
      </rPr>
      <t>Input &amp; Summary"</t>
    </r>
    <r>
      <rPr>
        <sz val="11"/>
        <color theme="1"/>
        <rFont val="Calibri"/>
        <family val="2"/>
        <scheme val="minor"/>
      </rPr>
      <t xml:space="preserve"> worksheet.</t>
    </r>
  </si>
  <si>
    <t>Piston launch effects may be entered as an initial velocity and altitude.</t>
  </si>
  <si>
    <t>Booster Vel</t>
  </si>
  <si>
    <t>Booster Alt</t>
  </si>
  <si>
    <t>Velocity</t>
  </si>
  <si>
    <t>At Booster Burnout:</t>
  </si>
  <si>
    <t>At Upper Stage Ignition:</t>
  </si>
  <si>
    <t>Initial Velocity</t>
  </si>
  <si>
    <t>Initial Altitude</t>
  </si>
  <si>
    <t>The trajectory is performed for 15 seconds.  The length of the delay charge of the upper stage motor is not considered.</t>
  </si>
  <si>
    <t>Mass, Full</t>
  </si>
  <si>
    <t>Mass, Empty</t>
  </si>
  <si>
    <t>Motor mass is variable during each phase of flight.  The difference between "Mass, Full" and "Mass, Empty" is used during the motor burn.  Propellant mass reduction is assumed to be proportional to impulse expended.  Mass of the delay charge is not considered.</t>
  </si>
  <si>
    <t>full</t>
  </si>
  <si>
    <t>US propellant</t>
  </si>
  <si>
    <t>US impulse</t>
  </si>
  <si>
    <t>US mass rate</t>
  </si>
  <si>
    <t>gram/N-sec</t>
  </si>
  <si>
    <t>Bst propellant</t>
  </si>
  <si>
    <t>Bst impulse</t>
  </si>
  <si>
    <t>Bst mass rate</t>
  </si>
  <si>
    <t>Phase</t>
  </si>
  <si>
    <t>Impulse &amp; Mass</t>
  </si>
  <si>
    <t>Bstr Imp</t>
  </si>
  <si>
    <t>Bstr Mass</t>
  </si>
  <si>
    <t>UprStg Imp</t>
  </si>
  <si>
    <t>UprStg Mass</t>
  </si>
  <si>
    <t>UprStg Vel</t>
  </si>
  <si>
    <t>UprStg Alt</t>
  </si>
  <si>
    <t>Staging Info</t>
  </si>
  <si>
    <t>of Flight</t>
  </si>
  <si>
    <t>Version</t>
  </si>
  <si>
    <t>Date</t>
  </si>
  <si>
    <t>Description</t>
  </si>
  <si>
    <t>Slight modification to algorithm that identifies the altitude &amp; velocity at booster burnout</t>
  </si>
  <si>
    <t>Simulation of upper stage of S1B</t>
  </si>
  <si>
    <t>Use Excel "solver" to identify optimum mass, engine thrust, and other parameters</t>
  </si>
  <si>
    <t>Altitude and velocity at upper stage ignition specified using values from Rocksim (or other)</t>
  </si>
  <si>
    <t>Significant upgrade of spreadsheet</t>
  </si>
  <si>
    <t>Add simulation of booster as well as upper stage</t>
  </si>
  <si>
    <t>Specify thrust-time curves of booster and upper stage motors using five data points</t>
  </si>
  <si>
    <t>Added representation of propellant mass burnoff during booster and upper stage motor</t>
  </si>
  <si>
    <t>firing</t>
  </si>
  <si>
    <t>Results summary expanded to include altitude &amp; velocity at booster burnout and uppper</t>
  </si>
  <si>
    <t>stage ignition</t>
  </si>
  <si>
    <t>Added "Versions" worksheet to note changes/features in each version</t>
  </si>
  <si>
    <t>If desired, you can use the Excel "solver" to identify optimum values (mass, staging delay, etc.) to maximize altitude.</t>
  </si>
  <si>
    <t>Added an entry in the "Instructions" page to suggest the use of the Excel "solver" to</t>
  </si>
  <si>
    <t>identify optimum values for mass and other parameters</t>
  </si>
  <si>
    <t>Represent variable air density using ICAO standard atmosphere (density vs. altitude)</t>
  </si>
  <si>
    <t>Spreadsheet developed by Chris Flanigan</t>
  </si>
  <si>
    <t>and upper stage ignition (per suggestion by Bob Parks)</t>
  </si>
  <si>
    <t>U.S. Mass</t>
  </si>
  <si>
    <t>opt</t>
  </si>
  <si>
    <t>Delta A1-7</t>
  </si>
  <si>
    <t>Delta A3-0</t>
  </si>
  <si>
    <t>Estes A10-0T</t>
  </si>
  <si>
    <t>Estes A3-4T</t>
  </si>
  <si>
    <t>Estes 1/2A3-4T</t>
  </si>
  <si>
    <t>(N-sec)</t>
  </si>
  <si>
    <t>Mass (grams)</t>
  </si>
  <si>
    <t>Added "Motor Data" worksheet to make it easier to change motors</t>
  </si>
  <si>
    <t>WSMC 2010 CCF "short upper stage" model</t>
  </si>
  <si>
    <r>
      <t>Notes and miscellaneous data can be entered in the "</t>
    </r>
    <r>
      <rPr>
        <b/>
        <sz val="11"/>
        <color theme="1"/>
        <rFont val="Calibri"/>
        <family val="2"/>
        <scheme val="minor"/>
      </rPr>
      <t>Misc Data</t>
    </r>
    <r>
      <rPr>
        <sz val="11"/>
        <color theme="1"/>
        <rFont val="Calibri"/>
        <family val="2"/>
        <scheme val="minor"/>
      </rPr>
      <t>" worksheet.  Results of various trade studies can be entered in the "Studies" worksheet.</t>
    </r>
  </si>
  <si>
    <t>The thrust-vs-time curve for each motor is entered using five data points.  This allows definition of an initial thrust peak, the sustainer thrust, and a tailoff to burnout.  Motor data is entered in the "Motor Data" worksheet.</t>
  </si>
  <si>
    <t>The booster and sustainer motors are selected by entering their names in the yellow cells in the "Input &amp; Summary" worksheet.</t>
  </si>
  <si>
    <t>Dummy Booster</t>
  </si>
  <si>
    <t>Prior data</t>
  </si>
  <si>
    <t>New certification data (Feb 14, 2010)</t>
  </si>
  <si>
    <t>Updated A10-0T motor values to based on updated NAR S&amp;T certification (1.88 N-sec)</t>
  </si>
  <si>
    <t>Estes A10-0T Old</t>
  </si>
  <si>
    <t>Booster Burnout</t>
  </si>
  <si>
    <t>Staging Delay</t>
  </si>
  <si>
    <t>Sustainer Burnout</t>
  </si>
  <si>
    <t>Delay (avg)</t>
  </si>
  <si>
    <t>TOTAL TIME</t>
  </si>
  <si>
    <t>Y</t>
  </si>
  <si>
    <t>X</t>
  </si>
  <si>
    <t>Veloc at U.S. Ignition</t>
  </si>
</sst>
</file>

<file path=xl/styles.xml><?xml version="1.0" encoding="utf-8"?>
<styleSheet xmlns="http://schemas.openxmlformats.org/spreadsheetml/2006/main">
  <numFmts count="5">
    <numFmt numFmtId="164" formatCode="0.0"/>
    <numFmt numFmtId="165" formatCode="0.000"/>
    <numFmt numFmtId="166" formatCode="0.0000"/>
    <numFmt numFmtId="167" formatCode="#,##0.0"/>
    <numFmt numFmtId="168" formatCode="[$-409]d\-mmm\-yy;@"/>
  </numFmts>
  <fonts count="7">
    <font>
      <sz val="11"/>
      <color theme="1"/>
      <name val="Calibri"/>
      <family val="2"/>
      <scheme val="minor"/>
    </font>
    <font>
      <b/>
      <sz val="8"/>
      <color indexed="81"/>
      <name val="Tahoma"/>
      <family val="2"/>
    </font>
    <font>
      <sz val="8"/>
      <color theme="1"/>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8"/>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0070C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63">
    <xf numFmtId="0" fontId="0" fillId="0" borderId="0" xfId="0"/>
    <xf numFmtId="0" fontId="0" fillId="0" borderId="0" xfId="0" applyAlignment="1">
      <alignment horizontal="left" indent="1"/>
    </xf>
    <xf numFmtId="0" fontId="2" fillId="0" borderId="0" xfId="0" applyFont="1"/>
    <xf numFmtId="2" fontId="2" fillId="0" borderId="0" xfId="0" applyNumberFormat="1" applyFont="1" applyAlignment="1">
      <alignment horizontal="center"/>
    </xf>
    <xf numFmtId="0" fontId="3" fillId="0" borderId="0" xfId="0" applyFont="1"/>
    <xf numFmtId="0" fontId="4" fillId="0" borderId="0" xfId="0" applyFont="1"/>
    <xf numFmtId="0" fontId="3" fillId="0" borderId="0" xfId="0" applyFont="1" applyAlignment="1">
      <alignment horizontal="left" indent="1"/>
    </xf>
    <xf numFmtId="0" fontId="4" fillId="0" borderId="0" xfId="0" applyFont="1" applyAlignment="1">
      <alignment horizontal="left" indent="2"/>
    </xf>
    <xf numFmtId="0" fontId="4" fillId="0" borderId="0" xfId="0" applyNumberFormat="1" applyFont="1" applyFill="1" applyAlignment="1">
      <alignment horizontal="center"/>
    </xf>
    <xf numFmtId="0" fontId="4" fillId="2" borderId="0" xfId="0" applyFont="1" applyFill="1" applyAlignment="1">
      <alignment horizontal="center"/>
    </xf>
    <xf numFmtId="0" fontId="4" fillId="3" borderId="0" xfId="0" applyFont="1" applyFill="1"/>
    <xf numFmtId="0" fontId="4" fillId="0" borderId="0" xfId="0" applyFont="1" applyAlignment="1">
      <alignment horizontal="left" indent="3"/>
    </xf>
    <xf numFmtId="0" fontId="4" fillId="0" borderId="0" xfId="0" quotePrefix="1" applyFont="1"/>
    <xf numFmtId="0" fontId="4" fillId="0" borderId="0" xfId="0" applyFont="1" applyAlignment="1">
      <alignment horizontal="left" indent="1"/>
    </xf>
    <xf numFmtId="165" fontId="2" fillId="0" borderId="0" xfId="0" applyNumberFormat="1" applyFont="1" applyAlignment="1">
      <alignment horizontal="center"/>
    </xf>
    <xf numFmtId="2" fontId="2" fillId="0" borderId="0" xfId="0" applyNumberFormat="1" applyFont="1"/>
    <xf numFmtId="0" fontId="2" fillId="0" borderId="0" xfId="0" applyFont="1" applyAlignment="1">
      <alignment horizontal="center"/>
    </xf>
    <xf numFmtId="0" fontId="3" fillId="0" borderId="0" xfId="0" applyFont="1" applyAlignment="1">
      <alignment horizontal="left"/>
    </xf>
    <xf numFmtId="2" fontId="2" fillId="0" borderId="0" xfId="0" applyNumberFormat="1" applyFont="1" applyAlignment="1">
      <alignment horizontal="left" indent="1"/>
    </xf>
    <xf numFmtId="0" fontId="2" fillId="0" borderId="0" xfId="0" applyNumberFormat="1" applyFont="1"/>
    <xf numFmtId="0" fontId="0" fillId="0" borderId="0" xfId="0" applyAlignment="1">
      <alignment horizontal="center"/>
    </xf>
    <xf numFmtId="166" fontId="0" fillId="0" borderId="0" xfId="0" applyNumberFormat="1" applyAlignment="1">
      <alignment horizontal="center"/>
    </xf>
    <xf numFmtId="3" fontId="0" fillId="0" borderId="0" xfId="0" applyNumberFormat="1" applyAlignment="1">
      <alignment horizontal="center"/>
    </xf>
    <xf numFmtId="3" fontId="0" fillId="0" borderId="0" xfId="0" applyNumberFormat="1"/>
    <xf numFmtId="167" fontId="0" fillId="0" borderId="0" xfId="0" applyNumberFormat="1" applyAlignment="1">
      <alignment horizontal="center"/>
    </xf>
    <xf numFmtId="11" fontId="0" fillId="0" borderId="0" xfId="0" applyNumberFormat="1"/>
    <xf numFmtId="0" fontId="4" fillId="0" borderId="0" xfId="0" applyFont="1" applyAlignment="1">
      <alignment horizontal="center"/>
    </xf>
    <xf numFmtId="166" fontId="2" fillId="0" borderId="0" xfId="0" applyNumberFormat="1" applyFont="1"/>
    <xf numFmtId="0" fontId="2" fillId="0" borderId="0" xfId="0" applyNumberFormat="1" applyFont="1" applyAlignment="1">
      <alignment horizontal="center"/>
    </xf>
    <xf numFmtId="164" fontId="4" fillId="0" borderId="0" xfId="0" applyNumberFormat="1" applyFont="1"/>
    <xf numFmtId="3" fontId="4" fillId="0" borderId="0" xfId="0" applyNumberFormat="1" applyFont="1"/>
    <xf numFmtId="0" fontId="4" fillId="0" borderId="0" xfId="0" applyFont="1" applyFill="1"/>
    <xf numFmtId="164" fontId="4" fillId="0" borderId="0" xfId="0" applyNumberFormat="1" applyFont="1" applyFill="1"/>
    <xf numFmtId="0" fontId="4" fillId="4" borderId="0" xfId="0" applyFont="1" applyFill="1"/>
    <xf numFmtId="0" fontId="6" fillId="0" borderId="0" xfId="0" applyFont="1" applyAlignment="1">
      <alignment horizontal="center" vertical="center" wrapText="1"/>
    </xf>
    <xf numFmtId="0" fontId="6" fillId="0" borderId="0" xfId="0" applyFont="1" applyAlignment="1">
      <alignmen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xf>
    <xf numFmtId="0" fontId="2" fillId="0" borderId="0" xfId="0" applyFont="1" applyAlignment="1">
      <alignment horizontal="left" indent="1"/>
    </xf>
    <xf numFmtId="166" fontId="2" fillId="0" borderId="0" xfId="0" applyNumberFormat="1" applyFont="1" applyAlignment="1">
      <alignment horizontal="center"/>
    </xf>
    <xf numFmtId="168" fontId="0" fillId="0" borderId="0" xfId="0" applyNumberFormat="1" applyAlignment="1">
      <alignment horizontal="center"/>
    </xf>
    <xf numFmtId="0" fontId="5" fillId="0" borderId="0" xfId="0" applyFont="1" applyAlignment="1">
      <alignment horizontal="center"/>
    </xf>
    <xf numFmtId="168" fontId="5" fillId="0" borderId="0" xfId="0" applyNumberFormat="1" applyFont="1" applyAlignment="1">
      <alignment horizontal="center"/>
    </xf>
    <xf numFmtId="164" fontId="4" fillId="0" borderId="0" xfId="0" applyNumberFormat="1" applyFont="1" applyFill="1" applyAlignment="1">
      <alignment horizontal="center"/>
    </xf>
    <xf numFmtId="165" fontId="4" fillId="0" borderId="0" xfId="0" applyNumberFormat="1" applyFont="1" applyFill="1" applyAlignment="1">
      <alignment horizontal="center"/>
    </xf>
    <xf numFmtId="165" fontId="4" fillId="0" borderId="0" xfId="0" applyNumberFormat="1" applyFont="1" applyAlignment="1">
      <alignment horizontal="center"/>
    </xf>
    <xf numFmtId="165" fontId="4" fillId="2" borderId="0" xfId="0" applyNumberFormat="1" applyFont="1" applyFill="1" applyAlignment="1">
      <alignment horizontal="center"/>
    </xf>
    <xf numFmtId="164" fontId="4" fillId="0" borderId="0" xfId="0" applyNumberFormat="1" applyFont="1" applyAlignment="1">
      <alignment horizontal="center"/>
    </xf>
    <xf numFmtId="0" fontId="3" fillId="5" borderId="0" xfId="0" applyFont="1" applyFill="1"/>
    <xf numFmtId="165" fontId="4" fillId="0" borderId="0" xfId="0" applyNumberFormat="1" applyFont="1"/>
    <xf numFmtId="166" fontId="4" fillId="0" borderId="0" xfId="0" applyNumberFormat="1" applyFont="1"/>
    <xf numFmtId="2" fontId="4" fillId="0" borderId="0" xfId="0" applyNumberFormat="1" applyFont="1"/>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0" fillId="0" borderId="0" xfId="0" applyAlignment="1">
      <alignment horizontal="center"/>
    </xf>
    <xf numFmtId="2" fontId="4" fillId="0" borderId="0" xfId="0" applyNumberFormat="1"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a:t>Upper</a:t>
            </a:r>
            <a:r>
              <a:rPr lang="en-US" sz="1200" baseline="0"/>
              <a:t> Stage Motor</a:t>
            </a:r>
            <a:endParaRPr lang="en-US" sz="1200"/>
          </a:p>
        </c:rich>
      </c:tx>
    </c:title>
    <c:plotArea>
      <c:layout/>
      <c:scatterChart>
        <c:scatterStyle val="lineMarker"/>
        <c:ser>
          <c:idx val="0"/>
          <c:order val="0"/>
          <c:xVal>
            <c:numRef>
              <c:f>'Input &amp; Summary'!$B$14:$B$18</c:f>
              <c:numCache>
                <c:formatCode>General</c:formatCode>
                <c:ptCount val="5"/>
                <c:pt idx="0">
                  <c:v>0</c:v>
                </c:pt>
                <c:pt idx="1">
                  <c:v>0.09</c:v>
                </c:pt>
                <c:pt idx="2">
                  <c:v>0.25</c:v>
                </c:pt>
                <c:pt idx="3">
                  <c:v>1.9</c:v>
                </c:pt>
                <c:pt idx="4">
                  <c:v>2</c:v>
                </c:pt>
              </c:numCache>
            </c:numRef>
          </c:xVal>
          <c:yVal>
            <c:numRef>
              <c:f>'Input &amp; Summary'!$C$14:$C$18</c:f>
              <c:numCache>
                <c:formatCode>General</c:formatCode>
                <c:ptCount val="5"/>
                <c:pt idx="0">
                  <c:v>0</c:v>
                </c:pt>
                <c:pt idx="1">
                  <c:v>6</c:v>
                </c:pt>
                <c:pt idx="2">
                  <c:v>1.065469613259667</c:v>
                </c:pt>
                <c:pt idx="3">
                  <c:v>0.81</c:v>
                </c:pt>
                <c:pt idx="4">
                  <c:v>0</c:v>
                </c:pt>
              </c:numCache>
            </c:numRef>
          </c:yVal>
        </c:ser>
        <c:axId val="64301696"/>
        <c:axId val="64312448"/>
      </c:scatterChart>
      <c:valAx>
        <c:axId val="64301696"/>
        <c:scaling>
          <c:orientation val="minMax"/>
        </c:scaling>
        <c:axPos val="b"/>
        <c:majorGridlines/>
        <c:title>
          <c:tx>
            <c:rich>
              <a:bodyPr/>
              <a:lstStyle/>
              <a:p>
                <a:pPr>
                  <a:defRPr/>
                </a:pPr>
                <a:r>
                  <a:rPr lang="en-US"/>
                  <a:t>Time (seconds)</a:t>
                </a:r>
              </a:p>
            </c:rich>
          </c:tx>
        </c:title>
        <c:numFmt formatCode="General" sourceLinked="0"/>
        <c:minorTickMark val="in"/>
        <c:tickLblPos val="nextTo"/>
        <c:crossAx val="64312448"/>
        <c:crosses val="autoZero"/>
        <c:crossBetween val="midCat"/>
      </c:valAx>
      <c:valAx>
        <c:axId val="64312448"/>
        <c:scaling>
          <c:orientation val="minMax"/>
        </c:scaling>
        <c:axPos val="l"/>
        <c:majorGridlines/>
        <c:title>
          <c:tx>
            <c:rich>
              <a:bodyPr rot="-5400000" vert="horz"/>
              <a:lstStyle/>
              <a:p>
                <a:pPr>
                  <a:defRPr/>
                </a:pPr>
                <a:r>
                  <a:rPr lang="en-US"/>
                  <a:t>Thrust (N)</a:t>
                </a:r>
              </a:p>
            </c:rich>
          </c:tx>
        </c:title>
        <c:numFmt formatCode="General" sourceLinked="0"/>
        <c:minorTickMark val="in"/>
        <c:tickLblPos val="nextTo"/>
        <c:crossAx val="64301696"/>
        <c:crosses val="autoZero"/>
        <c:crossBetween val="midCat"/>
      </c:valAx>
    </c:plotArea>
    <c:plotVisOnly val="1"/>
  </c:chart>
  <c:printSettings>
    <c:headerFooter/>
    <c:pageMargins b="0.75000000000000266" l="0.70000000000000062" r="0.70000000000000062" t="0.750000000000002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a:pPr>
            <a:r>
              <a:rPr lang="en-US" sz="1200" baseline="0"/>
              <a:t>Booster Motor</a:t>
            </a:r>
            <a:endParaRPr lang="en-US" sz="1200"/>
          </a:p>
        </c:rich>
      </c:tx>
    </c:title>
    <c:plotArea>
      <c:layout/>
      <c:scatterChart>
        <c:scatterStyle val="lineMarker"/>
        <c:ser>
          <c:idx val="0"/>
          <c:order val="0"/>
          <c:xVal>
            <c:numRef>
              <c:f>'Input &amp; Summary'!$B$32:$B$36</c:f>
              <c:numCache>
                <c:formatCode>General</c:formatCode>
                <c:ptCount val="5"/>
                <c:pt idx="0">
                  <c:v>0</c:v>
                </c:pt>
                <c:pt idx="1">
                  <c:v>0.09</c:v>
                </c:pt>
                <c:pt idx="2">
                  <c:v>0.15</c:v>
                </c:pt>
                <c:pt idx="3">
                  <c:v>0.87</c:v>
                </c:pt>
                <c:pt idx="4">
                  <c:v>0.94</c:v>
                </c:pt>
              </c:numCache>
            </c:numRef>
          </c:xVal>
          <c:yVal>
            <c:numRef>
              <c:f>'Input &amp; Summary'!$C$32:$C$36</c:f>
              <c:numCache>
                <c:formatCode>General</c:formatCode>
                <c:ptCount val="5"/>
                <c:pt idx="0">
                  <c:v>0</c:v>
                </c:pt>
                <c:pt idx="1">
                  <c:v>6</c:v>
                </c:pt>
                <c:pt idx="2">
                  <c:v>2.65</c:v>
                </c:pt>
                <c:pt idx="3">
                  <c:v>2.3199999999999998</c:v>
                </c:pt>
                <c:pt idx="4">
                  <c:v>0</c:v>
                </c:pt>
              </c:numCache>
            </c:numRef>
          </c:yVal>
        </c:ser>
        <c:axId val="64328448"/>
        <c:axId val="64330368"/>
      </c:scatterChart>
      <c:valAx>
        <c:axId val="64328448"/>
        <c:scaling>
          <c:orientation val="minMax"/>
        </c:scaling>
        <c:axPos val="b"/>
        <c:majorGridlines/>
        <c:title>
          <c:tx>
            <c:rich>
              <a:bodyPr/>
              <a:lstStyle/>
              <a:p>
                <a:pPr>
                  <a:defRPr/>
                </a:pPr>
                <a:r>
                  <a:rPr lang="en-US"/>
                  <a:t>Time (seconds)</a:t>
                </a:r>
              </a:p>
            </c:rich>
          </c:tx>
        </c:title>
        <c:numFmt formatCode="General" sourceLinked="0"/>
        <c:minorTickMark val="in"/>
        <c:tickLblPos val="nextTo"/>
        <c:crossAx val="64330368"/>
        <c:crosses val="autoZero"/>
        <c:crossBetween val="midCat"/>
      </c:valAx>
      <c:valAx>
        <c:axId val="64330368"/>
        <c:scaling>
          <c:orientation val="minMax"/>
        </c:scaling>
        <c:axPos val="l"/>
        <c:majorGridlines/>
        <c:title>
          <c:tx>
            <c:rich>
              <a:bodyPr rot="-5400000" vert="horz"/>
              <a:lstStyle/>
              <a:p>
                <a:pPr>
                  <a:defRPr/>
                </a:pPr>
                <a:r>
                  <a:rPr lang="en-US"/>
                  <a:t>Thrust (N)</a:t>
                </a:r>
              </a:p>
            </c:rich>
          </c:tx>
        </c:title>
        <c:numFmt formatCode="General" sourceLinked="0"/>
        <c:minorTickMark val="in"/>
        <c:tickLblPos val="nextTo"/>
        <c:crossAx val="64328448"/>
        <c:crosses val="autoZero"/>
        <c:crossBetween val="midCat"/>
      </c:valAx>
    </c:plotArea>
    <c:plotVisOnly val="1"/>
  </c:chart>
  <c:printSettings>
    <c:headerFooter/>
    <c:pageMargins b="0.75000000000000289" l="0.70000000000000062" r="0.70000000000000062" t="0.750000000000002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Thrust</a:t>
            </a:r>
          </a:p>
        </c:rich>
      </c:tx>
    </c:title>
    <c:plotArea>
      <c:layout/>
      <c:scatterChart>
        <c:scatterStyle val="lineMarker"/>
        <c:ser>
          <c:idx val="0"/>
          <c:order val="0"/>
          <c:tx>
            <c:strRef>
              <c:f>Solution!$B$2</c:f>
              <c:strCache>
                <c:ptCount val="1"/>
                <c:pt idx="0">
                  <c:v>Thrust (N)</c:v>
                </c:pt>
              </c:strCache>
            </c:strRef>
          </c:tx>
          <c:marker>
            <c:symbol val="none"/>
          </c:marker>
          <c:xVal>
            <c:numRef>
              <c:f>Solution!$A$3:$A$1503</c:f>
              <c:numCache>
                <c:formatCode>0.00</c:formatCode>
                <c:ptCount val="15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pt idx="111">
                  <c:v>1.1100000000000008</c:v>
                </c:pt>
                <c:pt idx="112">
                  <c:v>1.1200000000000008</c:v>
                </c:pt>
                <c:pt idx="113">
                  <c:v>1.1300000000000008</c:v>
                </c:pt>
                <c:pt idx="114">
                  <c:v>1.1400000000000008</c:v>
                </c:pt>
                <c:pt idx="115">
                  <c:v>1.1500000000000008</c:v>
                </c:pt>
                <c:pt idx="116">
                  <c:v>1.1600000000000008</c:v>
                </c:pt>
                <c:pt idx="117">
                  <c:v>1.1700000000000008</c:v>
                </c:pt>
                <c:pt idx="118">
                  <c:v>1.1800000000000008</c:v>
                </c:pt>
                <c:pt idx="119">
                  <c:v>1.1900000000000008</c:v>
                </c:pt>
                <c:pt idx="120">
                  <c:v>1.2000000000000008</c:v>
                </c:pt>
                <c:pt idx="121">
                  <c:v>1.2100000000000009</c:v>
                </c:pt>
                <c:pt idx="122">
                  <c:v>1.2200000000000009</c:v>
                </c:pt>
                <c:pt idx="123">
                  <c:v>1.2300000000000009</c:v>
                </c:pt>
                <c:pt idx="124">
                  <c:v>1.2400000000000009</c:v>
                </c:pt>
                <c:pt idx="125">
                  <c:v>1.2500000000000009</c:v>
                </c:pt>
                <c:pt idx="126">
                  <c:v>1.2600000000000009</c:v>
                </c:pt>
                <c:pt idx="127">
                  <c:v>1.2700000000000009</c:v>
                </c:pt>
                <c:pt idx="128">
                  <c:v>1.2800000000000009</c:v>
                </c:pt>
                <c:pt idx="129">
                  <c:v>1.2900000000000009</c:v>
                </c:pt>
                <c:pt idx="130">
                  <c:v>1.3000000000000009</c:v>
                </c:pt>
                <c:pt idx="131">
                  <c:v>1.3100000000000009</c:v>
                </c:pt>
                <c:pt idx="132">
                  <c:v>1.320000000000001</c:v>
                </c:pt>
                <c:pt idx="133">
                  <c:v>1.330000000000001</c:v>
                </c:pt>
                <c:pt idx="134">
                  <c:v>1.340000000000001</c:v>
                </c:pt>
                <c:pt idx="135">
                  <c:v>1.350000000000001</c:v>
                </c:pt>
                <c:pt idx="136">
                  <c:v>1.360000000000001</c:v>
                </c:pt>
                <c:pt idx="137">
                  <c:v>1.370000000000001</c:v>
                </c:pt>
                <c:pt idx="138">
                  <c:v>1.380000000000001</c:v>
                </c:pt>
                <c:pt idx="139">
                  <c:v>1.390000000000001</c:v>
                </c:pt>
                <c:pt idx="140">
                  <c:v>1.400000000000001</c:v>
                </c:pt>
                <c:pt idx="141">
                  <c:v>1.410000000000001</c:v>
                </c:pt>
                <c:pt idx="142">
                  <c:v>1.420000000000001</c:v>
                </c:pt>
                <c:pt idx="143">
                  <c:v>1.430000000000001</c:v>
                </c:pt>
                <c:pt idx="144">
                  <c:v>1.4400000000000011</c:v>
                </c:pt>
                <c:pt idx="145">
                  <c:v>1.4500000000000011</c:v>
                </c:pt>
                <c:pt idx="146">
                  <c:v>1.4600000000000011</c:v>
                </c:pt>
                <c:pt idx="147">
                  <c:v>1.4700000000000011</c:v>
                </c:pt>
                <c:pt idx="148">
                  <c:v>1.4800000000000011</c:v>
                </c:pt>
                <c:pt idx="149">
                  <c:v>1.4900000000000011</c:v>
                </c:pt>
                <c:pt idx="150">
                  <c:v>1.5000000000000011</c:v>
                </c:pt>
                <c:pt idx="151">
                  <c:v>1.5100000000000011</c:v>
                </c:pt>
                <c:pt idx="152">
                  <c:v>1.5200000000000011</c:v>
                </c:pt>
                <c:pt idx="153">
                  <c:v>1.5300000000000011</c:v>
                </c:pt>
                <c:pt idx="154">
                  <c:v>1.5400000000000011</c:v>
                </c:pt>
                <c:pt idx="155">
                  <c:v>1.5500000000000012</c:v>
                </c:pt>
                <c:pt idx="156">
                  <c:v>1.5600000000000012</c:v>
                </c:pt>
                <c:pt idx="157">
                  <c:v>1.5700000000000012</c:v>
                </c:pt>
                <c:pt idx="158">
                  <c:v>1.5800000000000012</c:v>
                </c:pt>
                <c:pt idx="159">
                  <c:v>1.5900000000000012</c:v>
                </c:pt>
                <c:pt idx="160">
                  <c:v>1.6000000000000012</c:v>
                </c:pt>
                <c:pt idx="161">
                  <c:v>1.6100000000000012</c:v>
                </c:pt>
                <c:pt idx="162">
                  <c:v>1.6200000000000012</c:v>
                </c:pt>
                <c:pt idx="163">
                  <c:v>1.6300000000000012</c:v>
                </c:pt>
                <c:pt idx="164">
                  <c:v>1.6400000000000012</c:v>
                </c:pt>
                <c:pt idx="165">
                  <c:v>1.6500000000000012</c:v>
                </c:pt>
                <c:pt idx="166">
                  <c:v>1.6600000000000013</c:v>
                </c:pt>
                <c:pt idx="167">
                  <c:v>1.6700000000000013</c:v>
                </c:pt>
                <c:pt idx="168">
                  <c:v>1.6800000000000013</c:v>
                </c:pt>
                <c:pt idx="169">
                  <c:v>1.6900000000000013</c:v>
                </c:pt>
                <c:pt idx="170">
                  <c:v>1.7000000000000013</c:v>
                </c:pt>
                <c:pt idx="171">
                  <c:v>1.7100000000000013</c:v>
                </c:pt>
                <c:pt idx="172">
                  <c:v>1.7200000000000013</c:v>
                </c:pt>
                <c:pt idx="173">
                  <c:v>1.7300000000000013</c:v>
                </c:pt>
                <c:pt idx="174">
                  <c:v>1.7400000000000013</c:v>
                </c:pt>
                <c:pt idx="175">
                  <c:v>1.7500000000000013</c:v>
                </c:pt>
                <c:pt idx="176">
                  <c:v>1.7600000000000013</c:v>
                </c:pt>
                <c:pt idx="177">
                  <c:v>1.7700000000000014</c:v>
                </c:pt>
                <c:pt idx="178">
                  <c:v>1.7800000000000014</c:v>
                </c:pt>
                <c:pt idx="179">
                  <c:v>1.7900000000000014</c:v>
                </c:pt>
                <c:pt idx="180">
                  <c:v>1.8000000000000014</c:v>
                </c:pt>
                <c:pt idx="181">
                  <c:v>1.8100000000000014</c:v>
                </c:pt>
                <c:pt idx="182">
                  <c:v>1.8200000000000014</c:v>
                </c:pt>
                <c:pt idx="183">
                  <c:v>1.8300000000000014</c:v>
                </c:pt>
                <c:pt idx="184">
                  <c:v>1.8400000000000014</c:v>
                </c:pt>
                <c:pt idx="185">
                  <c:v>1.8500000000000014</c:v>
                </c:pt>
                <c:pt idx="186">
                  <c:v>1.8600000000000014</c:v>
                </c:pt>
                <c:pt idx="187">
                  <c:v>1.8700000000000014</c:v>
                </c:pt>
                <c:pt idx="188">
                  <c:v>1.8800000000000014</c:v>
                </c:pt>
                <c:pt idx="189">
                  <c:v>1.8900000000000015</c:v>
                </c:pt>
                <c:pt idx="190">
                  <c:v>1.9000000000000015</c:v>
                </c:pt>
                <c:pt idx="191">
                  <c:v>1.9100000000000015</c:v>
                </c:pt>
                <c:pt idx="192">
                  <c:v>1.9200000000000015</c:v>
                </c:pt>
                <c:pt idx="193">
                  <c:v>1.9300000000000015</c:v>
                </c:pt>
                <c:pt idx="194">
                  <c:v>1.9400000000000015</c:v>
                </c:pt>
                <c:pt idx="195">
                  <c:v>1.9500000000000015</c:v>
                </c:pt>
                <c:pt idx="196">
                  <c:v>1.9600000000000015</c:v>
                </c:pt>
                <c:pt idx="197">
                  <c:v>1.9700000000000015</c:v>
                </c:pt>
                <c:pt idx="198">
                  <c:v>1.9800000000000015</c:v>
                </c:pt>
                <c:pt idx="199">
                  <c:v>1.9900000000000015</c:v>
                </c:pt>
                <c:pt idx="200">
                  <c:v>2.0000000000000013</c:v>
                </c:pt>
                <c:pt idx="201">
                  <c:v>2.0100000000000011</c:v>
                </c:pt>
                <c:pt idx="202">
                  <c:v>2.0200000000000009</c:v>
                </c:pt>
                <c:pt idx="203">
                  <c:v>2.0300000000000007</c:v>
                </c:pt>
                <c:pt idx="204">
                  <c:v>2.0400000000000005</c:v>
                </c:pt>
                <c:pt idx="205">
                  <c:v>2.0500000000000003</c:v>
                </c:pt>
                <c:pt idx="206">
                  <c:v>2.06</c:v>
                </c:pt>
                <c:pt idx="207">
                  <c:v>2.0699999999999998</c:v>
                </c:pt>
                <c:pt idx="208">
                  <c:v>2.0799999999999996</c:v>
                </c:pt>
                <c:pt idx="209">
                  <c:v>2.0899999999999994</c:v>
                </c:pt>
                <c:pt idx="210">
                  <c:v>2.0999999999999992</c:v>
                </c:pt>
                <c:pt idx="211">
                  <c:v>2.109999999999999</c:v>
                </c:pt>
                <c:pt idx="212">
                  <c:v>2.1199999999999988</c:v>
                </c:pt>
                <c:pt idx="213">
                  <c:v>2.1299999999999986</c:v>
                </c:pt>
                <c:pt idx="214">
                  <c:v>2.1399999999999983</c:v>
                </c:pt>
                <c:pt idx="215">
                  <c:v>2.1499999999999981</c:v>
                </c:pt>
                <c:pt idx="216">
                  <c:v>2.1599999999999979</c:v>
                </c:pt>
                <c:pt idx="217">
                  <c:v>2.1699999999999977</c:v>
                </c:pt>
                <c:pt idx="218">
                  <c:v>2.1799999999999975</c:v>
                </c:pt>
                <c:pt idx="219">
                  <c:v>2.1899999999999973</c:v>
                </c:pt>
                <c:pt idx="220">
                  <c:v>2.1999999999999971</c:v>
                </c:pt>
                <c:pt idx="221">
                  <c:v>2.2099999999999969</c:v>
                </c:pt>
                <c:pt idx="222">
                  <c:v>2.2199999999999966</c:v>
                </c:pt>
                <c:pt idx="223">
                  <c:v>2.2299999999999964</c:v>
                </c:pt>
                <c:pt idx="224">
                  <c:v>2.2399999999999962</c:v>
                </c:pt>
                <c:pt idx="225">
                  <c:v>2.249999999999996</c:v>
                </c:pt>
                <c:pt idx="226">
                  <c:v>2.2599999999999958</c:v>
                </c:pt>
                <c:pt idx="227">
                  <c:v>2.2699999999999956</c:v>
                </c:pt>
                <c:pt idx="228">
                  <c:v>2.2799999999999954</c:v>
                </c:pt>
                <c:pt idx="229">
                  <c:v>2.2899999999999952</c:v>
                </c:pt>
                <c:pt idx="230">
                  <c:v>2.2999999999999949</c:v>
                </c:pt>
                <c:pt idx="231">
                  <c:v>2.3099999999999947</c:v>
                </c:pt>
                <c:pt idx="232">
                  <c:v>2.3199999999999945</c:v>
                </c:pt>
                <c:pt idx="233">
                  <c:v>2.3299999999999943</c:v>
                </c:pt>
                <c:pt idx="234">
                  <c:v>2.3399999999999941</c:v>
                </c:pt>
                <c:pt idx="235">
                  <c:v>2.3499999999999939</c:v>
                </c:pt>
                <c:pt idx="236">
                  <c:v>2.3599999999999937</c:v>
                </c:pt>
                <c:pt idx="237">
                  <c:v>2.3699999999999934</c:v>
                </c:pt>
                <c:pt idx="238">
                  <c:v>2.3799999999999932</c:v>
                </c:pt>
                <c:pt idx="239">
                  <c:v>2.389999999999993</c:v>
                </c:pt>
                <c:pt idx="240">
                  <c:v>2.3999999999999928</c:v>
                </c:pt>
                <c:pt idx="241">
                  <c:v>2.4099999999999926</c:v>
                </c:pt>
                <c:pt idx="242">
                  <c:v>2.4199999999999924</c:v>
                </c:pt>
                <c:pt idx="243">
                  <c:v>2.4299999999999922</c:v>
                </c:pt>
                <c:pt idx="244">
                  <c:v>2.439999999999992</c:v>
                </c:pt>
                <c:pt idx="245">
                  <c:v>2.4499999999999917</c:v>
                </c:pt>
                <c:pt idx="246">
                  <c:v>2.4599999999999915</c:v>
                </c:pt>
                <c:pt idx="247">
                  <c:v>2.4699999999999913</c:v>
                </c:pt>
                <c:pt idx="248">
                  <c:v>2.4799999999999911</c:v>
                </c:pt>
                <c:pt idx="249">
                  <c:v>2.4899999999999909</c:v>
                </c:pt>
                <c:pt idx="250">
                  <c:v>2.4999999999999907</c:v>
                </c:pt>
                <c:pt idx="251">
                  <c:v>2.5099999999999905</c:v>
                </c:pt>
                <c:pt idx="252">
                  <c:v>2.5199999999999902</c:v>
                </c:pt>
                <c:pt idx="253">
                  <c:v>2.52999999999999</c:v>
                </c:pt>
                <c:pt idx="254">
                  <c:v>2.5399999999999898</c:v>
                </c:pt>
                <c:pt idx="255">
                  <c:v>2.5499999999999896</c:v>
                </c:pt>
                <c:pt idx="256">
                  <c:v>2.5599999999999894</c:v>
                </c:pt>
                <c:pt idx="257">
                  <c:v>2.5699999999999892</c:v>
                </c:pt>
                <c:pt idx="258">
                  <c:v>2.579999999999989</c:v>
                </c:pt>
                <c:pt idx="259">
                  <c:v>2.5899999999999888</c:v>
                </c:pt>
                <c:pt idx="260">
                  <c:v>2.5999999999999885</c:v>
                </c:pt>
                <c:pt idx="261">
                  <c:v>2.6099999999999883</c:v>
                </c:pt>
                <c:pt idx="262">
                  <c:v>2.6199999999999881</c:v>
                </c:pt>
                <c:pt idx="263">
                  <c:v>2.6299999999999879</c:v>
                </c:pt>
                <c:pt idx="264">
                  <c:v>2.6399999999999877</c:v>
                </c:pt>
                <c:pt idx="265">
                  <c:v>2.6499999999999875</c:v>
                </c:pt>
                <c:pt idx="266">
                  <c:v>2.6599999999999873</c:v>
                </c:pt>
                <c:pt idx="267">
                  <c:v>2.6699999999999871</c:v>
                </c:pt>
                <c:pt idx="268">
                  <c:v>2.6799999999999868</c:v>
                </c:pt>
                <c:pt idx="269">
                  <c:v>2.6899999999999866</c:v>
                </c:pt>
                <c:pt idx="270">
                  <c:v>2.6999999999999864</c:v>
                </c:pt>
                <c:pt idx="271">
                  <c:v>2.7099999999999862</c:v>
                </c:pt>
                <c:pt idx="272">
                  <c:v>2.719999999999986</c:v>
                </c:pt>
                <c:pt idx="273">
                  <c:v>2.7299999999999858</c:v>
                </c:pt>
                <c:pt idx="274">
                  <c:v>2.7399999999999856</c:v>
                </c:pt>
                <c:pt idx="275">
                  <c:v>2.7499999999999853</c:v>
                </c:pt>
                <c:pt idx="276">
                  <c:v>2.7599999999999851</c:v>
                </c:pt>
                <c:pt idx="277">
                  <c:v>2.7699999999999849</c:v>
                </c:pt>
                <c:pt idx="278">
                  <c:v>2.7799999999999847</c:v>
                </c:pt>
                <c:pt idx="279">
                  <c:v>2.7899999999999845</c:v>
                </c:pt>
                <c:pt idx="280">
                  <c:v>2.7999999999999843</c:v>
                </c:pt>
                <c:pt idx="281">
                  <c:v>2.8099999999999841</c:v>
                </c:pt>
                <c:pt idx="282">
                  <c:v>2.8199999999999839</c:v>
                </c:pt>
                <c:pt idx="283">
                  <c:v>2.8299999999999836</c:v>
                </c:pt>
                <c:pt idx="284">
                  <c:v>2.8399999999999834</c:v>
                </c:pt>
                <c:pt idx="285">
                  <c:v>2.8499999999999832</c:v>
                </c:pt>
                <c:pt idx="286">
                  <c:v>2.859999999999983</c:v>
                </c:pt>
                <c:pt idx="287">
                  <c:v>2.8699999999999828</c:v>
                </c:pt>
                <c:pt idx="288">
                  <c:v>2.8799999999999826</c:v>
                </c:pt>
                <c:pt idx="289">
                  <c:v>2.8899999999999824</c:v>
                </c:pt>
                <c:pt idx="290">
                  <c:v>2.8999999999999821</c:v>
                </c:pt>
                <c:pt idx="291">
                  <c:v>2.9099999999999819</c:v>
                </c:pt>
                <c:pt idx="292">
                  <c:v>2.9199999999999817</c:v>
                </c:pt>
                <c:pt idx="293">
                  <c:v>2.9299999999999815</c:v>
                </c:pt>
                <c:pt idx="294">
                  <c:v>2.9399999999999813</c:v>
                </c:pt>
                <c:pt idx="295">
                  <c:v>2.9499999999999811</c:v>
                </c:pt>
                <c:pt idx="296">
                  <c:v>2.9599999999999809</c:v>
                </c:pt>
                <c:pt idx="297">
                  <c:v>2.9699999999999807</c:v>
                </c:pt>
                <c:pt idx="298">
                  <c:v>2.9799999999999804</c:v>
                </c:pt>
                <c:pt idx="299">
                  <c:v>2.9899999999999802</c:v>
                </c:pt>
                <c:pt idx="300">
                  <c:v>2.99999999999998</c:v>
                </c:pt>
                <c:pt idx="301">
                  <c:v>3.0099999999999798</c:v>
                </c:pt>
                <c:pt idx="302">
                  <c:v>3.0199999999999796</c:v>
                </c:pt>
                <c:pt idx="303">
                  <c:v>3.0299999999999794</c:v>
                </c:pt>
                <c:pt idx="304">
                  <c:v>3.0399999999999792</c:v>
                </c:pt>
                <c:pt idx="305">
                  <c:v>3.049999999999979</c:v>
                </c:pt>
                <c:pt idx="306">
                  <c:v>3.0599999999999787</c:v>
                </c:pt>
                <c:pt idx="307">
                  <c:v>3.0699999999999785</c:v>
                </c:pt>
                <c:pt idx="308">
                  <c:v>3.0799999999999783</c:v>
                </c:pt>
                <c:pt idx="309">
                  <c:v>3.0899999999999781</c:v>
                </c:pt>
                <c:pt idx="310">
                  <c:v>3.0999999999999779</c:v>
                </c:pt>
                <c:pt idx="311">
                  <c:v>3.1099999999999777</c:v>
                </c:pt>
                <c:pt idx="312">
                  <c:v>3.1199999999999775</c:v>
                </c:pt>
                <c:pt idx="313">
                  <c:v>3.1299999999999772</c:v>
                </c:pt>
                <c:pt idx="314">
                  <c:v>3.139999999999977</c:v>
                </c:pt>
                <c:pt idx="315">
                  <c:v>3.1499999999999768</c:v>
                </c:pt>
                <c:pt idx="316">
                  <c:v>3.1599999999999766</c:v>
                </c:pt>
                <c:pt idx="317">
                  <c:v>3.1699999999999764</c:v>
                </c:pt>
                <c:pt idx="318">
                  <c:v>3.1799999999999762</c:v>
                </c:pt>
                <c:pt idx="319">
                  <c:v>3.189999999999976</c:v>
                </c:pt>
                <c:pt idx="320">
                  <c:v>3.1999999999999758</c:v>
                </c:pt>
                <c:pt idx="321">
                  <c:v>3.2099999999999755</c:v>
                </c:pt>
                <c:pt idx="322">
                  <c:v>3.2199999999999753</c:v>
                </c:pt>
                <c:pt idx="323">
                  <c:v>3.2299999999999751</c:v>
                </c:pt>
                <c:pt idx="324">
                  <c:v>3.2399999999999749</c:v>
                </c:pt>
                <c:pt idx="325">
                  <c:v>3.2499999999999747</c:v>
                </c:pt>
                <c:pt idx="326">
                  <c:v>3.2599999999999745</c:v>
                </c:pt>
                <c:pt idx="327">
                  <c:v>3.2699999999999743</c:v>
                </c:pt>
                <c:pt idx="328">
                  <c:v>3.279999999999974</c:v>
                </c:pt>
                <c:pt idx="329">
                  <c:v>3.2899999999999738</c:v>
                </c:pt>
                <c:pt idx="330">
                  <c:v>3.2999999999999736</c:v>
                </c:pt>
                <c:pt idx="331">
                  <c:v>3.3099999999999734</c:v>
                </c:pt>
                <c:pt idx="332">
                  <c:v>3.3199999999999732</c:v>
                </c:pt>
                <c:pt idx="333">
                  <c:v>3.329999999999973</c:v>
                </c:pt>
                <c:pt idx="334">
                  <c:v>3.3399999999999728</c:v>
                </c:pt>
                <c:pt idx="335">
                  <c:v>3.3499999999999726</c:v>
                </c:pt>
                <c:pt idx="336">
                  <c:v>3.3599999999999723</c:v>
                </c:pt>
                <c:pt idx="337">
                  <c:v>3.3699999999999721</c:v>
                </c:pt>
                <c:pt idx="338">
                  <c:v>3.3799999999999719</c:v>
                </c:pt>
                <c:pt idx="339">
                  <c:v>3.3899999999999717</c:v>
                </c:pt>
                <c:pt idx="340">
                  <c:v>3.3999999999999715</c:v>
                </c:pt>
                <c:pt idx="341">
                  <c:v>3.4099999999999713</c:v>
                </c:pt>
                <c:pt idx="342">
                  <c:v>3.4199999999999711</c:v>
                </c:pt>
                <c:pt idx="343">
                  <c:v>3.4299999999999708</c:v>
                </c:pt>
                <c:pt idx="344">
                  <c:v>3.4399999999999706</c:v>
                </c:pt>
                <c:pt idx="345">
                  <c:v>3.4499999999999704</c:v>
                </c:pt>
                <c:pt idx="346">
                  <c:v>3.4599999999999702</c:v>
                </c:pt>
                <c:pt idx="347">
                  <c:v>3.46999999999997</c:v>
                </c:pt>
                <c:pt idx="348">
                  <c:v>3.4799999999999698</c:v>
                </c:pt>
                <c:pt idx="349">
                  <c:v>3.4899999999999696</c:v>
                </c:pt>
                <c:pt idx="350">
                  <c:v>3.4999999999999694</c:v>
                </c:pt>
                <c:pt idx="351">
                  <c:v>3.5099999999999691</c:v>
                </c:pt>
                <c:pt idx="352">
                  <c:v>3.5199999999999689</c:v>
                </c:pt>
                <c:pt idx="353">
                  <c:v>3.5299999999999687</c:v>
                </c:pt>
                <c:pt idx="354">
                  <c:v>3.5399999999999685</c:v>
                </c:pt>
                <c:pt idx="355">
                  <c:v>3.5499999999999683</c:v>
                </c:pt>
                <c:pt idx="356">
                  <c:v>3.5599999999999681</c:v>
                </c:pt>
                <c:pt idx="357">
                  <c:v>3.5699999999999679</c:v>
                </c:pt>
                <c:pt idx="358">
                  <c:v>3.5799999999999677</c:v>
                </c:pt>
                <c:pt idx="359">
                  <c:v>3.5899999999999674</c:v>
                </c:pt>
                <c:pt idx="360">
                  <c:v>3.5999999999999672</c:v>
                </c:pt>
                <c:pt idx="361">
                  <c:v>3.609999999999967</c:v>
                </c:pt>
                <c:pt idx="362">
                  <c:v>3.6199999999999668</c:v>
                </c:pt>
                <c:pt idx="363">
                  <c:v>3.6299999999999666</c:v>
                </c:pt>
                <c:pt idx="364">
                  <c:v>3.6399999999999664</c:v>
                </c:pt>
                <c:pt idx="365">
                  <c:v>3.6499999999999662</c:v>
                </c:pt>
                <c:pt idx="366">
                  <c:v>3.6599999999999659</c:v>
                </c:pt>
                <c:pt idx="367">
                  <c:v>3.6699999999999657</c:v>
                </c:pt>
                <c:pt idx="368">
                  <c:v>3.6799999999999655</c:v>
                </c:pt>
                <c:pt idx="369">
                  <c:v>3.6899999999999653</c:v>
                </c:pt>
                <c:pt idx="370">
                  <c:v>3.6999999999999651</c:v>
                </c:pt>
                <c:pt idx="371">
                  <c:v>3.7099999999999649</c:v>
                </c:pt>
                <c:pt idx="372">
                  <c:v>3.7199999999999647</c:v>
                </c:pt>
                <c:pt idx="373">
                  <c:v>3.7299999999999645</c:v>
                </c:pt>
                <c:pt idx="374">
                  <c:v>3.7399999999999642</c:v>
                </c:pt>
                <c:pt idx="375">
                  <c:v>3.749999999999964</c:v>
                </c:pt>
                <c:pt idx="376">
                  <c:v>3.7599999999999638</c:v>
                </c:pt>
                <c:pt idx="377">
                  <c:v>3.7699999999999636</c:v>
                </c:pt>
                <c:pt idx="378">
                  <c:v>3.7799999999999634</c:v>
                </c:pt>
                <c:pt idx="379">
                  <c:v>3.7899999999999632</c:v>
                </c:pt>
                <c:pt idx="380">
                  <c:v>3.799999999999963</c:v>
                </c:pt>
                <c:pt idx="381">
                  <c:v>3.8099999999999627</c:v>
                </c:pt>
                <c:pt idx="382">
                  <c:v>3.8199999999999625</c:v>
                </c:pt>
                <c:pt idx="383">
                  <c:v>3.8299999999999623</c:v>
                </c:pt>
                <c:pt idx="384">
                  <c:v>3.8399999999999621</c:v>
                </c:pt>
                <c:pt idx="385">
                  <c:v>3.8499999999999619</c:v>
                </c:pt>
                <c:pt idx="386">
                  <c:v>3.8599999999999617</c:v>
                </c:pt>
                <c:pt idx="387">
                  <c:v>3.8699999999999615</c:v>
                </c:pt>
                <c:pt idx="388">
                  <c:v>3.8799999999999613</c:v>
                </c:pt>
                <c:pt idx="389">
                  <c:v>3.889999999999961</c:v>
                </c:pt>
                <c:pt idx="390">
                  <c:v>3.8999999999999608</c:v>
                </c:pt>
                <c:pt idx="391">
                  <c:v>3.9099999999999606</c:v>
                </c:pt>
                <c:pt idx="392">
                  <c:v>3.9199999999999604</c:v>
                </c:pt>
                <c:pt idx="393">
                  <c:v>3.9299999999999602</c:v>
                </c:pt>
                <c:pt idx="394">
                  <c:v>3.93999999999996</c:v>
                </c:pt>
                <c:pt idx="395">
                  <c:v>3.9499999999999598</c:v>
                </c:pt>
                <c:pt idx="396">
                  <c:v>3.9599999999999596</c:v>
                </c:pt>
                <c:pt idx="397">
                  <c:v>3.9699999999999593</c:v>
                </c:pt>
                <c:pt idx="398">
                  <c:v>3.9799999999999591</c:v>
                </c:pt>
                <c:pt idx="399">
                  <c:v>3.9899999999999589</c:v>
                </c:pt>
                <c:pt idx="400">
                  <c:v>3.9999999999999587</c:v>
                </c:pt>
                <c:pt idx="401">
                  <c:v>4.0099999999999589</c:v>
                </c:pt>
                <c:pt idx="402">
                  <c:v>4.0199999999999587</c:v>
                </c:pt>
                <c:pt idx="403">
                  <c:v>4.0299999999999585</c:v>
                </c:pt>
                <c:pt idx="404">
                  <c:v>4.0399999999999583</c:v>
                </c:pt>
                <c:pt idx="405">
                  <c:v>4.0499999999999581</c:v>
                </c:pt>
                <c:pt idx="406">
                  <c:v>4.0599999999999579</c:v>
                </c:pt>
                <c:pt idx="407">
                  <c:v>4.0699999999999577</c:v>
                </c:pt>
                <c:pt idx="408">
                  <c:v>4.0799999999999574</c:v>
                </c:pt>
                <c:pt idx="409">
                  <c:v>4.0899999999999572</c:v>
                </c:pt>
                <c:pt idx="410">
                  <c:v>4.099999999999957</c:v>
                </c:pt>
                <c:pt idx="411">
                  <c:v>4.1099999999999568</c:v>
                </c:pt>
                <c:pt idx="412">
                  <c:v>4.1199999999999566</c:v>
                </c:pt>
                <c:pt idx="413">
                  <c:v>4.1299999999999564</c:v>
                </c:pt>
                <c:pt idx="414">
                  <c:v>4.1399999999999562</c:v>
                </c:pt>
                <c:pt idx="415">
                  <c:v>4.1499999999999559</c:v>
                </c:pt>
                <c:pt idx="416">
                  <c:v>4.1599999999999557</c:v>
                </c:pt>
                <c:pt idx="417">
                  <c:v>4.1699999999999555</c:v>
                </c:pt>
                <c:pt idx="418">
                  <c:v>4.1799999999999553</c:v>
                </c:pt>
                <c:pt idx="419">
                  <c:v>4.1899999999999551</c:v>
                </c:pt>
                <c:pt idx="420">
                  <c:v>4.1999999999999549</c:v>
                </c:pt>
                <c:pt idx="421">
                  <c:v>4.2099999999999547</c:v>
                </c:pt>
                <c:pt idx="422">
                  <c:v>4.2199999999999545</c:v>
                </c:pt>
                <c:pt idx="423">
                  <c:v>4.2299999999999542</c:v>
                </c:pt>
                <c:pt idx="424">
                  <c:v>4.239999999999954</c:v>
                </c:pt>
                <c:pt idx="425">
                  <c:v>4.2499999999999538</c:v>
                </c:pt>
                <c:pt idx="426">
                  <c:v>4.2599999999999536</c:v>
                </c:pt>
                <c:pt idx="427">
                  <c:v>4.2699999999999534</c:v>
                </c:pt>
                <c:pt idx="428">
                  <c:v>4.2799999999999532</c:v>
                </c:pt>
                <c:pt idx="429">
                  <c:v>4.289999999999953</c:v>
                </c:pt>
                <c:pt idx="430">
                  <c:v>4.2999999999999527</c:v>
                </c:pt>
                <c:pt idx="431">
                  <c:v>4.3099999999999525</c:v>
                </c:pt>
                <c:pt idx="432">
                  <c:v>4.3199999999999523</c:v>
                </c:pt>
                <c:pt idx="433">
                  <c:v>4.3299999999999521</c:v>
                </c:pt>
                <c:pt idx="434">
                  <c:v>4.3399999999999519</c:v>
                </c:pt>
                <c:pt idx="435">
                  <c:v>4.3499999999999517</c:v>
                </c:pt>
                <c:pt idx="436">
                  <c:v>4.3599999999999515</c:v>
                </c:pt>
                <c:pt idx="437">
                  <c:v>4.3699999999999513</c:v>
                </c:pt>
                <c:pt idx="438">
                  <c:v>4.379999999999951</c:v>
                </c:pt>
                <c:pt idx="439">
                  <c:v>4.3899999999999508</c:v>
                </c:pt>
                <c:pt idx="440">
                  <c:v>4.3999999999999506</c:v>
                </c:pt>
                <c:pt idx="441">
                  <c:v>4.4099999999999504</c:v>
                </c:pt>
                <c:pt idx="442">
                  <c:v>4.4199999999999502</c:v>
                </c:pt>
                <c:pt idx="443">
                  <c:v>4.42999999999995</c:v>
                </c:pt>
                <c:pt idx="444">
                  <c:v>4.4399999999999498</c:v>
                </c:pt>
                <c:pt idx="445">
                  <c:v>4.4499999999999496</c:v>
                </c:pt>
                <c:pt idx="446">
                  <c:v>4.4599999999999493</c:v>
                </c:pt>
                <c:pt idx="447">
                  <c:v>4.4699999999999491</c:v>
                </c:pt>
                <c:pt idx="448">
                  <c:v>4.4799999999999489</c:v>
                </c:pt>
                <c:pt idx="449">
                  <c:v>4.4899999999999487</c:v>
                </c:pt>
                <c:pt idx="450">
                  <c:v>4.4999999999999485</c:v>
                </c:pt>
                <c:pt idx="451">
                  <c:v>4.5099999999999483</c:v>
                </c:pt>
                <c:pt idx="452">
                  <c:v>4.5199999999999481</c:v>
                </c:pt>
                <c:pt idx="453">
                  <c:v>4.5299999999999478</c:v>
                </c:pt>
                <c:pt idx="454">
                  <c:v>4.5399999999999476</c:v>
                </c:pt>
                <c:pt idx="455">
                  <c:v>4.5499999999999474</c:v>
                </c:pt>
                <c:pt idx="456">
                  <c:v>4.5599999999999472</c:v>
                </c:pt>
                <c:pt idx="457">
                  <c:v>4.569999999999947</c:v>
                </c:pt>
                <c:pt idx="458">
                  <c:v>4.5799999999999468</c:v>
                </c:pt>
                <c:pt idx="459">
                  <c:v>4.5899999999999466</c:v>
                </c:pt>
                <c:pt idx="460">
                  <c:v>4.5999999999999464</c:v>
                </c:pt>
                <c:pt idx="461">
                  <c:v>4.6099999999999461</c:v>
                </c:pt>
                <c:pt idx="462">
                  <c:v>4.6199999999999459</c:v>
                </c:pt>
                <c:pt idx="463">
                  <c:v>4.6299999999999457</c:v>
                </c:pt>
                <c:pt idx="464">
                  <c:v>4.6399999999999455</c:v>
                </c:pt>
                <c:pt idx="465">
                  <c:v>4.6499999999999453</c:v>
                </c:pt>
                <c:pt idx="466">
                  <c:v>4.6599999999999451</c:v>
                </c:pt>
                <c:pt idx="467">
                  <c:v>4.6699999999999449</c:v>
                </c:pt>
                <c:pt idx="468">
                  <c:v>4.6799999999999446</c:v>
                </c:pt>
                <c:pt idx="469">
                  <c:v>4.6899999999999444</c:v>
                </c:pt>
                <c:pt idx="470">
                  <c:v>4.6999999999999442</c:v>
                </c:pt>
                <c:pt idx="471">
                  <c:v>4.709999999999944</c:v>
                </c:pt>
                <c:pt idx="472">
                  <c:v>4.7199999999999438</c:v>
                </c:pt>
                <c:pt idx="473">
                  <c:v>4.7299999999999436</c:v>
                </c:pt>
                <c:pt idx="474">
                  <c:v>4.7399999999999434</c:v>
                </c:pt>
                <c:pt idx="475">
                  <c:v>4.7499999999999432</c:v>
                </c:pt>
                <c:pt idx="476">
                  <c:v>4.7599999999999429</c:v>
                </c:pt>
                <c:pt idx="477">
                  <c:v>4.7699999999999427</c:v>
                </c:pt>
                <c:pt idx="478">
                  <c:v>4.7799999999999425</c:v>
                </c:pt>
                <c:pt idx="479">
                  <c:v>4.7899999999999423</c:v>
                </c:pt>
                <c:pt idx="480">
                  <c:v>4.7999999999999421</c:v>
                </c:pt>
                <c:pt idx="481">
                  <c:v>4.8099999999999419</c:v>
                </c:pt>
                <c:pt idx="482">
                  <c:v>4.8199999999999417</c:v>
                </c:pt>
                <c:pt idx="483">
                  <c:v>4.8299999999999415</c:v>
                </c:pt>
                <c:pt idx="484">
                  <c:v>4.8399999999999412</c:v>
                </c:pt>
                <c:pt idx="485">
                  <c:v>4.849999999999941</c:v>
                </c:pt>
                <c:pt idx="486">
                  <c:v>4.8599999999999408</c:v>
                </c:pt>
                <c:pt idx="487">
                  <c:v>4.8699999999999406</c:v>
                </c:pt>
                <c:pt idx="488">
                  <c:v>4.8799999999999404</c:v>
                </c:pt>
                <c:pt idx="489">
                  <c:v>4.8899999999999402</c:v>
                </c:pt>
                <c:pt idx="490">
                  <c:v>4.89999999999994</c:v>
                </c:pt>
                <c:pt idx="491">
                  <c:v>4.9099999999999397</c:v>
                </c:pt>
                <c:pt idx="492">
                  <c:v>4.9199999999999395</c:v>
                </c:pt>
                <c:pt idx="493">
                  <c:v>4.9299999999999393</c:v>
                </c:pt>
                <c:pt idx="494">
                  <c:v>4.9399999999999391</c:v>
                </c:pt>
                <c:pt idx="495">
                  <c:v>4.9499999999999389</c:v>
                </c:pt>
                <c:pt idx="496">
                  <c:v>4.9599999999999387</c:v>
                </c:pt>
                <c:pt idx="497">
                  <c:v>4.9699999999999385</c:v>
                </c:pt>
                <c:pt idx="498">
                  <c:v>4.9799999999999383</c:v>
                </c:pt>
                <c:pt idx="499">
                  <c:v>4.989999999999938</c:v>
                </c:pt>
                <c:pt idx="500">
                  <c:v>4.9999999999999378</c:v>
                </c:pt>
                <c:pt idx="501">
                  <c:v>5.0099999999999376</c:v>
                </c:pt>
                <c:pt idx="502">
                  <c:v>5.0199999999999374</c:v>
                </c:pt>
                <c:pt idx="503">
                  <c:v>5.0299999999999372</c:v>
                </c:pt>
                <c:pt idx="504">
                  <c:v>5.039999999999937</c:v>
                </c:pt>
                <c:pt idx="505">
                  <c:v>5.0499999999999368</c:v>
                </c:pt>
                <c:pt idx="506">
                  <c:v>5.0599999999999365</c:v>
                </c:pt>
                <c:pt idx="507">
                  <c:v>5.0699999999999363</c:v>
                </c:pt>
                <c:pt idx="508">
                  <c:v>5.0799999999999361</c:v>
                </c:pt>
                <c:pt idx="509">
                  <c:v>5.0899999999999359</c:v>
                </c:pt>
                <c:pt idx="510">
                  <c:v>5.0999999999999357</c:v>
                </c:pt>
                <c:pt idx="511">
                  <c:v>5.1099999999999355</c:v>
                </c:pt>
                <c:pt idx="512">
                  <c:v>5.1199999999999353</c:v>
                </c:pt>
                <c:pt idx="513">
                  <c:v>5.1299999999999351</c:v>
                </c:pt>
                <c:pt idx="514">
                  <c:v>5.1399999999999348</c:v>
                </c:pt>
                <c:pt idx="515">
                  <c:v>5.1499999999999346</c:v>
                </c:pt>
                <c:pt idx="516">
                  <c:v>5.1599999999999344</c:v>
                </c:pt>
                <c:pt idx="517">
                  <c:v>5.1699999999999342</c:v>
                </c:pt>
                <c:pt idx="518">
                  <c:v>5.179999999999934</c:v>
                </c:pt>
                <c:pt idx="519">
                  <c:v>5.1899999999999338</c:v>
                </c:pt>
                <c:pt idx="520">
                  <c:v>5.1999999999999336</c:v>
                </c:pt>
                <c:pt idx="521">
                  <c:v>5.2099999999999334</c:v>
                </c:pt>
                <c:pt idx="522">
                  <c:v>5.2199999999999331</c:v>
                </c:pt>
                <c:pt idx="523">
                  <c:v>5.2299999999999329</c:v>
                </c:pt>
                <c:pt idx="524">
                  <c:v>5.2399999999999327</c:v>
                </c:pt>
                <c:pt idx="525">
                  <c:v>5.2499999999999325</c:v>
                </c:pt>
                <c:pt idx="526">
                  <c:v>5.2599999999999323</c:v>
                </c:pt>
                <c:pt idx="527">
                  <c:v>5.2699999999999321</c:v>
                </c:pt>
                <c:pt idx="528">
                  <c:v>5.2799999999999319</c:v>
                </c:pt>
                <c:pt idx="529">
                  <c:v>5.2899999999999316</c:v>
                </c:pt>
                <c:pt idx="530">
                  <c:v>5.2999999999999314</c:v>
                </c:pt>
                <c:pt idx="531">
                  <c:v>5.3099999999999312</c:v>
                </c:pt>
                <c:pt idx="532">
                  <c:v>5.319999999999931</c:v>
                </c:pt>
                <c:pt idx="533">
                  <c:v>5.3299999999999308</c:v>
                </c:pt>
                <c:pt idx="534">
                  <c:v>5.3399999999999306</c:v>
                </c:pt>
                <c:pt idx="535">
                  <c:v>5.3499999999999304</c:v>
                </c:pt>
                <c:pt idx="536">
                  <c:v>5.3599999999999302</c:v>
                </c:pt>
                <c:pt idx="537">
                  <c:v>5.3699999999999299</c:v>
                </c:pt>
                <c:pt idx="538">
                  <c:v>5.3799999999999297</c:v>
                </c:pt>
                <c:pt idx="539">
                  <c:v>5.3899999999999295</c:v>
                </c:pt>
                <c:pt idx="540">
                  <c:v>5.3999999999999293</c:v>
                </c:pt>
                <c:pt idx="541">
                  <c:v>5.4099999999999291</c:v>
                </c:pt>
                <c:pt idx="542">
                  <c:v>5.4199999999999289</c:v>
                </c:pt>
                <c:pt idx="543">
                  <c:v>5.4299999999999287</c:v>
                </c:pt>
                <c:pt idx="544">
                  <c:v>5.4399999999999284</c:v>
                </c:pt>
                <c:pt idx="545">
                  <c:v>5.4499999999999282</c:v>
                </c:pt>
                <c:pt idx="546">
                  <c:v>5.459999999999928</c:v>
                </c:pt>
                <c:pt idx="547">
                  <c:v>5.4699999999999278</c:v>
                </c:pt>
                <c:pt idx="548">
                  <c:v>5.4799999999999276</c:v>
                </c:pt>
                <c:pt idx="549">
                  <c:v>5.4899999999999274</c:v>
                </c:pt>
                <c:pt idx="550">
                  <c:v>5.4999999999999272</c:v>
                </c:pt>
                <c:pt idx="551">
                  <c:v>5.509999999999927</c:v>
                </c:pt>
                <c:pt idx="552">
                  <c:v>5.5199999999999267</c:v>
                </c:pt>
                <c:pt idx="553">
                  <c:v>5.5299999999999265</c:v>
                </c:pt>
                <c:pt idx="554">
                  <c:v>5.5399999999999263</c:v>
                </c:pt>
                <c:pt idx="555">
                  <c:v>5.5499999999999261</c:v>
                </c:pt>
                <c:pt idx="556">
                  <c:v>5.5599999999999259</c:v>
                </c:pt>
                <c:pt idx="557">
                  <c:v>5.5699999999999257</c:v>
                </c:pt>
                <c:pt idx="558">
                  <c:v>5.5799999999999255</c:v>
                </c:pt>
                <c:pt idx="559">
                  <c:v>5.5899999999999253</c:v>
                </c:pt>
                <c:pt idx="560">
                  <c:v>5.599999999999925</c:v>
                </c:pt>
                <c:pt idx="561">
                  <c:v>5.6099999999999248</c:v>
                </c:pt>
                <c:pt idx="562">
                  <c:v>5.6199999999999246</c:v>
                </c:pt>
                <c:pt idx="563">
                  <c:v>5.6299999999999244</c:v>
                </c:pt>
                <c:pt idx="564">
                  <c:v>5.6399999999999242</c:v>
                </c:pt>
                <c:pt idx="565">
                  <c:v>5.649999999999924</c:v>
                </c:pt>
                <c:pt idx="566">
                  <c:v>5.6599999999999238</c:v>
                </c:pt>
                <c:pt idx="567">
                  <c:v>5.6699999999999235</c:v>
                </c:pt>
                <c:pt idx="568">
                  <c:v>5.6799999999999233</c:v>
                </c:pt>
                <c:pt idx="569">
                  <c:v>5.6899999999999231</c:v>
                </c:pt>
                <c:pt idx="570">
                  <c:v>5.6999999999999229</c:v>
                </c:pt>
                <c:pt idx="571">
                  <c:v>5.7099999999999227</c:v>
                </c:pt>
                <c:pt idx="572">
                  <c:v>5.7199999999999225</c:v>
                </c:pt>
                <c:pt idx="573">
                  <c:v>5.7299999999999223</c:v>
                </c:pt>
                <c:pt idx="574">
                  <c:v>5.7399999999999221</c:v>
                </c:pt>
                <c:pt idx="575">
                  <c:v>5.7499999999999218</c:v>
                </c:pt>
                <c:pt idx="576">
                  <c:v>5.7599999999999216</c:v>
                </c:pt>
                <c:pt idx="577">
                  <c:v>5.7699999999999214</c:v>
                </c:pt>
                <c:pt idx="578">
                  <c:v>5.7799999999999212</c:v>
                </c:pt>
                <c:pt idx="579">
                  <c:v>5.789999999999921</c:v>
                </c:pt>
                <c:pt idx="580">
                  <c:v>5.7999999999999208</c:v>
                </c:pt>
                <c:pt idx="581">
                  <c:v>5.8099999999999206</c:v>
                </c:pt>
                <c:pt idx="582">
                  <c:v>5.8199999999999203</c:v>
                </c:pt>
                <c:pt idx="583">
                  <c:v>5.8299999999999201</c:v>
                </c:pt>
                <c:pt idx="584">
                  <c:v>5.8399999999999199</c:v>
                </c:pt>
                <c:pt idx="585">
                  <c:v>5.8499999999999197</c:v>
                </c:pt>
                <c:pt idx="586">
                  <c:v>5.8599999999999195</c:v>
                </c:pt>
                <c:pt idx="587">
                  <c:v>5.8699999999999193</c:v>
                </c:pt>
                <c:pt idx="588">
                  <c:v>5.8799999999999191</c:v>
                </c:pt>
                <c:pt idx="589">
                  <c:v>5.8899999999999189</c:v>
                </c:pt>
                <c:pt idx="590">
                  <c:v>5.8999999999999186</c:v>
                </c:pt>
                <c:pt idx="591">
                  <c:v>5.9099999999999184</c:v>
                </c:pt>
                <c:pt idx="592">
                  <c:v>5.9199999999999182</c:v>
                </c:pt>
                <c:pt idx="593">
                  <c:v>5.929999999999918</c:v>
                </c:pt>
                <c:pt idx="594">
                  <c:v>5.9399999999999178</c:v>
                </c:pt>
                <c:pt idx="595">
                  <c:v>5.9499999999999176</c:v>
                </c:pt>
                <c:pt idx="596">
                  <c:v>5.9599999999999174</c:v>
                </c:pt>
                <c:pt idx="597">
                  <c:v>5.9699999999999172</c:v>
                </c:pt>
                <c:pt idx="598">
                  <c:v>5.9799999999999169</c:v>
                </c:pt>
                <c:pt idx="599">
                  <c:v>5.9899999999999167</c:v>
                </c:pt>
                <c:pt idx="600">
                  <c:v>5.9999999999999165</c:v>
                </c:pt>
                <c:pt idx="601">
                  <c:v>6.0099999999999163</c:v>
                </c:pt>
                <c:pt idx="602">
                  <c:v>6.0199999999999161</c:v>
                </c:pt>
                <c:pt idx="603">
                  <c:v>6.0299999999999159</c:v>
                </c:pt>
                <c:pt idx="604">
                  <c:v>6.0399999999999157</c:v>
                </c:pt>
                <c:pt idx="605">
                  <c:v>6.0499999999999154</c:v>
                </c:pt>
                <c:pt idx="606">
                  <c:v>6.0599999999999152</c:v>
                </c:pt>
                <c:pt idx="607">
                  <c:v>6.069999999999915</c:v>
                </c:pt>
                <c:pt idx="608">
                  <c:v>6.0799999999999148</c:v>
                </c:pt>
                <c:pt idx="609">
                  <c:v>6.0899999999999146</c:v>
                </c:pt>
                <c:pt idx="610">
                  <c:v>6.0999999999999144</c:v>
                </c:pt>
                <c:pt idx="611">
                  <c:v>6.1099999999999142</c:v>
                </c:pt>
                <c:pt idx="612">
                  <c:v>6.119999999999914</c:v>
                </c:pt>
                <c:pt idx="613">
                  <c:v>6.1299999999999137</c:v>
                </c:pt>
                <c:pt idx="614">
                  <c:v>6.1399999999999135</c:v>
                </c:pt>
                <c:pt idx="615">
                  <c:v>6.1499999999999133</c:v>
                </c:pt>
                <c:pt idx="616">
                  <c:v>6.1599999999999131</c:v>
                </c:pt>
                <c:pt idx="617">
                  <c:v>6.1699999999999129</c:v>
                </c:pt>
                <c:pt idx="618">
                  <c:v>6.1799999999999127</c:v>
                </c:pt>
                <c:pt idx="619">
                  <c:v>6.1899999999999125</c:v>
                </c:pt>
                <c:pt idx="620">
                  <c:v>6.1999999999999122</c:v>
                </c:pt>
                <c:pt idx="621">
                  <c:v>6.209999999999912</c:v>
                </c:pt>
                <c:pt idx="622">
                  <c:v>6.2199999999999118</c:v>
                </c:pt>
                <c:pt idx="623">
                  <c:v>6.2299999999999116</c:v>
                </c:pt>
                <c:pt idx="624">
                  <c:v>6.2399999999999114</c:v>
                </c:pt>
                <c:pt idx="625">
                  <c:v>6.2499999999999112</c:v>
                </c:pt>
                <c:pt idx="626">
                  <c:v>6.259999999999911</c:v>
                </c:pt>
                <c:pt idx="627">
                  <c:v>6.2699999999999108</c:v>
                </c:pt>
                <c:pt idx="628">
                  <c:v>6.2799999999999105</c:v>
                </c:pt>
                <c:pt idx="629">
                  <c:v>6.2899999999999103</c:v>
                </c:pt>
                <c:pt idx="630">
                  <c:v>6.2999999999999101</c:v>
                </c:pt>
                <c:pt idx="631">
                  <c:v>6.3099999999999099</c:v>
                </c:pt>
                <c:pt idx="632">
                  <c:v>6.3199999999999097</c:v>
                </c:pt>
                <c:pt idx="633">
                  <c:v>6.3299999999999095</c:v>
                </c:pt>
                <c:pt idx="634">
                  <c:v>6.3399999999999093</c:v>
                </c:pt>
                <c:pt idx="635">
                  <c:v>6.3499999999999091</c:v>
                </c:pt>
                <c:pt idx="636">
                  <c:v>6.3599999999999088</c:v>
                </c:pt>
                <c:pt idx="637">
                  <c:v>6.3699999999999086</c:v>
                </c:pt>
                <c:pt idx="638">
                  <c:v>6.3799999999999084</c:v>
                </c:pt>
                <c:pt idx="639">
                  <c:v>6.3899999999999082</c:v>
                </c:pt>
                <c:pt idx="640">
                  <c:v>6.399999999999908</c:v>
                </c:pt>
                <c:pt idx="641">
                  <c:v>6.4099999999999078</c:v>
                </c:pt>
                <c:pt idx="642">
                  <c:v>6.4199999999999076</c:v>
                </c:pt>
                <c:pt idx="643">
                  <c:v>6.4299999999999073</c:v>
                </c:pt>
                <c:pt idx="644">
                  <c:v>6.4399999999999071</c:v>
                </c:pt>
                <c:pt idx="645">
                  <c:v>6.4499999999999069</c:v>
                </c:pt>
                <c:pt idx="646">
                  <c:v>6.4599999999999067</c:v>
                </c:pt>
                <c:pt idx="647">
                  <c:v>6.4699999999999065</c:v>
                </c:pt>
                <c:pt idx="648">
                  <c:v>6.4799999999999063</c:v>
                </c:pt>
                <c:pt idx="649">
                  <c:v>6.4899999999999061</c:v>
                </c:pt>
                <c:pt idx="650">
                  <c:v>6.4999999999999059</c:v>
                </c:pt>
                <c:pt idx="651">
                  <c:v>6.5099999999999056</c:v>
                </c:pt>
                <c:pt idx="652">
                  <c:v>6.5199999999999054</c:v>
                </c:pt>
                <c:pt idx="653">
                  <c:v>6.5299999999999052</c:v>
                </c:pt>
                <c:pt idx="654">
                  <c:v>6.539999999999905</c:v>
                </c:pt>
                <c:pt idx="655">
                  <c:v>6.5499999999999048</c:v>
                </c:pt>
                <c:pt idx="656">
                  <c:v>6.5599999999999046</c:v>
                </c:pt>
                <c:pt idx="657">
                  <c:v>6.5699999999999044</c:v>
                </c:pt>
                <c:pt idx="658">
                  <c:v>6.5799999999999041</c:v>
                </c:pt>
                <c:pt idx="659">
                  <c:v>6.5899999999999039</c:v>
                </c:pt>
                <c:pt idx="660">
                  <c:v>6.5999999999999037</c:v>
                </c:pt>
                <c:pt idx="661">
                  <c:v>6.6099999999999035</c:v>
                </c:pt>
                <c:pt idx="662">
                  <c:v>6.6199999999999033</c:v>
                </c:pt>
                <c:pt idx="663">
                  <c:v>6.6299999999999031</c:v>
                </c:pt>
                <c:pt idx="664">
                  <c:v>6.6399999999999029</c:v>
                </c:pt>
                <c:pt idx="665">
                  <c:v>6.6499999999999027</c:v>
                </c:pt>
                <c:pt idx="666">
                  <c:v>6.6599999999999024</c:v>
                </c:pt>
                <c:pt idx="667">
                  <c:v>6.6699999999999022</c:v>
                </c:pt>
                <c:pt idx="668">
                  <c:v>6.679999999999902</c:v>
                </c:pt>
                <c:pt idx="669">
                  <c:v>6.6899999999999018</c:v>
                </c:pt>
                <c:pt idx="670">
                  <c:v>6.6999999999999016</c:v>
                </c:pt>
                <c:pt idx="671">
                  <c:v>6.7099999999999014</c:v>
                </c:pt>
                <c:pt idx="672">
                  <c:v>6.7199999999999012</c:v>
                </c:pt>
                <c:pt idx="673">
                  <c:v>6.729999999999901</c:v>
                </c:pt>
                <c:pt idx="674">
                  <c:v>6.7399999999999007</c:v>
                </c:pt>
                <c:pt idx="675">
                  <c:v>6.7499999999999005</c:v>
                </c:pt>
                <c:pt idx="676">
                  <c:v>6.7599999999999003</c:v>
                </c:pt>
                <c:pt idx="677">
                  <c:v>6.7699999999999001</c:v>
                </c:pt>
                <c:pt idx="678">
                  <c:v>6.7799999999998999</c:v>
                </c:pt>
                <c:pt idx="679">
                  <c:v>6.7899999999998997</c:v>
                </c:pt>
                <c:pt idx="680">
                  <c:v>6.7999999999998995</c:v>
                </c:pt>
                <c:pt idx="681">
                  <c:v>6.8099999999998992</c:v>
                </c:pt>
                <c:pt idx="682">
                  <c:v>6.819999999999899</c:v>
                </c:pt>
                <c:pt idx="683">
                  <c:v>6.8299999999998988</c:v>
                </c:pt>
                <c:pt idx="684">
                  <c:v>6.8399999999998986</c:v>
                </c:pt>
                <c:pt idx="685">
                  <c:v>6.8499999999998984</c:v>
                </c:pt>
                <c:pt idx="686">
                  <c:v>6.8599999999998982</c:v>
                </c:pt>
                <c:pt idx="687">
                  <c:v>6.869999999999898</c:v>
                </c:pt>
                <c:pt idx="688">
                  <c:v>6.8799999999998978</c:v>
                </c:pt>
                <c:pt idx="689">
                  <c:v>6.8899999999998975</c:v>
                </c:pt>
                <c:pt idx="690">
                  <c:v>6.8999999999998973</c:v>
                </c:pt>
                <c:pt idx="691">
                  <c:v>6.9099999999998971</c:v>
                </c:pt>
                <c:pt idx="692">
                  <c:v>6.9199999999998969</c:v>
                </c:pt>
                <c:pt idx="693">
                  <c:v>6.9299999999998967</c:v>
                </c:pt>
                <c:pt idx="694">
                  <c:v>6.9399999999998965</c:v>
                </c:pt>
                <c:pt idx="695">
                  <c:v>6.9499999999998963</c:v>
                </c:pt>
                <c:pt idx="696">
                  <c:v>6.959999999999896</c:v>
                </c:pt>
                <c:pt idx="697">
                  <c:v>6.9699999999998958</c:v>
                </c:pt>
                <c:pt idx="698">
                  <c:v>6.9799999999998956</c:v>
                </c:pt>
                <c:pt idx="699">
                  <c:v>6.9899999999998954</c:v>
                </c:pt>
                <c:pt idx="700">
                  <c:v>6.9999999999998952</c:v>
                </c:pt>
                <c:pt idx="701">
                  <c:v>7.009999999999895</c:v>
                </c:pt>
                <c:pt idx="702">
                  <c:v>7.0199999999998948</c:v>
                </c:pt>
                <c:pt idx="703">
                  <c:v>7.0299999999998946</c:v>
                </c:pt>
                <c:pt idx="704">
                  <c:v>7.0399999999998943</c:v>
                </c:pt>
                <c:pt idx="705">
                  <c:v>7.0499999999998941</c:v>
                </c:pt>
                <c:pt idx="706">
                  <c:v>7.0599999999998939</c:v>
                </c:pt>
                <c:pt idx="707">
                  <c:v>7.0699999999998937</c:v>
                </c:pt>
                <c:pt idx="708">
                  <c:v>7.0799999999998935</c:v>
                </c:pt>
                <c:pt idx="709">
                  <c:v>7.0899999999998933</c:v>
                </c:pt>
                <c:pt idx="710">
                  <c:v>7.0999999999998931</c:v>
                </c:pt>
                <c:pt idx="711">
                  <c:v>7.1099999999998929</c:v>
                </c:pt>
                <c:pt idx="712">
                  <c:v>7.1199999999998926</c:v>
                </c:pt>
                <c:pt idx="713">
                  <c:v>7.1299999999998924</c:v>
                </c:pt>
                <c:pt idx="714">
                  <c:v>7.1399999999998922</c:v>
                </c:pt>
                <c:pt idx="715">
                  <c:v>7.149999999999892</c:v>
                </c:pt>
                <c:pt idx="716">
                  <c:v>7.1599999999998918</c:v>
                </c:pt>
                <c:pt idx="717">
                  <c:v>7.1699999999998916</c:v>
                </c:pt>
                <c:pt idx="718">
                  <c:v>7.1799999999998914</c:v>
                </c:pt>
                <c:pt idx="719">
                  <c:v>7.1899999999998911</c:v>
                </c:pt>
                <c:pt idx="720">
                  <c:v>7.1999999999998909</c:v>
                </c:pt>
                <c:pt idx="721">
                  <c:v>7.2099999999998907</c:v>
                </c:pt>
                <c:pt idx="722">
                  <c:v>7.2199999999998905</c:v>
                </c:pt>
                <c:pt idx="723">
                  <c:v>7.2299999999998903</c:v>
                </c:pt>
                <c:pt idx="724">
                  <c:v>7.2399999999998901</c:v>
                </c:pt>
                <c:pt idx="725">
                  <c:v>7.2499999999998899</c:v>
                </c:pt>
                <c:pt idx="726">
                  <c:v>7.2599999999998897</c:v>
                </c:pt>
                <c:pt idx="727">
                  <c:v>7.2699999999998894</c:v>
                </c:pt>
                <c:pt idx="728">
                  <c:v>7.2799999999998892</c:v>
                </c:pt>
                <c:pt idx="729">
                  <c:v>7.289999999999889</c:v>
                </c:pt>
                <c:pt idx="730">
                  <c:v>7.2999999999998888</c:v>
                </c:pt>
                <c:pt idx="731">
                  <c:v>7.3099999999998886</c:v>
                </c:pt>
                <c:pt idx="732">
                  <c:v>7.3199999999998884</c:v>
                </c:pt>
                <c:pt idx="733">
                  <c:v>7.3299999999998882</c:v>
                </c:pt>
                <c:pt idx="734">
                  <c:v>7.3399999999998879</c:v>
                </c:pt>
                <c:pt idx="735">
                  <c:v>7.3499999999998877</c:v>
                </c:pt>
                <c:pt idx="736">
                  <c:v>7.3599999999998875</c:v>
                </c:pt>
                <c:pt idx="737">
                  <c:v>7.3699999999998873</c:v>
                </c:pt>
                <c:pt idx="738">
                  <c:v>7.3799999999998871</c:v>
                </c:pt>
                <c:pt idx="739">
                  <c:v>7.3899999999998869</c:v>
                </c:pt>
                <c:pt idx="740">
                  <c:v>7.3999999999998867</c:v>
                </c:pt>
                <c:pt idx="741">
                  <c:v>7.4099999999998865</c:v>
                </c:pt>
                <c:pt idx="742">
                  <c:v>7.4199999999998862</c:v>
                </c:pt>
                <c:pt idx="743">
                  <c:v>7.429999999999886</c:v>
                </c:pt>
                <c:pt idx="744">
                  <c:v>7.4399999999998858</c:v>
                </c:pt>
                <c:pt idx="745">
                  <c:v>7.4499999999998856</c:v>
                </c:pt>
                <c:pt idx="746">
                  <c:v>7.4599999999998854</c:v>
                </c:pt>
                <c:pt idx="747">
                  <c:v>7.4699999999998852</c:v>
                </c:pt>
                <c:pt idx="748">
                  <c:v>7.479999999999885</c:v>
                </c:pt>
                <c:pt idx="749">
                  <c:v>7.4899999999998847</c:v>
                </c:pt>
                <c:pt idx="750">
                  <c:v>7.4999999999998845</c:v>
                </c:pt>
                <c:pt idx="751">
                  <c:v>7.5099999999998843</c:v>
                </c:pt>
                <c:pt idx="752">
                  <c:v>7.5199999999998841</c:v>
                </c:pt>
                <c:pt idx="753">
                  <c:v>7.5299999999998839</c:v>
                </c:pt>
                <c:pt idx="754">
                  <c:v>7.5399999999998837</c:v>
                </c:pt>
                <c:pt idx="755">
                  <c:v>7.5499999999998835</c:v>
                </c:pt>
                <c:pt idx="756">
                  <c:v>7.5599999999998833</c:v>
                </c:pt>
                <c:pt idx="757">
                  <c:v>7.569999999999883</c:v>
                </c:pt>
                <c:pt idx="758">
                  <c:v>7.5799999999998828</c:v>
                </c:pt>
                <c:pt idx="759">
                  <c:v>7.5899999999998826</c:v>
                </c:pt>
                <c:pt idx="760">
                  <c:v>7.5999999999998824</c:v>
                </c:pt>
                <c:pt idx="761">
                  <c:v>7.6099999999998822</c:v>
                </c:pt>
                <c:pt idx="762">
                  <c:v>7.619999999999882</c:v>
                </c:pt>
                <c:pt idx="763">
                  <c:v>7.6299999999998818</c:v>
                </c:pt>
                <c:pt idx="764">
                  <c:v>7.6399999999998816</c:v>
                </c:pt>
                <c:pt idx="765">
                  <c:v>7.6499999999998813</c:v>
                </c:pt>
                <c:pt idx="766">
                  <c:v>7.6599999999998811</c:v>
                </c:pt>
                <c:pt idx="767">
                  <c:v>7.6699999999998809</c:v>
                </c:pt>
                <c:pt idx="768">
                  <c:v>7.6799999999998807</c:v>
                </c:pt>
                <c:pt idx="769">
                  <c:v>7.6899999999998805</c:v>
                </c:pt>
                <c:pt idx="770">
                  <c:v>7.6999999999998803</c:v>
                </c:pt>
                <c:pt idx="771">
                  <c:v>7.7099999999998801</c:v>
                </c:pt>
                <c:pt idx="772">
                  <c:v>7.7199999999998798</c:v>
                </c:pt>
                <c:pt idx="773">
                  <c:v>7.7299999999998796</c:v>
                </c:pt>
                <c:pt idx="774">
                  <c:v>7.7399999999998794</c:v>
                </c:pt>
                <c:pt idx="775">
                  <c:v>7.7499999999998792</c:v>
                </c:pt>
                <c:pt idx="776">
                  <c:v>7.759999999999879</c:v>
                </c:pt>
                <c:pt idx="777">
                  <c:v>7.7699999999998788</c:v>
                </c:pt>
                <c:pt idx="778">
                  <c:v>7.7799999999998786</c:v>
                </c:pt>
                <c:pt idx="779">
                  <c:v>7.7899999999998784</c:v>
                </c:pt>
                <c:pt idx="780">
                  <c:v>7.7999999999998781</c:v>
                </c:pt>
                <c:pt idx="781">
                  <c:v>7.8099999999998779</c:v>
                </c:pt>
                <c:pt idx="782">
                  <c:v>7.8199999999998777</c:v>
                </c:pt>
                <c:pt idx="783">
                  <c:v>7.8299999999998775</c:v>
                </c:pt>
                <c:pt idx="784">
                  <c:v>7.8399999999998773</c:v>
                </c:pt>
                <c:pt idx="785">
                  <c:v>7.8499999999998771</c:v>
                </c:pt>
                <c:pt idx="786">
                  <c:v>7.8599999999998769</c:v>
                </c:pt>
                <c:pt idx="787">
                  <c:v>7.8699999999998766</c:v>
                </c:pt>
                <c:pt idx="788">
                  <c:v>7.8799999999998764</c:v>
                </c:pt>
                <c:pt idx="789">
                  <c:v>7.8899999999998762</c:v>
                </c:pt>
                <c:pt idx="790">
                  <c:v>7.899999999999876</c:v>
                </c:pt>
                <c:pt idx="791">
                  <c:v>7.9099999999998758</c:v>
                </c:pt>
                <c:pt idx="792">
                  <c:v>7.9199999999998756</c:v>
                </c:pt>
                <c:pt idx="793">
                  <c:v>7.9299999999998754</c:v>
                </c:pt>
                <c:pt idx="794">
                  <c:v>7.9399999999998752</c:v>
                </c:pt>
                <c:pt idx="795">
                  <c:v>7.9499999999998749</c:v>
                </c:pt>
                <c:pt idx="796">
                  <c:v>7.9599999999998747</c:v>
                </c:pt>
                <c:pt idx="797">
                  <c:v>7.9699999999998745</c:v>
                </c:pt>
                <c:pt idx="798">
                  <c:v>7.9799999999998743</c:v>
                </c:pt>
                <c:pt idx="799">
                  <c:v>7.9899999999998741</c:v>
                </c:pt>
                <c:pt idx="800">
                  <c:v>7.9999999999998739</c:v>
                </c:pt>
                <c:pt idx="801">
                  <c:v>8.0099999999998737</c:v>
                </c:pt>
                <c:pt idx="802">
                  <c:v>8.0199999999998735</c:v>
                </c:pt>
                <c:pt idx="803">
                  <c:v>8.0299999999998732</c:v>
                </c:pt>
                <c:pt idx="804">
                  <c:v>8.039999999999873</c:v>
                </c:pt>
                <c:pt idx="805">
                  <c:v>8.0499999999998728</c:v>
                </c:pt>
                <c:pt idx="806">
                  <c:v>8.0599999999998726</c:v>
                </c:pt>
                <c:pt idx="807">
                  <c:v>8.0699999999998724</c:v>
                </c:pt>
                <c:pt idx="808">
                  <c:v>8.0799999999998722</c:v>
                </c:pt>
                <c:pt idx="809">
                  <c:v>8.089999999999872</c:v>
                </c:pt>
                <c:pt idx="810">
                  <c:v>8.0999999999998717</c:v>
                </c:pt>
                <c:pt idx="811">
                  <c:v>8.1099999999998715</c:v>
                </c:pt>
                <c:pt idx="812">
                  <c:v>8.1199999999998713</c:v>
                </c:pt>
                <c:pt idx="813">
                  <c:v>8.1299999999998711</c:v>
                </c:pt>
                <c:pt idx="814">
                  <c:v>8.1399999999998709</c:v>
                </c:pt>
                <c:pt idx="815">
                  <c:v>8.1499999999998707</c:v>
                </c:pt>
                <c:pt idx="816">
                  <c:v>8.1599999999998705</c:v>
                </c:pt>
                <c:pt idx="817">
                  <c:v>8.1699999999998703</c:v>
                </c:pt>
                <c:pt idx="818">
                  <c:v>8.17999999999987</c:v>
                </c:pt>
                <c:pt idx="819">
                  <c:v>8.1899999999998698</c:v>
                </c:pt>
                <c:pt idx="820">
                  <c:v>8.1999999999998696</c:v>
                </c:pt>
                <c:pt idx="821">
                  <c:v>8.2099999999998694</c:v>
                </c:pt>
                <c:pt idx="822">
                  <c:v>8.2199999999998692</c:v>
                </c:pt>
                <c:pt idx="823">
                  <c:v>8.229999999999869</c:v>
                </c:pt>
                <c:pt idx="824">
                  <c:v>8.2399999999998688</c:v>
                </c:pt>
                <c:pt idx="825">
                  <c:v>8.2499999999998685</c:v>
                </c:pt>
                <c:pt idx="826">
                  <c:v>8.2599999999998683</c:v>
                </c:pt>
                <c:pt idx="827">
                  <c:v>8.2699999999998681</c:v>
                </c:pt>
                <c:pt idx="828">
                  <c:v>8.2799999999998679</c:v>
                </c:pt>
                <c:pt idx="829">
                  <c:v>8.2899999999998677</c:v>
                </c:pt>
                <c:pt idx="830">
                  <c:v>8.2999999999998675</c:v>
                </c:pt>
                <c:pt idx="831">
                  <c:v>8.3099999999998673</c:v>
                </c:pt>
                <c:pt idx="832">
                  <c:v>8.3199999999998671</c:v>
                </c:pt>
                <c:pt idx="833">
                  <c:v>8.3299999999998668</c:v>
                </c:pt>
                <c:pt idx="834">
                  <c:v>8.3399999999998666</c:v>
                </c:pt>
                <c:pt idx="835">
                  <c:v>8.3499999999998664</c:v>
                </c:pt>
                <c:pt idx="836">
                  <c:v>8.3599999999998662</c:v>
                </c:pt>
                <c:pt idx="837">
                  <c:v>8.369999999999866</c:v>
                </c:pt>
                <c:pt idx="838">
                  <c:v>8.3799999999998658</c:v>
                </c:pt>
                <c:pt idx="839">
                  <c:v>8.3899999999998656</c:v>
                </c:pt>
                <c:pt idx="840">
                  <c:v>8.3999999999998654</c:v>
                </c:pt>
                <c:pt idx="841">
                  <c:v>8.4099999999998651</c:v>
                </c:pt>
                <c:pt idx="842">
                  <c:v>8.4199999999998649</c:v>
                </c:pt>
                <c:pt idx="843">
                  <c:v>8.4299999999998647</c:v>
                </c:pt>
                <c:pt idx="844">
                  <c:v>8.4399999999998645</c:v>
                </c:pt>
                <c:pt idx="845">
                  <c:v>8.4499999999998643</c:v>
                </c:pt>
                <c:pt idx="846">
                  <c:v>8.4599999999998641</c:v>
                </c:pt>
                <c:pt idx="847">
                  <c:v>8.4699999999998639</c:v>
                </c:pt>
                <c:pt idx="848">
                  <c:v>8.4799999999998636</c:v>
                </c:pt>
                <c:pt idx="849">
                  <c:v>8.4899999999998634</c:v>
                </c:pt>
                <c:pt idx="850">
                  <c:v>8.4999999999998632</c:v>
                </c:pt>
                <c:pt idx="851">
                  <c:v>8.509999999999863</c:v>
                </c:pt>
                <c:pt idx="852">
                  <c:v>8.5199999999998628</c:v>
                </c:pt>
                <c:pt idx="853">
                  <c:v>8.5299999999998626</c:v>
                </c:pt>
                <c:pt idx="854">
                  <c:v>8.5399999999998624</c:v>
                </c:pt>
                <c:pt idx="855">
                  <c:v>8.5499999999998622</c:v>
                </c:pt>
                <c:pt idx="856">
                  <c:v>8.5599999999998619</c:v>
                </c:pt>
                <c:pt idx="857">
                  <c:v>8.5699999999998617</c:v>
                </c:pt>
                <c:pt idx="858">
                  <c:v>8.5799999999998615</c:v>
                </c:pt>
                <c:pt idx="859">
                  <c:v>8.5899999999998613</c:v>
                </c:pt>
                <c:pt idx="860">
                  <c:v>8.5999999999998611</c:v>
                </c:pt>
                <c:pt idx="861">
                  <c:v>8.6099999999998609</c:v>
                </c:pt>
                <c:pt idx="862">
                  <c:v>8.6199999999998607</c:v>
                </c:pt>
                <c:pt idx="863">
                  <c:v>8.6299999999998604</c:v>
                </c:pt>
                <c:pt idx="864">
                  <c:v>8.6399999999998602</c:v>
                </c:pt>
                <c:pt idx="865">
                  <c:v>8.64999999999986</c:v>
                </c:pt>
                <c:pt idx="866">
                  <c:v>8.6599999999998598</c:v>
                </c:pt>
                <c:pt idx="867">
                  <c:v>8.6699999999998596</c:v>
                </c:pt>
                <c:pt idx="868">
                  <c:v>8.6799999999998594</c:v>
                </c:pt>
                <c:pt idx="869">
                  <c:v>8.6899999999998592</c:v>
                </c:pt>
                <c:pt idx="870">
                  <c:v>8.699999999999859</c:v>
                </c:pt>
                <c:pt idx="871">
                  <c:v>8.7099999999998587</c:v>
                </c:pt>
                <c:pt idx="872">
                  <c:v>8.7199999999998585</c:v>
                </c:pt>
                <c:pt idx="873">
                  <c:v>8.7299999999998583</c:v>
                </c:pt>
                <c:pt idx="874">
                  <c:v>8.7399999999998581</c:v>
                </c:pt>
                <c:pt idx="875">
                  <c:v>8.7499999999998579</c:v>
                </c:pt>
                <c:pt idx="876">
                  <c:v>8.7599999999998577</c:v>
                </c:pt>
                <c:pt idx="877">
                  <c:v>8.7699999999998575</c:v>
                </c:pt>
                <c:pt idx="878">
                  <c:v>8.7799999999998573</c:v>
                </c:pt>
                <c:pt idx="879">
                  <c:v>8.789999999999857</c:v>
                </c:pt>
                <c:pt idx="880">
                  <c:v>8.7999999999998568</c:v>
                </c:pt>
                <c:pt idx="881">
                  <c:v>8.8099999999998566</c:v>
                </c:pt>
                <c:pt idx="882">
                  <c:v>8.8199999999998564</c:v>
                </c:pt>
                <c:pt idx="883">
                  <c:v>8.8299999999998562</c:v>
                </c:pt>
                <c:pt idx="884">
                  <c:v>8.839999999999856</c:v>
                </c:pt>
                <c:pt idx="885">
                  <c:v>8.8499999999998558</c:v>
                </c:pt>
                <c:pt idx="886">
                  <c:v>8.8599999999998555</c:v>
                </c:pt>
                <c:pt idx="887">
                  <c:v>8.8699999999998553</c:v>
                </c:pt>
                <c:pt idx="888">
                  <c:v>8.8799999999998551</c:v>
                </c:pt>
                <c:pt idx="889">
                  <c:v>8.8899999999998549</c:v>
                </c:pt>
                <c:pt idx="890">
                  <c:v>8.8999999999998547</c:v>
                </c:pt>
                <c:pt idx="891">
                  <c:v>8.9099999999998545</c:v>
                </c:pt>
                <c:pt idx="892">
                  <c:v>8.9199999999998543</c:v>
                </c:pt>
                <c:pt idx="893">
                  <c:v>8.9299999999998541</c:v>
                </c:pt>
                <c:pt idx="894">
                  <c:v>8.9399999999998538</c:v>
                </c:pt>
                <c:pt idx="895">
                  <c:v>8.9499999999998536</c:v>
                </c:pt>
                <c:pt idx="896">
                  <c:v>8.9599999999998534</c:v>
                </c:pt>
                <c:pt idx="897">
                  <c:v>8.9699999999998532</c:v>
                </c:pt>
                <c:pt idx="898">
                  <c:v>8.979999999999853</c:v>
                </c:pt>
                <c:pt idx="899">
                  <c:v>8.9899999999998528</c:v>
                </c:pt>
                <c:pt idx="900">
                  <c:v>8.9999999999998526</c:v>
                </c:pt>
                <c:pt idx="901">
                  <c:v>9.0099999999998523</c:v>
                </c:pt>
                <c:pt idx="902">
                  <c:v>9.0199999999998521</c:v>
                </c:pt>
                <c:pt idx="903">
                  <c:v>9.0299999999998519</c:v>
                </c:pt>
                <c:pt idx="904">
                  <c:v>9.0399999999998517</c:v>
                </c:pt>
                <c:pt idx="905">
                  <c:v>9.0499999999998515</c:v>
                </c:pt>
                <c:pt idx="906">
                  <c:v>9.0599999999998513</c:v>
                </c:pt>
                <c:pt idx="907">
                  <c:v>9.0699999999998511</c:v>
                </c:pt>
                <c:pt idx="908">
                  <c:v>9.0799999999998509</c:v>
                </c:pt>
                <c:pt idx="909">
                  <c:v>9.0899999999998506</c:v>
                </c:pt>
                <c:pt idx="910">
                  <c:v>9.0999999999998504</c:v>
                </c:pt>
                <c:pt idx="911">
                  <c:v>9.1099999999998502</c:v>
                </c:pt>
                <c:pt idx="912">
                  <c:v>9.11999999999985</c:v>
                </c:pt>
                <c:pt idx="913">
                  <c:v>9.1299999999998498</c:v>
                </c:pt>
                <c:pt idx="914">
                  <c:v>9.1399999999998496</c:v>
                </c:pt>
                <c:pt idx="915">
                  <c:v>9.1499999999998494</c:v>
                </c:pt>
                <c:pt idx="916">
                  <c:v>9.1599999999998492</c:v>
                </c:pt>
                <c:pt idx="917">
                  <c:v>9.1699999999998489</c:v>
                </c:pt>
                <c:pt idx="918">
                  <c:v>9.1799999999998487</c:v>
                </c:pt>
                <c:pt idx="919">
                  <c:v>9.1899999999998485</c:v>
                </c:pt>
                <c:pt idx="920">
                  <c:v>9.1999999999998483</c:v>
                </c:pt>
                <c:pt idx="921">
                  <c:v>9.2099999999998481</c:v>
                </c:pt>
                <c:pt idx="922">
                  <c:v>9.2199999999998479</c:v>
                </c:pt>
                <c:pt idx="923">
                  <c:v>9.2299999999998477</c:v>
                </c:pt>
                <c:pt idx="924">
                  <c:v>9.2399999999998474</c:v>
                </c:pt>
                <c:pt idx="925">
                  <c:v>9.2499999999998472</c:v>
                </c:pt>
                <c:pt idx="926">
                  <c:v>9.259999999999847</c:v>
                </c:pt>
                <c:pt idx="927">
                  <c:v>9.2699999999998468</c:v>
                </c:pt>
                <c:pt idx="928">
                  <c:v>9.2799999999998466</c:v>
                </c:pt>
                <c:pt idx="929">
                  <c:v>9.2899999999998464</c:v>
                </c:pt>
                <c:pt idx="930">
                  <c:v>9.2999999999998462</c:v>
                </c:pt>
                <c:pt idx="931">
                  <c:v>9.309999999999846</c:v>
                </c:pt>
                <c:pt idx="932">
                  <c:v>9.3199999999998457</c:v>
                </c:pt>
                <c:pt idx="933">
                  <c:v>9.3299999999998455</c:v>
                </c:pt>
                <c:pt idx="934">
                  <c:v>9.3399999999998453</c:v>
                </c:pt>
                <c:pt idx="935">
                  <c:v>9.3499999999998451</c:v>
                </c:pt>
                <c:pt idx="936">
                  <c:v>9.3599999999998449</c:v>
                </c:pt>
                <c:pt idx="937">
                  <c:v>9.3699999999998447</c:v>
                </c:pt>
                <c:pt idx="938">
                  <c:v>9.3799999999998445</c:v>
                </c:pt>
                <c:pt idx="939">
                  <c:v>9.3899999999998442</c:v>
                </c:pt>
                <c:pt idx="940">
                  <c:v>9.399999999999844</c:v>
                </c:pt>
                <c:pt idx="941">
                  <c:v>9.4099999999998438</c:v>
                </c:pt>
                <c:pt idx="942">
                  <c:v>9.4199999999998436</c:v>
                </c:pt>
                <c:pt idx="943">
                  <c:v>9.4299999999998434</c:v>
                </c:pt>
                <c:pt idx="944">
                  <c:v>9.4399999999998432</c:v>
                </c:pt>
                <c:pt idx="945">
                  <c:v>9.449999999999843</c:v>
                </c:pt>
                <c:pt idx="946">
                  <c:v>9.4599999999998428</c:v>
                </c:pt>
                <c:pt idx="947">
                  <c:v>9.4699999999998425</c:v>
                </c:pt>
                <c:pt idx="948">
                  <c:v>9.4799999999998423</c:v>
                </c:pt>
                <c:pt idx="949">
                  <c:v>9.4899999999998421</c:v>
                </c:pt>
                <c:pt idx="950">
                  <c:v>9.4999999999998419</c:v>
                </c:pt>
                <c:pt idx="951">
                  <c:v>9.5099999999998417</c:v>
                </c:pt>
                <c:pt idx="952">
                  <c:v>9.5199999999998415</c:v>
                </c:pt>
                <c:pt idx="953">
                  <c:v>9.5299999999998413</c:v>
                </c:pt>
                <c:pt idx="954">
                  <c:v>9.5399999999998411</c:v>
                </c:pt>
                <c:pt idx="955">
                  <c:v>9.5499999999998408</c:v>
                </c:pt>
                <c:pt idx="956">
                  <c:v>9.5599999999998406</c:v>
                </c:pt>
                <c:pt idx="957">
                  <c:v>9.5699999999998404</c:v>
                </c:pt>
                <c:pt idx="958">
                  <c:v>9.5799999999998402</c:v>
                </c:pt>
                <c:pt idx="959">
                  <c:v>9.58999999999984</c:v>
                </c:pt>
                <c:pt idx="960">
                  <c:v>9.5999999999998398</c:v>
                </c:pt>
                <c:pt idx="961">
                  <c:v>9.6099999999998396</c:v>
                </c:pt>
                <c:pt idx="962">
                  <c:v>9.6199999999998393</c:v>
                </c:pt>
                <c:pt idx="963">
                  <c:v>9.6299999999998391</c:v>
                </c:pt>
                <c:pt idx="964">
                  <c:v>9.6399999999998389</c:v>
                </c:pt>
                <c:pt idx="965">
                  <c:v>9.6499999999998387</c:v>
                </c:pt>
                <c:pt idx="966">
                  <c:v>9.6599999999998385</c:v>
                </c:pt>
                <c:pt idx="967">
                  <c:v>9.6699999999998383</c:v>
                </c:pt>
                <c:pt idx="968">
                  <c:v>9.6799999999998381</c:v>
                </c:pt>
                <c:pt idx="969">
                  <c:v>9.6899999999998379</c:v>
                </c:pt>
                <c:pt idx="970">
                  <c:v>9.6999999999998376</c:v>
                </c:pt>
                <c:pt idx="971">
                  <c:v>9.7099999999998374</c:v>
                </c:pt>
                <c:pt idx="972">
                  <c:v>9.7199999999998372</c:v>
                </c:pt>
                <c:pt idx="973">
                  <c:v>9.729999999999837</c:v>
                </c:pt>
                <c:pt idx="974">
                  <c:v>9.7399999999998368</c:v>
                </c:pt>
                <c:pt idx="975">
                  <c:v>9.7499999999998366</c:v>
                </c:pt>
                <c:pt idx="976">
                  <c:v>9.7599999999998364</c:v>
                </c:pt>
                <c:pt idx="977">
                  <c:v>9.7699999999998361</c:v>
                </c:pt>
                <c:pt idx="978">
                  <c:v>9.7799999999998359</c:v>
                </c:pt>
                <c:pt idx="979">
                  <c:v>9.7899999999998357</c:v>
                </c:pt>
                <c:pt idx="980">
                  <c:v>9.7999999999998355</c:v>
                </c:pt>
                <c:pt idx="981">
                  <c:v>9.8099999999998353</c:v>
                </c:pt>
                <c:pt idx="982">
                  <c:v>9.8199999999998351</c:v>
                </c:pt>
                <c:pt idx="983">
                  <c:v>9.8299999999998349</c:v>
                </c:pt>
                <c:pt idx="984">
                  <c:v>9.8399999999998347</c:v>
                </c:pt>
                <c:pt idx="985">
                  <c:v>9.8499999999998344</c:v>
                </c:pt>
                <c:pt idx="986">
                  <c:v>9.8599999999998342</c:v>
                </c:pt>
                <c:pt idx="987">
                  <c:v>9.869999999999834</c:v>
                </c:pt>
                <c:pt idx="988">
                  <c:v>9.8799999999998338</c:v>
                </c:pt>
                <c:pt idx="989">
                  <c:v>9.8899999999998336</c:v>
                </c:pt>
                <c:pt idx="990">
                  <c:v>9.8999999999998334</c:v>
                </c:pt>
                <c:pt idx="991">
                  <c:v>9.9099999999998332</c:v>
                </c:pt>
                <c:pt idx="992">
                  <c:v>9.919999999999833</c:v>
                </c:pt>
                <c:pt idx="993">
                  <c:v>9.9299999999998327</c:v>
                </c:pt>
                <c:pt idx="994">
                  <c:v>9.9399999999998325</c:v>
                </c:pt>
                <c:pt idx="995">
                  <c:v>9.9499999999998323</c:v>
                </c:pt>
                <c:pt idx="996">
                  <c:v>9.9599999999998321</c:v>
                </c:pt>
                <c:pt idx="997">
                  <c:v>9.9699999999998319</c:v>
                </c:pt>
                <c:pt idx="998">
                  <c:v>9.9799999999998317</c:v>
                </c:pt>
                <c:pt idx="999">
                  <c:v>9.9899999999998315</c:v>
                </c:pt>
                <c:pt idx="1000">
                  <c:v>9.9999999999998312</c:v>
                </c:pt>
                <c:pt idx="1001">
                  <c:v>10.009999999999831</c:v>
                </c:pt>
                <c:pt idx="1002">
                  <c:v>10.019999999999831</c:v>
                </c:pt>
                <c:pt idx="1003">
                  <c:v>10.029999999999831</c:v>
                </c:pt>
                <c:pt idx="1004">
                  <c:v>10.03999999999983</c:v>
                </c:pt>
                <c:pt idx="1005">
                  <c:v>10.04999999999983</c:v>
                </c:pt>
                <c:pt idx="1006">
                  <c:v>10.05999999999983</c:v>
                </c:pt>
                <c:pt idx="1007">
                  <c:v>10.06999999999983</c:v>
                </c:pt>
                <c:pt idx="1008">
                  <c:v>10.07999999999983</c:v>
                </c:pt>
                <c:pt idx="1009">
                  <c:v>10.089999999999829</c:v>
                </c:pt>
                <c:pt idx="1010">
                  <c:v>10.099999999999829</c:v>
                </c:pt>
                <c:pt idx="1011">
                  <c:v>10.109999999999829</c:v>
                </c:pt>
                <c:pt idx="1012">
                  <c:v>10.119999999999829</c:v>
                </c:pt>
                <c:pt idx="1013">
                  <c:v>10.129999999999828</c:v>
                </c:pt>
                <c:pt idx="1014">
                  <c:v>10.139999999999828</c:v>
                </c:pt>
                <c:pt idx="1015">
                  <c:v>10.149999999999828</c:v>
                </c:pt>
                <c:pt idx="1016">
                  <c:v>10.159999999999828</c:v>
                </c:pt>
                <c:pt idx="1017">
                  <c:v>10.169999999999828</c:v>
                </c:pt>
                <c:pt idx="1018">
                  <c:v>10.179999999999827</c:v>
                </c:pt>
                <c:pt idx="1019">
                  <c:v>10.189999999999827</c:v>
                </c:pt>
                <c:pt idx="1020">
                  <c:v>10.199999999999827</c:v>
                </c:pt>
                <c:pt idx="1021">
                  <c:v>10.209999999999827</c:v>
                </c:pt>
                <c:pt idx="1022">
                  <c:v>10.219999999999827</c:v>
                </c:pt>
                <c:pt idx="1023">
                  <c:v>10.229999999999826</c:v>
                </c:pt>
                <c:pt idx="1024">
                  <c:v>10.239999999999826</c:v>
                </c:pt>
                <c:pt idx="1025">
                  <c:v>10.249999999999826</c:v>
                </c:pt>
                <c:pt idx="1026">
                  <c:v>10.259999999999826</c:v>
                </c:pt>
                <c:pt idx="1027">
                  <c:v>10.269999999999825</c:v>
                </c:pt>
                <c:pt idx="1028">
                  <c:v>10.279999999999825</c:v>
                </c:pt>
                <c:pt idx="1029">
                  <c:v>10.289999999999825</c:v>
                </c:pt>
                <c:pt idx="1030">
                  <c:v>10.299999999999825</c:v>
                </c:pt>
                <c:pt idx="1031">
                  <c:v>10.309999999999825</c:v>
                </c:pt>
                <c:pt idx="1032">
                  <c:v>10.319999999999824</c:v>
                </c:pt>
                <c:pt idx="1033">
                  <c:v>10.329999999999824</c:v>
                </c:pt>
                <c:pt idx="1034">
                  <c:v>10.339999999999824</c:v>
                </c:pt>
                <c:pt idx="1035">
                  <c:v>10.349999999999824</c:v>
                </c:pt>
                <c:pt idx="1036">
                  <c:v>10.359999999999824</c:v>
                </c:pt>
                <c:pt idx="1037">
                  <c:v>10.369999999999823</c:v>
                </c:pt>
                <c:pt idx="1038">
                  <c:v>10.379999999999823</c:v>
                </c:pt>
                <c:pt idx="1039">
                  <c:v>10.389999999999823</c:v>
                </c:pt>
                <c:pt idx="1040">
                  <c:v>10.399999999999823</c:v>
                </c:pt>
                <c:pt idx="1041">
                  <c:v>10.409999999999823</c:v>
                </c:pt>
                <c:pt idx="1042">
                  <c:v>10.419999999999822</c:v>
                </c:pt>
                <c:pt idx="1043">
                  <c:v>10.429999999999822</c:v>
                </c:pt>
                <c:pt idx="1044">
                  <c:v>10.439999999999822</c:v>
                </c:pt>
                <c:pt idx="1045">
                  <c:v>10.449999999999822</c:v>
                </c:pt>
                <c:pt idx="1046">
                  <c:v>10.459999999999821</c:v>
                </c:pt>
                <c:pt idx="1047">
                  <c:v>10.469999999999821</c:v>
                </c:pt>
                <c:pt idx="1048">
                  <c:v>10.479999999999821</c:v>
                </c:pt>
                <c:pt idx="1049">
                  <c:v>10.489999999999821</c:v>
                </c:pt>
                <c:pt idx="1050">
                  <c:v>10.499999999999821</c:v>
                </c:pt>
                <c:pt idx="1051">
                  <c:v>10.50999999999982</c:v>
                </c:pt>
                <c:pt idx="1052">
                  <c:v>10.51999999999982</c:v>
                </c:pt>
                <c:pt idx="1053">
                  <c:v>10.52999999999982</c:v>
                </c:pt>
                <c:pt idx="1054">
                  <c:v>10.53999999999982</c:v>
                </c:pt>
                <c:pt idx="1055">
                  <c:v>10.54999999999982</c:v>
                </c:pt>
                <c:pt idx="1056">
                  <c:v>10.559999999999819</c:v>
                </c:pt>
                <c:pt idx="1057">
                  <c:v>10.569999999999819</c:v>
                </c:pt>
                <c:pt idx="1058">
                  <c:v>10.579999999999819</c:v>
                </c:pt>
                <c:pt idx="1059">
                  <c:v>10.589999999999819</c:v>
                </c:pt>
                <c:pt idx="1060">
                  <c:v>10.599999999999818</c:v>
                </c:pt>
                <c:pt idx="1061">
                  <c:v>10.609999999999818</c:v>
                </c:pt>
                <c:pt idx="1062">
                  <c:v>10.619999999999818</c:v>
                </c:pt>
                <c:pt idx="1063">
                  <c:v>10.629999999999818</c:v>
                </c:pt>
                <c:pt idx="1064">
                  <c:v>10.639999999999818</c:v>
                </c:pt>
                <c:pt idx="1065">
                  <c:v>10.649999999999817</c:v>
                </c:pt>
                <c:pt idx="1066">
                  <c:v>10.659999999999817</c:v>
                </c:pt>
                <c:pt idx="1067">
                  <c:v>10.669999999999817</c:v>
                </c:pt>
                <c:pt idx="1068">
                  <c:v>10.679999999999817</c:v>
                </c:pt>
                <c:pt idx="1069">
                  <c:v>10.689999999999817</c:v>
                </c:pt>
                <c:pt idx="1070">
                  <c:v>10.699999999999816</c:v>
                </c:pt>
                <c:pt idx="1071">
                  <c:v>10.709999999999816</c:v>
                </c:pt>
                <c:pt idx="1072">
                  <c:v>10.719999999999816</c:v>
                </c:pt>
                <c:pt idx="1073">
                  <c:v>10.729999999999816</c:v>
                </c:pt>
                <c:pt idx="1074">
                  <c:v>10.739999999999815</c:v>
                </c:pt>
                <c:pt idx="1075">
                  <c:v>10.749999999999815</c:v>
                </c:pt>
                <c:pt idx="1076">
                  <c:v>10.759999999999815</c:v>
                </c:pt>
                <c:pt idx="1077">
                  <c:v>10.769999999999815</c:v>
                </c:pt>
                <c:pt idx="1078">
                  <c:v>10.779999999999815</c:v>
                </c:pt>
                <c:pt idx="1079">
                  <c:v>10.789999999999814</c:v>
                </c:pt>
                <c:pt idx="1080">
                  <c:v>10.799999999999814</c:v>
                </c:pt>
                <c:pt idx="1081">
                  <c:v>10.809999999999814</c:v>
                </c:pt>
                <c:pt idx="1082">
                  <c:v>10.819999999999814</c:v>
                </c:pt>
                <c:pt idx="1083">
                  <c:v>10.829999999999814</c:v>
                </c:pt>
                <c:pt idx="1084">
                  <c:v>10.839999999999813</c:v>
                </c:pt>
                <c:pt idx="1085">
                  <c:v>10.849999999999813</c:v>
                </c:pt>
                <c:pt idx="1086">
                  <c:v>10.859999999999813</c:v>
                </c:pt>
                <c:pt idx="1087">
                  <c:v>10.869999999999813</c:v>
                </c:pt>
                <c:pt idx="1088">
                  <c:v>10.879999999999812</c:v>
                </c:pt>
                <c:pt idx="1089">
                  <c:v>10.889999999999812</c:v>
                </c:pt>
                <c:pt idx="1090">
                  <c:v>10.899999999999812</c:v>
                </c:pt>
                <c:pt idx="1091">
                  <c:v>10.909999999999812</c:v>
                </c:pt>
                <c:pt idx="1092">
                  <c:v>10.919999999999812</c:v>
                </c:pt>
                <c:pt idx="1093">
                  <c:v>10.929999999999811</c:v>
                </c:pt>
                <c:pt idx="1094">
                  <c:v>10.939999999999811</c:v>
                </c:pt>
                <c:pt idx="1095">
                  <c:v>10.949999999999811</c:v>
                </c:pt>
                <c:pt idx="1096">
                  <c:v>10.959999999999811</c:v>
                </c:pt>
                <c:pt idx="1097">
                  <c:v>10.969999999999811</c:v>
                </c:pt>
                <c:pt idx="1098">
                  <c:v>10.97999999999981</c:v>
                </c:pt>
                <c:pt idx="1099">
                  <c:v>10.98999999999981</c:v>
                </c:pt>
                <c:pt idx="1100">
                  <c:v>10.99999999999981</c:v>
                </c:pt>
                <c:pt idx="1101">
                  <c:v>11.00999999999981</c:v>
                </c:pt>
                <c:pt idx="1102">
                  <c:v>11.01999999999981</c:v>
                </c:pt>
                <c:pt idx="1103">
                  <c:v>11.029999999999809</c:v>
                </c:pt>
                <c:pt idx="1104">
                  <c:v>11.039999999999809</c:v>
                </c:pt>
                <c:pt idx="1105">
                  <c:v>11.049999999999809</c:v>
                </c:pt>
                <c:pt idx="1106">
                  <c:v>11.059999999999809</c:v>
                </c:pt>
                <c:pt idx="1107">
                  <c:v>11.069999999999808</c:v>
                </c:pt>
                <c:pt idx="1108">
                  <c:v>11.079999999999808</c:v>
                </c:pt>
                <c:pt idx="1109">
                  <c:v>11.089999999999808</c:v>
                </c:pt>
                <c:pt idx="1110">
                  <c:v>11.099999999999808</c:v>
                </c:pt>
                <c:pt idx="1111">
                  <c:v>11.109999999999808</c:v>
                </c:pt>
                <c:pt idx="1112">
                  <c:v>11.119999999999807</c:v>
                </c:pt>
                <c:pt idx="1113">
                  <c:v>11.129999999999807</c:v>
                </c:pt>
                <c:pt idx="1114">
                  <c:v>11.139999999999807</c:v>
                </c:pt>
                <c:pt idx="1115">
                  <c:v>11.149999999999807</c:v>
                </c:pt>
                <c:pt idx="1116">
                  <c:v>11.159999999999807</c:v>
                </c:pt>
                <c:pt idx="1117">
                  <c:v>11.169999999999806</c:v>
                </c:pt>
                <c:pt idx="1118">
                  <c:v>11.179999999999806</c:v>
                </c:pt>
                <c:pt idx="1119">
                  <c:v>11.189999999999806</c:v>
                </c:pt>
                <c:pt idx="1120">
                  <c:v>11.199999999999806</c:v>
                </c:pt>
                <c:pt idx="1121">
                  <c:v>11.209999999999805</c:v>
                </c:pt>
                <c:pt idx="1122">
                  <c:v>11.219999999999805</c:v>
                </c:pt>
                <c:pt idx="1123">
                  <c:v>11.229999999999805</c:v>
                </c:pt>
                <c:pt idx="1124">
                  <c:v>11.239999999999805</c:v>
                </c:pt>
                <c:pt idx="1125">
                  <c:v>11.249999999999805</c:v>
                </c:pt>
                <c:pt idx="1126">
                  <c:v>11.259999999999804</c:v>
                </c:pt>
                <c:pt idx="1127">
                  <c:v>11.269999999999804</c:v>
                </c:pt>
                <c:pt idx="1128">
                  <c:v>11.279999999999804</c:v>
                </c:pt>
                <c:pt idx="1129">
                  <c:v>11.289999999999804</c:v>
                </c:pt>
                <c:pt idx="1130">
                  <c:v>11.299999999999804</c:v>
                </c:pt>
                <c:pt idx="1131">
                  <c:v>11.309999999999803</c:v>
                </c:pt>
                <c:pt idx="1132">
                  <c:v>11.319999999999803</c:v>
                </c:pt>
                <c:pt idx="1133">
                  <c:v>11.329999999999803</c:v>
                </c:pt>
                <c:pt idx="1134">
                  <c:v>11.339999999999803</c:v>
                </c:pt>
                <c:pt idx="1135">
                  <c:v>11.349999999999802</c:v>
                </c:pt>
                <c:pt idx="1136">
                  <c:v>11.359999999999802</c:v>
                </c:pt>
                <c:pt idx="1137">
                  <c:v>11.369999999999802</c:v>
                </c:pt>
                <c:pt idx="1138">
                  <c:v>11.379999999999802</c:v>
                </c:pt>
                <c:pt idx="1139">
                  <c:v>11.389999999999802</c:v>
                </c:pt>
                <c:pt idx="1140">
                  <c:v>11.399999999999801</c:v>
                </c:pt>
                <c:pt idx="1141">
                  <c:v>11.409999999999801</c:v>
                </c:pt>
                <c:pt idx="1142">
                  <c:v>11.419999999999801</c:v>
                </c:pt>
                <c:pt idx="1143">
                  <c:v>11.429999999999801</c:v>
                </c:pt>
                <c:pt idx="1144">
                  <c:v>11.439999999999801</c:v>
                </c:pt>
                <c:pt idx="1145">
                  <c:v>11.4499999999998</c:v>
                </c:pt>
                <c:pt idx="1146">
                  <c:v>11.4599999999998</c:v>
                </c:pt>
                <c:pt idx="1147">
                  <c:v>11.4699999999998</c:v>
                </c:pt>
                <c:pt idx="1148">
                  <c:v>11.4799999999998</c:v>
                </c:pt>
                <c:pt idx="1149">
                  <c:v>11.489999999999799</c:v>
                </c:pt>
                <c:pt idx="1150">
                  <c:v>11.499999999999799</c:v>
                </c:pt>
                <c:pt idx="1151">
                  <c:v>11.509999999999799</c:v>
                </c:pt>
                <c:pt idx="1152">
                  <c:v>11.519999999999799</c:v>
                </c:pt>
                <c:pt idx="1153">
                  <c:v>11.529999999999799</c:v>
                </c:pt>
                <c:pt idx="1154">
                  <c:v>11.539999999999798</c:v>
                </c:pt>
                <c:pt idx="1155">
                  <c:v>11.549999999999798</c:v>
                </c:pt>
                <c:pt idx="1156">
                  <c:v>11.559999999999798</c:v>
                </c:pt>
                <c:pt idx="1157">
                  <c:v>11.569999999999798</c:v>
                </c:pt>
                <c:pt idx="1158">
                  <c:v>11.579999999999798</c:v>
                </c:pt>
                <c:pt idx="1159">
                  <c:v>11.589999999999797</c:v>
                </c:pt>
                <c:pt idx="1160">
                  <c:v>11.599999999999797</c:v>
                </c:pt>
                <c:pt idx="1161">
                  <c:v>11.609999999999797</c:v>
                </c:pt>
                <c:pt idx="1162">
                  <c:v>11.619999999999797</c:v>
                </c:pt>
                <c:pt idx="1163">
                  <c:v>11.629999999999797</c:v>
                </c:pt>
                <c:pt idx="1164">
                  <c:v>11.639999999999796</c:v>
                </c:pt>
                <c:pt idx="1165">
                  <c:v>11.649999999999796</c:v>
                </c:pt>
                <c:pt idx="1166">
                  <c:v>11.659999999999796</c:v>
                </c:pt>
                <c:pt idx="1167">
                  <c:v>11.669999999999796</c:v>
                </c:pt>
                <c:pt idx="1168">
                  <c:v>11.679999999999795</c:v>
                </c:pt>
                <c:pt idx="1169">
                  <c:v>11.689999999999795</c:v>
                </c:pt>
                <c:pt idx="1170">
                  <c:v>11.699999999999795</c:v>
                </c:pt>
                <c:pt idx="1171">
                  <c:v>11.709999999999795</c:v>
                </c:pt>
                <c:pt idx="1172">
                  <c:v>11.719999999999795</c:v>
                </c:pt>
                <c:pt idx="1173">
                  <c:v>11.729999999999794</c:v>
                </c:pt>
                <c:pt idx="1174">
                  <c:v>11.739999999999794</c:v>
                </c:pt>
                <c:pt idx="1175">
                  <c:v>11.749999999999794</c:v>
                </c:pt>
                <c:pt idx="1176">
                  <c:v>11.759999999999794</c:v>
                </c:pt>
                <c:pt idx="1177">
                  <c:v>11.769999999999794</c:v>
                </c:pt>
                <c:pt idx="1178">
                  <c:v>11.779999999999793</c:v>
                </c:pt>
                <c:pt idx="1179">
                  <c:v>11.789999999999793</c:v>
                </c:pt>
                <c:pt idx="1180">
                  <c:v>11.799999999999793</c:v>
                </c:pt>
                <c:pt idx="1181">
                  <c:v>11.809999999999793</c:v>
                </c:pt>
                <c:pt idx="1182">
                  <c:v>11.819999999999792</c:v>
                </c:pt>
                <c:pt idx="1183">
                  <c:v>11.829999999999792</c:v>
                </c:pt>
                <c:pt idx="1184">
                  <c:v>11.839999999999792</c:v>
                </c:pt>
                <c:pt idx="1185">
                  <c:v>11.849999999999792</c:v>
                </c:pt>
                <c:pt idx="1186">
                  <c:v>11.859999999999792</c:v>
                </c:pt>
                <c:pt idx="1187">
                  <c:v>11.869999999999791</c:v>
                </c:pt>
                <c:pt idx="1188">
                  <c:v>11.879999999999791</c:v>
                </c:pt>
                <c:pt idx="1189">
                  <c:v>11.889999999999791</c:v>
                </c:pt>
                <c:pt idx="1190">
                  <c:v>11.899999999999791</c:v>
                </c:pt>
                <c:pt idx="1191">
                  <c:v>11.909999999999791</c:v>
                </c:pt>
                <c:pt idx="1192">
                  <c:v>11.91999999999979</c:v>
                </c:pt>
                <c:pt idx="1193">
                  <c:v>11.92999999999979</c:v>
                </c:pt>
                <c:pt idx="1194">
                  <c:v>11.93999999999979</c:v>
                </c:pt>
                <c:pt idx="1195">
                  <c:v>11.94999999999979</c:v>
                </c:pt>
                <c:pt idx="1196">
                  <c:v>11.959999999999789</c:v>
                </c:pt>
                <c:pt idx="1197">
                  <c:v>11.969999999999789</c:v>
                </c:pt>
                <c:pt idx="1198">
                  <c:v>11.979999999999789</c:v>
                </c:pt>
                <c:pt idx="1199">
                  <c:v>11.989999999999789</c:v>
                </c:pt>
                <c:pt idx="1200">
                  <c:v>11.999999999999789</c:v>
                </c:pt>
                <c:pt idx="1201">
                  <c:v>12.009999999999788</c:v>
                </c:pt>
                <c:pt idx="1202">
                  <c:v>12.019999999999788</c:v>
                </c:pt>
                <c:pt idx="1203">
                  <c:v>12.029999999999788</c:v>
                </c:pt>
                <c:pt idx="1204">
                  <c:v>12.039999999999788</c:v>
                </c:pt>
                <c:pt idx="1205">
                  <c:v>12.049999999999788</c:v>
                </c:pt>
                <c:pt idx="1206">
                  <c:v>12.059999999999787</c:v>
                </c:pt>
                <c:pt idx="1207">
                  <c:v>12.069999999999787</c:v>
                </c:pt>
                <c:pt idx="1208">
                  <c:v>12.079999999999787</c:v>
                </c:pt>
                <c:pt idx="1209">
                  <c:v>12.089999999999787</c:v>
                </c:pt>
                <c:pt idx="1210">
                  <c:v>12.099999999999786</c:v>
                </c:pt>
                <c:pt idx="1211">
                  <c:v>12.109999999999786</c:v>
                </c:pt>
                <c:pt idx="1212">
                  <c:v>12.119999999999786</c:v>
                </c:pt>
                <c:pt idx="1213">
                  <c:v>12.129999999999786</c:v>
                </c:pt>
                <c:pt idx="1214">
                  <c:v>12.139999999999786</c:v>
                </c:pt>
                <c:pt idx="1215">
                  <c:v>12.149999999999785</c:v>
                </c:pt>
                <c:pt idx="1216">
                  <c:v>12.159999999999785</c:v>
                </c:pt>
                <c:pt idx="1217">
                  <c:v>12.169999999999785</c:v>
                </c:pt>
                <c:pt idx="1218">
                  <c:v>12.179999999999785</c:v>
                </c:pt>
                <c:pt idx="1219">
                  <c:v>12.189999999999785</c:v>
                </c:pt>
                <c:pt idx="1220">
                  <c:v>12.199999999999784</c:v>
                </c:pt>
                <c:pt idx="1221">
                  <c:v>12.209999999999784</c:v>
                </c:pt>
                <c:pt idx="1222">
                  <c:v>12.219999999999784</c:v>
                </c:pt>
                <c:pt idx="1223">
                  <c:v>12.229999999999784</c:v>
                </c:pt>
                <c:pt idx="1224">
                  <c:v>12.239999999999783</c:v>
                </c:pt>
                <c:pt idx="1225">
                  <c:v>12.249999999999783</c:v>
                </c:pt>
                <c:pt idx="1226">
                  <c:v>12.259999999999783</c:v>
                </c:pt>
                <c:pt idx="1227">
                  <c:v>12.269999999999783</c:v>
                </c:pt>
                <c:pt idx="1228">
                  <c:v>12.279999999999783</c:v>
                </c:pt>
                <c:pt idx="1229">
                  <c:v>12.289999999999782</c:v>
                </c:pt>
                <c:pt idx="1230">
                  <c:v>12.299999999999782</c:v>
                </c:pt>
                <c:pt idx="1231">
                  <c:v>12.309999999999782</c:v>
                </c:pt>
                <c:pt idx="1232">
                  <c:v>12.319999999999782</c:v>
                </c:pt>
                <c:pt idx="1233">
                  <c:v>12.329999999999782</c:v>
                </c:pt>
                <c:pt idx="1234">
                  <c:v>12.339999999999781</c:v>
                </c:pt>
                <c:pt idx="1235">
                  <c:v>12.349999999999781</c:v>
                </c:pt>
                <c:pt idx="1236">
                  <c:v>12.359999999999781</c:v>
                </c:pt>
                <c:pt idx="1237">
                  <c:v>12.369999999999781</c:v>
                </c:pt>
                <c:pt idx="1238">
                  <c:v>12.379999999999781</c:v>
                </c:pt>
                <c:pt idx="1239">
                  <c:v>12.38999999999978</c:v>
                </c:pt>
                <c:pt idx="1240">
                  <c:v>12.39999999999978</c:v>
                </c:pt>
                <c:pt idx="1241">
                  <c:v>12.40999999999978</c:v>
                </c:pt>
                <c:pt idx="1242">
                  <c:v>12.41999999999978</c:v>
                </c:pt>
                <c:pt idx="1243">
                  <c:v>12.429999999999779</c:v>
                </c:pt>
                <c:pt idx="1244">
                  <c:v>12.439999999999779</c:v>
                </c:pt>
                <c:pt idx="1245">
                  <c:v>12.449999999999779</c:v>
                </c:pt>
                <c:pt idx="1246">
                  <c:v>12.459999999999779</c:v>
                </c:pt>
                <c:pt idx="1247">
                  <c:v>12.469999999999779</c:v>
                </c:pt>
                <c:pt idx="1248">
                  <c:v>12.479999999999778</c:v>
                </c:pt>
                <c:pt idx="1249">
                  <c:v>12.489999999999778</c:v>
                </c:pt>
                <c:pt idx="1250">
                  <c:v>12.499999999999778</c:v>
                </c:pt>
                <c:pt idx="1251">
                  <c:v>12.509999999999778</c:v>
                </c:pt>
                <c:pt idx="1252">
                  <c:v>12.519999999999778</c:v>
                </c:pt>
                <c:pt idx="1253">
                  <c:v>12.529999999999777</c:v>
                </c:pt>
                <c:pt idx="1254">
                  <c:v>12.539999999999777</c:v>
                </c:pt>
                <c:pt idx="1255">
                  <c:v>12.549999999999777</c:v>
                </c:pt>
                <c:pt idx="1256">
                  <c:v>12.559999999999777</c:v>
                </c:pt>
                <c:pt idx="1257">
                  <c:v>12.569999999999776</c:v>
                </c:pt>
                <c:pt idx="1258">
                  <c:v>12.579999999999776</c:v>
                </c:pt>
                <c:pt idx="1259">
                  <c:v>12.589999999999776</c:v>
                </c:pt>
                <c:pt idx="1260">
                  <c:v>12.599999999999776</c:v>
                </c:pt>
                <c:pt idx="1261">
                  <c:v>12.609999999999776</c:v>
                </c:pt>
                <c:pt idx="1262">
                  <c:v>12.619999999999775</c:v>
                </c:pt>
                <c:pt idx="1263">
                  <c:v>12.629999999999775</c:v>
                </c:pt>
                <c:pt idx="1264">
                  <c:v>12.639999999999775</c:v>
                </c:pt>
                <c:pt idx="1265">
                  <c:v>12.649999999999775</c:v>
                </c:pt>
                <c:pt idx="1266">
                  <c:v>12.659999999999775</c:v>
                </c:pt>
                <c:pt idx="1267">
                  <c:v>12.669999999999774</c:v>
                </c:pt>
                <c:pt idx="1268">
                  <c:v>12.679999999999774</c:v>
                </c:pt>
                <c:pt idx="1269">
                  <c:v>12.689999999999774</c:v>
                </c:pt>
                <c:pt idx="1270">
                  <c:v>12.699999999999774</c:v>
                </c:pt>
                <c:pt idx="1271">
                  <c:v>12.709999999999773</c:v>
                </c:pt>
                <c:pt idx="1272">
                  <c:v>12.719999999999773</c:v>
                </c:pt>
                <c:pt idx="1273">
                  <c:v>12.729999999999773</c:v>
                </c:pt>
                <c:pt idx="1274">
                  <c:v>12.739999999999773</c:v>
                </c:pt>
                <c:pt idx="1275">
                  <c:v>12.749999999999773</c:v>
                </c:pt>
                <c:pt idx="1276">
                  <c:v>12.759999999999772</c:v>
                </c:pt>
                <c:pt idx="1277">
                  <c:v>12.769999999999772</c:v>
                </c:pt>
                <c:pt idx="1278">
                  <c:v>12.779999999999772</c:v>
                </c:pt>
                <c:pt idx="1279">
                  <c:v>12.789999999999772</c:v>
                </c:pt>
                <c:pt idx="1280">
                  <c:v>12.799999999999772</c:v>
                </c:pt>
                <c:pt idx="1281">
                  <c:v>12.809999999999771</c:v>
                </c:pt>
                <c:pt idx="1282">
                  <c:v>12.819999999999771</c:v>
                </c:pt>
                <c:pt idx="1283">
                  <c:v>12.829999999999771</c:v>
                </c:pt>
                <c:pt idx="1284">
                  <c:v>12.839999999999771</c:v>
                </c:pt>
                <c:pt idx="1285">
                  <c:v>12.84999999999977</c:v>
                </c:pt>
                <c:pt idx="1286">
                  <c:v>12.85999999999977</c:v>
                </c:pt>
                <c:pt idx="1287">
                  <c:v>12.86999999999977</c:v>
                </c:pt>
                <c:pt idx="1288">
                  <c:v>12.87999999999977</c:v>
                </c:pt>
                <c:pt idx="1289">
                  <c:v>12.88999999999977</c:v>
                </c:pt>
                <c:pt idx="1290">
                  <c:v>12.899999999999769</c:v>
                </c:pt>
                <c:pt idx="1291">
                  <c:v>12.909999999999769</c:v>
                </c:pt>
                <c:pt idx="1292">
                  <c:v>12.919999999999769</c:v>
                </c:pt>
                <c:pt idx="1293">
                  <c:v>12.929999999999769</c:v>
                </c:pt>
                <c:pt idx="1294">
                  <c:v>12.939999999999769</c:v>
                </c:pt>
                <c:pt idx="1295">
                  <c:v>12.949999999999768</c:v>
                </c:pt>
                <c:pt idx="1296">
                  <c:v>12.959999999999768</c:v>
                </c:pt>
                <c:pt idx="1297">
                  <c:v>12.969999999999768</c:v>
                </c:pt>
                <c:pt idx="1298">
                  <c:v>12.979999999999768</c:v>
                </c:pt>
                <c:pt idx="1299">
                  <c:v>12.989999999999768</c:v>
                </c:pt>
                <c:pt idx="1300">
                  <c:v>12.999999999999767</c:v>
                </c:pt>
                <c:pt idx="1301">
                  <c:v>13.009999999999767</c:v>
                </c:pt>
                <c:pt idx="1302">
                  <c:v>13.019999999999767</c:v>
                </c:pt>
                <c:pt idx="1303">
                  <c:v>13.029999999999767</c:v>
                </c:pt>
                <c:pt idx="1304">
                  <c:v>13.039999999999766</c:v>
                </c:pt>
                <c:pt idx="1305">
                  <c:v>13.049999999999766</c:v>
                </c:pt>
                <c:pt idx="1306">
                  <c:v>13.059999999999766</c:v>
                </c:pt>
                <c:pt idx="1307">
                  <c:v>13.069999999999766</c:v>
                </c:pt>
                <c:pt idx="1308">
                  <c:v>13.079999999999766</c:v>
                </c:pt>
                <c:pt idx="1309">
                  <c:v>13.089999999999765</c:v>
                </c:pt>
                <c:pt idx="1310">
                  <c:v>13.099999999999765</c:v>
                </c:pt>
                <c:pt idx="1311">
                  <c:v>13.109999999999765</c:v>
                </c:pt>
                <c:pt idx="1312">
                  <c:v>13.119999999999765</c:v>
                </c:pt>
                <c:pt idx="1313">
                  <c:v>13.129999999999765</c:v>
                </c:pt>
                <c:pt idx="1314">
                  <c:v>13.139999999999764</c:v>
                </c:pt>
                <c:pt idx="1315">
                  <c:v>13.149999999999764</c:v>
                </c:pt>
                <c:pt idx="1316">
                  <c:v>13.159999999999764</c:v>
                </c:pt>
                <c:pt idx="1317">
                  <c:v>13.169999999999764</c:v>
                </c:pt>
                <c:pt idx="1318">
                  <c:v>13.179999999999763</c:v>
                </c:pt>
                <c:pt idx="1319">
                  <c:v>13.189999999999763</c:v>
                </c:pt>
                <c:pt idx="1320">
                  <c:v>13.199999999999763</c:v>
                </c:pt>
                <c:pt idx="1321">
                  <c:v>13.209999999999763</c:v>
                </c:pt>
                <c:pt idx="1322">
                  <c:v>13.219999999999763</c:v>
                </c:pt>
                <c:pt idx="1323">
                  <c:v>13.229999999999762</c:v>
                </c:pt>
                <c:pt idx="1324">
                  <c:v>13.239999999999762</c:v>
                </c:pt>
                <c:pt idx="1325">
                  <c:v>13.249999999999762</c:v>
                </c:pt>
                <c:pt idx="1326">
                  <c:v>13.259999999999762</c:v>
                </c:pt>
                <c:pt idx="1327">
                  <c:v>13.269999999999762</c:v>
                </c:pt>
                <c:pt idx="1328">
                  <c:v>13.279999999999761</c:v>
                </c:pt>
                <c:pt idx="1329">
                  <c:v>13.289999999999761</c:v>
                </c:pt>
                <c:pt idx="1330">
                  <c:v>13.299999999999761</c:v>
                </c:pt>
                <c:pt idx="1331">
                  <c:v>13.309999999999761</c:v>
                </c:pt>
                <c:pt idx="1332">
                  <c:v>13.31999999999976</c:v>
                </c:pt>
                <c:pt idx="1333">
                  <c:v>13.32999999999976</c:v>
                </c:pt>
                <c:pt idx="1334">
                  <c:v>13.33999999999976</c:v>
                </c:pt>
                <c:pt idx="1335">
                  <c:v>13.34999999999976</c:v>
                </c:pt>
                <c:pt idx="1336">
                  <c:v>13.35999999999976</c:v>
                </c:pt>
                <c:pt idx="1337">
                  <c:v>13.369999999999759</c:v>
                </c:pt>
                <c:pt idx="1338">
                  <c:v>13.379999999999759</c:v>
                </c:pt>
                <c:pt idx="1339">
                  <c:v>13.389999999999759</c:v>
                </c:pt>
                <c:pt idx="1340">
                  <c:v>13.399999999999759</c:v>
                </c:pt>
                <c:pt idx="1341">
                  <c:v>13.409999999999759</c:v>
                </c:pt>
                <c:pt idx="1342">
                  <c:v>13.419999999999758</c:v>
                </c:pt>
                <c:pt idx="1343">
                  <c:v>13.429999999999758</c:v>
                </c:pt>
                <c:pt idx="1344">
                  <c:v>13.439999999999758</c:v>
                </c:pt>
                <c:pt idx="1345">
                  <c:v>13.449999999999758</c:v>
                </c:pt>
                <c:pt idx="1346">
                  <c:v>13.459999999999757</c:v>
                </c:pt>
                <c:pt idx="1347">
                  <c:v>13.469999999999757</c:v>
                </c:pt>
                <c:pt idx="1348">
                  <c:v>13.479999999999757</c:v>
                </c:pt>
                <c:pt idx="1349">
                  <c:v>13.489999999999757</c:v>
                </c:pt>
                <c:pt idx="1350">
                  <c:v>13.499999999999757</c:v>
                </c:pt>
                <c:pt idx="1351">
                  <c:v>13.509999999999756</c:v>
                </c:pt>
                <c:pt idx="1352">
                  <c:v>13.519999999999756</c:v>
                </c:pt>
                <c:pt idx="1353">
                  <c:v>13.529999999999756</c:v>
                </c:pt>
                <c:pt idx="1354">
                  <c:v>13.539999999999756</c:v>
                </c:pt>
                <c:pt idx="1355">
                  <c:v>13.549999999999756</c:v>
                </c:pt>
                <c:pt idx="1356">
                  <c:v>13.559999999999755</c:v>
                </c:pt>
                <c:pt idx="1357">
                  <c:v>13.569999999999755</c:v>
                </c:pt>
                <c:pt idx="1358">
                  <c:v>13.579999999999755</c:v>
                </c:pt>
                <c:pt idx="1359">
                  <c:v>13.589999999999755</c:v>
                </c:pt>
                <c:pt idx="1360">
                  <c:v>13.599999999999755</c:v>
                </c:pt>
                <c:pt idx="1361">
                  <c:v>13.609999999999754</c:v>
                </c:pt>
                <c:pt idx="1362">
                  <c:v>13.619999999999754</c:v>
                </c:pt>
                <c:pt idx="1363">
                  <c:v>13.629999999999754</c:v>
                </c:pt>
                <c:pt idx="1364">
                  <c:v>13.639999999999754</c:v>
                </c:pt>
                <c:pt idx="1365">
                  <c:v>13.649999999999753</c:v>
                </c:pt>
                <c:pt idx="1366">
                  <c:v>13.659999999999753</c:v>
                </c:pt>
                <c:pt idx="1367">
                  <c:v>13.669999999999753</c:v>
                </c:pt>
                <c:pt idx="1368">
                  <c:v>13.679999999999753</c:v>
                </c:pt>
                <c:pt idx="1369">
                  <c:v>13.689999999999753</c:v>
                </c:pt>
                <c:pt idx="1370">
                  <c:v>13.699999999999752</c:v>
                </c:pt>
                <c:pt idx="1371">
                  <c:v>13.709999999999752</c:v>
                </c:pt>
                <c:pt idx="1372">
                  <c:v>13.719999999999752</c:v>
                </c:pt>
                <c:pt idx="1373">
                  <c:v>13.729999999999752</c:v>
                </c:pt>
                <c:pt idx="1374">
                  <c:v>13.739999999999752</c:v>
                </c:pt>
                <c:pt idx="1375">
                  <c:v>13.749999999999751</c:v>
                </c:pt>
                <c:pt idx="1376">
                  <c:v>13.759999999999751</c:v>
                </c:pt>
                <c:pt idx="1377">
                  <c:v>13.769999999999751</c:v>
                </c:pt>
                <c:pt idx="1378">
                  <c:v>13.779999999999751</c:v>
                </c:pt>
                <c:pt idx="1379">
                  <c:v>13.78999999999975</c:v>
                </c:pt>
                <c:pt idx="1380">
                  <c:v>13.79999999999975</c:v>
                </c:pt>
                <c:pt idx="1381">
                  <c:v>13.80999999999975</c:v>
                </c:pt>
                <c:pt idx="1382">
                  <c:v>13.81999999999975</c:v>
                </c:pt>
                <c:pt idx="1383">
                  <c:v>13.82999999999975</c:v>
                </c:pt>
                <c:pt idx="1384">
                  <c:v>13.839999999999749</c:v>
                </c:pt>
                <c:pt idx="1385">
                  <c:v>13.849999999999749</c:v>
                </c:pt>
                <c:pt idx="1386">
                  <c:v>13.859999999999749</c:v>
                </c:pt>
                <c:pt idx="1387">
                  <c:v>13.869999999999749</c:v>
                </c:pt>
                <c:pt idx="1388">
                  <c:v>13.879999999999749</c:v>
                </c:pt>
                <c:pt idx="1389">
                  <c:v>13.889999999999748</c:v>
                </c:pt>
                <c:pt idx="1390">
                  <c:v>13.899999999999748</c:v>
                </c:pt>
                <c:pt idx="1391">
                  <c:v>13.909999999999748</c:v>
                </c:pt>
                <c:pt idx="1392">
                  <c:v>13.919999999999748</c:v>
                </c:pt>
                <c:pt idx="1393">
                  <c:v>13.929999999999747</c:v>
                </c:pt>
                <c:pt idx="1394">
                  <c:v>13.939999999999747</c:v>
                </c:pt>
                <c:pt idx="1395">
                  <c:v>13.949999999999747</c:v>
                </c:pt>
                <c:pt idx="1396">
                  <c:v>13.959999999999747</c:v>
                </c:pt>
                <c:pt idx="1397">
                  <c:v>13.969999999999747</c:v>
                </c:pt>
                <c:pt idx="1398">
                  <c:v>13.979999999999746</c:v>
                </c:pt>
                <c:pt idx="1399">
                  <c:v>13.989999999999746</c:v>
                </c:pt>
                <c:pt idx="1400">
                  <c:v>13.999999999999746</c:v>
                </c:pt>
                <c:pt idx="1401">
                  <c:v>14.009999999999746</c:v>
                </c:pt>
                <c:pt idx="1402">
                  <c:v>14.019999999999746</c:v>
                </c:pt>
                <c:pt idx="1403">
                  <c:v>14.029999999999745</c:v>
                </c:pt>
                <c:pt idx="1404">
                  <c:v>14.039999999999745</c:v>
                </c:pt>
                <c:pt idx="1405">
                  <c:v>14.049999999999745</c:v>
                </c:pt>
                <c:pt idx="1406">
                  <c:v>14.059999999999745</c:v>
                </c:pt>
                <c:pt idx="1407">
                  <c:v>14.069999999999744</c:v>
                </c:pt>
                <c:pt idx="1408">
                  <c:v>14.079999999999744</c:v>
                </c:pt>
                <c:pt idx="1409">
                  <c:v>14.089999999999744</c:v>
                </c:pt>
                <c:pt idx="1410">
                  <c:v>14.099999999999744</c:v>
                </c:pt>
                <c:pt idx="1411">
                  <c:v>14.109999999999744</c:v>
                </c:pt>
                <c:pt idx="1412">
                  <c:v>14.119999999999743</c:v>
                </c:pt>
                <c:pt idx="1413">
                  <c:v>14.129999999999743</c:v>
                </c:pt>
                <c:pt idx="1414">
                  <c:v>14.139999999999743</c:v>
                </c:pt>
                <c:pt idx="1415">
                  <c:v>14.149999999999743</c:v>
                </c:pt>
                <c:pt idx="1416">
                  <c:v>14.159999999999743</c:v>
                </c:pt>
                <c:pt idx="1417">
                  <c:v>14.169999999999742</c:v>
                </c:pt>
                <c:pt idx="1418">
                  <c:v>14.179999999999742</c:v>
                </c:pt>
                <c:pt idx="1419">
                  <c:v>14.189999999999742</c:v>
                </c:pt>
                <c:pt idx="1420">
                  <c:v>14.199999999999742</c:v>
                </c:pt>
                <c:pt idx="1421">
                  <c:v>14.209999999999742</c:v>
                </c:pt>
                <c:pt idx="1422">
                  <c:v>14.219999999999741</c:v>
                </c:pt>
                <c:pt idx="1423">
                  <c:v>14.229999999999741</c:v>
                </c:pt>
                <c:pt idx="1424">
                  <c:v>14.239999999999741</c:v>
                </c:pt>
                <c:pt idx="1425">
                  <c:v>14.249999999999741</c:v>
                </c:pt>
                <c:pt idx="1426">
                  <c:v>14.25999999999974</c:v>
                </c:pt>
                <c:pt idx="1427">
                  <c:v>14.26999999999974</c:v>
                </c:pt>
                <c:pt idx="1428">
                  <c:v>14.27999999999974</c:v>
                </c:pt>
                <c:pt idx="1429">
                  <c:v>14.28999999999974</c:v>
                </c:pt>
                <c:pt idx="1430">
                  <c:v>14.29999999999974</c:v>
                </c:pt>
                <c:pt idx="1431">
                  <c:v>14.309999999999739</c:v>
                </c:pt>
                <c:pt idx="1432">
                  <c:v>14.319999999999739</c:v>
                </c:pt>
                <c:pt idx="1433">
                  <c:v>14.329999999999739</c:v>
                </c:pt>
                <c:pt idx="1434">
                  <c:v>14.339999999999739</c:v>
                </c:pt>
                <c:pt idx="1435">
                  <c:v>14.349999999999739</c:v>
                </c:pt>
                <c:pt idx="1436">
                  <c:v>14.359999999999738</c:v>
                </c:pt>
                <c:pt idx="1437">
                  <c:v>14.369999999999738</c:v>
                </c:pt>
                <c:pt idx="1438">
                  <c:v>14.379999999999738</c:v>
                </c:pt>
                <c:pt idx="1439">
                  <c:v>14.389999999999738</c:v>
                </c:pt>
                <c:pt idx="1440">
                  <c:v>14.399999999999737</c:v>
                </c:pt>
                <c:pt idx="1441">
                  <c:v>14.409999999999737</c:v>
                </c:pt>
                <c:pt idx="1442">
                  <c:v>14.419999999999737</c:v>
                </c:pt>
                <c:pt idx="1443">
                  <c:v>14.429999999999737</c:v>
                </c:pt>
                <c:pt idx="1444">
                  <c:v>14.439999999999737</c:v>
                </c:pt>
                <c:pt idx="1445">
                  <c:v>14.449999999999736</c:v>
                </c:pt>
                <c:pt idx="1446">
                  <c:v>14.459999999999736</c:v>
                </c:pt>
                <c:pt idx="1447">
                  <c:v>14.469999999999736</c:v>
                </c:pt>
                <c:pt idx="1448">
                  <c:v>14.479999999999736</c:v>
                </c:pt>
                <c:pt idx="1449">
                  <c:v>14.489999999999736</c:v>
                </c:pt>
                <c:pt idx="1450">
                  <c:v>14.499999999999735</c:v>
                </c:pt>
                <c:pt idx="1451">
                  <c:v>14.509999999999735</c:v>
                </c:pt>
                <c:pt idx="1452">
                  <c:v>14.519999999999735</c:v>
                </c:pt>
                <c:pt idx="1453">
                  <c:v>14.529999999999735</c:v>
                </c:pt>
                <c:pt idx="1454">
                  <c:v>14.539999999999734</c:v>
                </c:pt>
                <c:pt idx="1455">
                  <c:v>14.549999999999734</c:v>
                </c:pt>
                <c:pt idx="1456">
                  <c:v>14.559999999999734</c:v>
                </c:pt>
                <c:pt idx="1457">
                  <c:v>14.569999999999734</c:v>
                </c:pt>
                <c:pt idx="1458">
                  <c:v>14.579999999999734</c:v>
                </c:pt>
                <c:pt idx="1459">
                  <c:v>14.589999999999733</c:v>
                </c:pt>
                <c:pt idx="1460">
                  <c:v>14.599999999999733</c:v>
                </c:pt>
                <c:pt idx="1461">
                  <c:v>14.609999999999733</c:v>
                </c:pt>
                <c:pt idx="1462">
                  <c:v>14.619999999999733</c:v>
                </c:pt>
                <c:pt idx="1463">
                  <c:v>14.629999999999733</c:v>
                </c:pt>
                <c:pt idx="1464">
                  <c:v>14.639999999999732</c:v>
                </c:pt>
                <c:pt idx="1465">
                  <c:v>14.649999999999732</c:v>
                </c:pt>
                <c:pt idx="1466">
                  <c:v>14.659999999999732</c:v>
                </c:pt>
                <c:pt idx="1467">
                  <c:v>14.669999999999732</c:v>
                </c:pt>
                <c:pt idx="1468">
                  <c:v>14.679999999999731</c:v>
                </c:pt>
                <c:pt idx="1469">
                  <c:v>14.689999999999731</c:v>
                </c:pt>
                <c:pt idx="1470">
                  <c:v>14.699999999999731</c:v>
                </c:pt>
                <c:pt idx="1471">
                  <c:v>14.709999999999731</c:v>
                </c:pt>
                <c:pt idx="1472">
                  <c:v>14.719999999999731</c:v>
                </c:pt>
                <c:pt idx="1473">
                  <c:v>14.72999999999973</c:v>
                </c:pt>
                <c:pt idx="1474">
                  <c:v>14.73999999999973</c:v>
                </c:pt>
                <c:pt idx="1475">
                  <c:v>14.74999999999973</c:v>
                </c:pt>
                <c:pt idx="1476">
                  <c:v>14.75999999999973</c:v>
                </c:pt>
                <c:pt idx="1477">
                  <c:v>14.76999999999973</c:v>
                </c:pt>
                <c:pt idx="1478">
                  <c:v>14.779999999999729</c:v>
                </c:pt>
                <c:pt idx="1479">
                  <c:v>14.789999999999729</c:v>
                </c:pt>
                <c:pt idx="1480">
                  <c:v>14.799999999999729</c:v>
                </c:pt>
                <c:pt idx="1481">
                  <c:v>14.809999999999729</c:v>
                </c:pt>
                <c:pt idx="1482">
                  <c:v>14.819999999999729</c:v>
                </c:pt>
                <c:pt idx="1483">
                  <c:v>14.829999999999728</c:v>
                </c:pt>
                <c:pt idx="1484">
                  <c:v>14.839999999999728</c:v>
                </c:pt>
                <c:pt idx="1485">
                  <c:v>14.849999999999728</c:v>
                </c:pt>
                <c:pt idx="1486">
                  <c:v>14.859999999999728</c:v>
                </c:pt>
                <c:pt idx="1487">
                  <c:v>14.869999999999727</c:v>
                </c:pt>
                <c:pt idx="1488">
                  <c:v>14.879999999999727</c:v>
                </c:pt>
                <c:pt idx="1489">
                  <c:v>14.889999999999727</c:v>
                </c:pt>
                <c:pt idx="1490">
                  <c:v>14.899999999999727</c:v>
                </c:pt>
                <c:pt idx="1491">
                  <c:v>14.909999999999727</c:v>
                </c:pt>
                <c:pt idx="1492">
                  <c:v>14.919999999999726</c:v>
                </c:pt>
                <c:pt idx="1493">
                  <c:v>14.929999999999726</c:v>
                </c:pt>
                <c:pt idx="1494">
                  <c:v>14.939999999999726</c:v>
                </c:pt>
                <c:pt idx="1495">
                  <c:v>14.949999999999726</c:v>
                </c:pt>
                <c:pt idx="1496">
                  <c:v>14.959999999999726</c:v>
                </c:pt>
                <c:pt idx="1497">
                  <c:v>14.969999999999725</c:v>
                </c:pt>
                <c:pt idx="1498">
                  <c:v>14.979999999999725</c:v>
                </c:pt>
                <c:pt idx="1499">
                  <c:v>14.989999999999725</c:v>
                </c:pt>
                <c:pt idx="1500">
                  <c:v>14.999999999999725</c:v>
                </c:pt>
              </c:numCache>
            </c:numRef>
          </c:xVal>
          <c:yVal>
            <c:numRef>
              <c:f>Solution!$B$3:$B$1503</c:f>
              <c:numCache>
                <c:formatCode>0.00</c:formatCode>
                <c:ptCount val="1501"/>
                <c:pt idx="0">
                  <c:v>0</c:v>
                </c:pt>
                <c:pt idx="1">
                  <c:v>0.66666666666666674</c:v>
                </c:pt>
                <c:pt idx="2">
                  <c:v>1.3333333333333335</c:v>
                </c:pt>
                <c:pt idx="3">
                  <c:v>2</c:v>
                </c:pt>
                <c:pt idx="4">
                  <c:v>2.666666666666667</c:v>
                </c:pt>
                <c:pt idx="5">
                  <c:v>3.3333333333333339</c:v>
                </c:pt>
                <c:pt idx="6">
                  <c:v>4.0000000000000009</c:v>
                </c:pt>
                <c:pt idx="7">
                  <c:v>4.6666666666666679</c:v>
                </c:pt>
                <c:pt idx="8">
                  <c:v>5.3333333333333339</c:v>
                </c:pt>
                <c:pt idx="9">
                  <c:v>6</c:v>
                </c:pt>
                <c:pt idx="10">
                  <c:v>5.4416666666666664</c:v>
                </c:pt>
                <c:pt idx="11">
                  <c:v>4.8833333333333337</c:v>
                </c:pt>
                <c:pt idx="12">
                  <c:v>4.3250000000000011</c:v>
                </c:pt>
                <c:pt idx="13">
                  <c:v>3.7666666666666675</c:v>
                </c:pt>
                <c:pt idx="14">
                  <c:v>3.2083333333333339</c:v>
                </c:pt>
                <c:pt idx="15">
                  <c:v>2.65</c:v>
                </c:pt>
                <c:pt idx="16">
                  <c:v>2.6454166666666667</c:v>
                </c:pt>
                <c:pt idx="17">
                  <c:v>2.6408333333333331</c:v>
                </c:pt>
                <c:pt idx="18">
                  <c:v>2.63625</c:v>
                </c:pt>
                <c:pt idx="19">
                  <c:v>2.6316666666666664</c:v>
                </c:pt>
                <c:pt idx="20">
                  <c:v>2.6270833333333332</c:v>
                </c:pt>
                <c:pt idx="21">
                  <c:v>2.6225000000000001</c:v>
                </c:pt>
                <c:pt idx="22">
                  <c:v>2.6179166666666664</c:v>
                </c:pt>
                <c:pt idx="23">
                  <c:v>2.6133333333333333</c:v>
                </c:pt>
                <c:pt idx="24">
                  <c:v>2.6087499999999997</c:v>
                </c:pt>
                <c:pt idx="25">
                  <c:v>2.6041666666666665</c:v>
                </c:pt>
                <c:pt idx="26">
                  <c:v>2.5995833333333334</c:v>
                </c:pt>
                <c:pt idx="27">
                  <c:v>2.5949999999999998</c:v>
                </c:pt>
                <c:pt idx="28">
                  <c:v>2.5904166666666666</c:v>
                </c:pt>
                <c:pt idx="29">
                  <c:v>2.585833333333333</c:v>
                </c:pt>
                <c:pt idx="30">
                  <c:v>2.5812499999999998</c:v>
                </c:pt>
                <c:pt idx="31">
                  <c:v>2.5766666666666667</c:v>
                </c:pt>
                <c:pt idx="32">
                  <c:v>2.5720833333333331</c:v>
                </c:pt>
                <c:pt idx="33">
                  <c:v>2.5674999999999999</c:v>
                </c:pt>
                <c:pt idx="34">
                  <c:v>2.5629166666666663</c:v>
                </c:pt>
                <c:pt idx="35">
                  <c:v>2.5583333333333331</c:v>
                </c:pt>
                <c:pt idx="36">
                  <c:v>2.55375</c:v>
                </c:pt>
                <c:pt idx="37">
                  <c:v>2.5491666666666664</c:v>
                </c:pt>
                <c:pt idx="38">
                  <c:v>2.5445833333333332</c:v>
                </c:pt>
                <c:pt idx="39">
                  <c:v>2.5399999999999996</c:v>
                </c:pt>
                <c:pt idx="40">
                  <c:v>2.5354166666666664</c:v>
                </c:pt>
                <c:pt idx="41">
                  <c:v>2.5308333333333333</c:v>
                </c:pt>
                <c:pt idx="42">
                  <c:v>2.5262499999999997</c:v>
                </c:pt>
                <c:pt idx="43">
                  <c:v>2.5216666666666665</c:v>
                </c:pt>
                <c:pt idx="44">
                  <c:v>2.5170833333333329</c:v>
                </c:pt>
                <c:pt idx="45">
                  <c:v>2.5124999999999997</c:v>
                </c:pt>
                <c:pt idx="46">
                  <c:v>2.5079166666666666</c:v>
                </c:pt>
                <c:pt idx="47">
                  <c:v>2.503333333333333</c:v>
                </c:pt>
                <c:pt idx="48">
                  <c:v>2.4987499999999998</c:v>
                </c:pt>
                <c:pt idx="49">
                  <c:v>2.4941666666666666</c:v>
                </c:pt>
                <c:pt idx="50">
                  <c:v>2.489583333333333</c:v>
                </c:pt>
                <c:pt idx="51">
                  <c:v>2.4849999999999999</c:v>
                </c:pt>
                <c:pt idx="52">
                  <c:v>2.4804166666666663</c:v>
                </c:pt>
                <c:pt idx="53">
                  <c:v>2.4758333333333331</c:v>
                </c:pt>
                <c:pt idx="54">
                  <c:v>2.4712499999999999</c:v>
                </c:pt>
                <c:pt idx="55">
                  <c:v>2.4666666666666663</c:v>
                </c:pt>
                <c:pt idx="56">
                  <c:v>2.4620833333333332</c:v>
                </c:pt>
                <c:pt idx="57">
                  <c:v>2.4574999999999996</c:v>
                </c:pt>
                <c:pt idx="58">
                  <c:v>2.4529166666666664</c:v>
                </c:pt>
                <c:pt idx="59">
                  <c:v>2.4483333333333333</c:v>
                </c:pt>
                <c:pt idx="60">
                  <c:v>2.4437499999999996</c:v>
                </c:pt>
                <c:pt idx="61">
                  <c:v>2.4391666666666665</c:v>
                </c:pt>
                <c:pt idx="62">
                  <c:v>2.4345833333333329</c:v>
                </c:pt>
                <c:pt idx="63">
                  <c:v>2.4299999999999997</c:v>
                </c:pt>
                <c:pt idx="64">
                  <c:v>2.4254166666666666</c:v>
                </c:pt>
                <c:pt idx="65">
                  <c:v>2.4208333333333329</c:v>
                </c:pt>
                <c:pt idx="66">
                  <c:v>2.4162499999999998</c:v>
                </c:pt>
                <c:pt idx="67">
                  <c:v>2.4116666666666662</c:v>
                </c:pt>
                <c:pt idx="68">
                  <c:v>2.407083333333333</c:v>
                </c:pt>
                <c:pt idx="69">
                  <c:v>2.4024999999999999</c:v>
                </c:pt>
                <c:pt idx="70">
                  <c:v>2.3979166666666663</c:v>
                </c:pt>
                <c:pt idx="71">
                  <c:v>2.3933333333333331</c:v>
                </c:pt>
                <c:pt idx="72">
                  <c:v>2.3887499999999995</c:v>
                </c:pt>
                <c:pt idx="73">
                  <c:v>2.3841666666666663</c:v>
                </c:pt>
                <c:pt idx="74">
                  <c:v>2.3795833333333332</c:v>
                </c:pt>
                <c:pt idx="75">
                  <c:v>2.3749999999999996</c:v>
                </c:pt>
                <c:pt idx="76">
                  <c:v>2.3704166666666664</c:v>
                </c:pt>
                <c:pt idx="77">
                  <c:v>2.3658333333333328</c:v>
                </c:pt>
                <c:pt idx="78">
                  <c:v>2.3612499999999996</c:v>
                </c:pt>
                <c:pt idx="79">
                  <c:v>2.3566666666666665</c:v>
                </c:pt>
                <c:pt idx="80">
                  <c:v>2.3520833333333329</c:v>
                </c:pt>
                <c:pt idx="81">
                  <c:v>2.3474999999999997</c:v>
                </c:pt>
                <c:pt idx="82">
                  <c:v>2.3429166666666665</c:v>
                </c:pt>
                <c:pt idx="83">
                  <c:v>2.3383333333333329</c:v>
                </c:pt>
                <c:pt idx="84">
                  <c:v>2.3337499999999998</c:v>
                </c:pt>
                <c:pt idx="85">
                  <c:v>2.3291666666666662</c:v>
                </c:pt>
                <c:pt idx="86">
                  <c:v>2.324583333333333</c:v>
                </c:pt>
                <c:pt idx="87">
                  <c:v>2.3199999999999816</c:v>
                </c:pt>
                <c:pt idx="88">
                  <c:v>1.9885714285714093</c:v>
                </c:pt>
                <c:pt idx="89">
                  <c:v>1.6571428571428375</c:v>
                </c:pt>
                <c:pt idx="90">
                  <c:v>1.3257142857142656</c:v>
                </c:pt>
                <c:pt idx="91">
                  <c:v>0.99428571428569357</c:v>
                </c:pt>
                <c:pt idx="92">
                  <c:v>0.66285714285712172</c:v>
                </c:pt>
                <c:pt idx="93">
                  <c:v>0.33142857142854965</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0.66666666666481789</c:v>
                </c:pt>
                <c:pt idx="337">
                  <c:v>1.3333333333314714</c:v>
                </c:pt>
                <c:pt idx="338">
                  <c:v>1.9999999999981248</c:v>
                </c:pt>
                <c:pt idx="339">
                  <c:v>2.6666666666647783</c:v>
                </c:pt>
                <c:pt idx="340">
                  <c:v>3.3333333333314319</c:v>
                </c:pt>
                <c:pt idx="341">
                  <c:v>3.9999999999980855</c:v>
                </c:pt>
                <c:pt idx="342">
                  <c:v>4.6666666666647387</c:v>
                </c:pt>
                <c:pt idx="343">
                  <c:v>5.3333333333313924</c:v>
                </c:pt>
                <c:pt idx="344">
                  <c:v>5.999999999998046</c:v>
                </c:pt>
                <c:pt idx="345">
                  <c:v>5.6915918508296404</c:v>
                </c:pt>
                <c:pt idx="346">
                  <c:v>5.3831837016583757</c:v>
                </c:pt>
                <c:pt idx="347">
                  <c:v>5.0747755524871119</c:v>
                </c:pt>
                <c:pt idx="348">
                  <c:v>4.7663674033158481</c:v>
                </c:pt>
                <c:pt idx="349">
                  <c:v>4.4579592541445843</c:v>
                </c:pt>
                <c:pt idx="350">
                  <c:v>4.1495511049733205</c:v>
                </c:pt>
                <c:pt idx="351">
                  <c:v>3.8411429558020562</c:v>
                </c:pt>
                <c:pt idx="352">
                  <c:v>3.5327348066307924</c:v>
                </c:pt>
                <c:pt idx="353">
                  <c:v>3.2243266574595286</c:v>
                </c:pt>
                <c:pt idx="354">
                  <c:v>2.9159185082882644</c:v>
                </c:pt>
                <c:pt idx="355">
                  <c:v>2.6075103591170006</c:v>
                </c:pt>
                <c:pt idx="356">
                  <c:v>2.2991022099457368</c:v>
                </c:pt>
                <c:pt idx="357">
                  <c:v>1.990694060774473</c:v>
                </c:pt>
                <c:pt idx="358">
                  <c:v>1.6822859116032092</c:v>
                </c:pt>
                <c:pt idx="359">
                  <c:v>1.3738777624319445</c:v>
                </c:pt>
                <c:pt idx="360">
                  <c:v>1.0654696132606807</c:v>
                </c:pt>
                <c:pt idx="361">
                  <c:v>1.0639213125732498</c:v>
                </c:pt>
                <c:pt idx="362">
                  <c:v>1.0623730118868278</c:v>
                </c:pt>
                <c:pt idx="363">
                  <c:v>1.0608247112004057</c:v>
                </c:pt>
                <c:pt idx="364">
                  <c:v>1.0592764105139834</c:v>
                </c:pt>
                <c:pt idx="365">
                  <c:v>1.0577281098275613</c:v>
                </c:pt>
                <c:pt idx="366">
                  <c:v>1.056179809141139</c:v>
                </c:pt>
                <c:pt idx="367">
                  <c:v>1.0546315084547169</c:v>
                </c:pt>
                <c:pt idx="368">
                  <c:v>1.0530832077682946</c:v>
                </c:pt>
                <c:pt idx="369">
                  <c:v>1.0515349070818725</c:v>
                </c:pt>
                <c:pt idx="370">
                  <c:v>1.0499866063954502</c:v>
                </c:pt>
                <c:pt idx="371">
                  <c:v>1.0484383057090281</c:v>
                </c:pt>
                <c:pt idx="372">
                  <c:v>1.0468900050226058</c:v>
                </c:pt>
                <c:pt idx="373">
                  <c:v>1.0453417043361837</c:v>
                </c:pt>
                <c:pt idx="374">
                  <c:v>1.0437934036497614</c:v>
                </c:pt>
                <c:pt idx="375">
                  <c:v>1.0422451029633393</c:v>
                </c:pt>
                <c:pt idx="376">
                  <c:v>1.040696802276917</c:v>
                </c:pt>
                <c:pt idx="377">
                  <c:v>1.0391485015904949</c:v>
                </c:pt>
                <c:pt idx="378">
                  <c:v>1.0376002009040728</c:v>
                </c:pt>
                <c:pt idx="379">
                  <c:v>1.0360519002176505</c:v>
                </c:pt>
                <c:pt idx="380">
                  <c:v>1.0345035995312284</c:v>
                </c:pt>
                <c:pt idx="381">
                  <c:v>1.0329552988448061</c:v>
                </c:pt>
                <c:pt idx="382">
                  <c:v>1.031406998158384</c:v>
                </c:pt>
                <c:pt idx="383">
                  <c:v>1.0298586974719617</c:v>
                </c:pt>
                <c:pt idx="384">
                  <c:v>1.0283103967855396</c:v>
                </c:pt>
                <c:pt idx="385">
                  <c:v>1.0267620960991173</c:v>
                </c:pt>
                <c:pt idx="386">
                  <c:v>1.0252137954126952</c:v>
                </c:pt>
                <c:pt idx="387">
                  <c:v>1.0236654947262729</c:v>
                </c:pt>
                <c:pt idx="388">
                  <c:v>1.0221171940398508</c:v>
                </c:pt>
                <c:pt idx="389">
                  <c:v>1.0205688933534285</c:v>
                </c:pt>
                <c:pt idx="390">
                  <c:v>1.0190205926670064</c:v>
                </c:pt>
                <c:pt idx="391">
                  <c:v>1.0174722919805843</c:v>
                </c:pt>
                <c:pt idx="392">
                  <c:v>1.015923991294162</c:v>
                </c:pt>
                <c:pt idx="393">
                  <c:v>1.0143756906077399</c:v>
                </c:pt>
                <c:pt idx="394">
                  <c:v>1.0128273899213176</c:v>
                </c:pt>
                <c:pt idx="395">
                  <c:v>1.0112790892348955</c:v>
                </c:pt>
                <c:pt idx="396">
                  <c:v>1.0097307885484732</c:v>
                </c:pt>
                <c:pt idx="397">
                  <c:v>1.0081824878620511</c:v>
                </c:pt>
                <c:pt idx="398">
                  <c:v>1.0066341871756288</c:v>
                </c:pt>
                <c:pt idx="399">
                  <c:v>1.0050858864892067</c:v>
                </c:pt>
                <c:pt idx="400">
                  <c:v>1.0035375858027844</c:v>
                </c:pt>
                <c:pt idx="401">
                  <c:v>1.0019892851163623</c:v>
                </c:pt>
                <c:pt idx="402">
                  <c:v>1.00044098442994</c:v>
                </c:pt>
                <c:pt idx="403">
                  <c:v>0.99889268374351781</c:v>
                </c:pt>
                <c:pt idx="404">
                  <c:v>0.99734438305709561</c:v>
                </c:pt>
                <c:pt idx="405">
                  <c:v>0.99579608237067352</c:v>
                </c:pt>
                <c:pt idx="406">
                  <c:v>0.99424778168425121</c:v>
                </c:pt>
                <c:pt idx="407">
                  <c:v>0.99269948099782912</c:v>
                </c:pt>
                <c:pt idx="408">
                  <c:v>0.99115118031140692</c:v>
                </c:pt>
                <c:pt idx="409">
                  <c:v>0.98960287962498472</c:v>
                </c:pt>
                <c:pt idx="410">
                  <c:v>0.98805457893856252</c:v>
                </c:pt>
                <c:pt idx="411">
                  <c:v>0.98650627825214032</c:v>
                </c:pt>
                <c:pt idx="412">
                  <c:v>0.98495797756571812</c:v>
                </c:pt>
                <c:pt idx="413">
                  <c:v>0.98340967687929592</c:v>
                </c:pt>
                <c:pt idx="414">
                  <c:v>0.98186137619287372</c:v>
                </c:pt>
                <c:pt idx="415">
                  <c:v>0.98031307550645153</c:v>
                </c:pt>
                <c:pt idx="416">
                  <c:v>0.97876477482002933</c:v>
                </c:pt>
                <c:pt idx="417">
                  <c:v>0.97721647413360713</c:v>
                </c:pt>
                <c:pt idx="418">
                  <c:v>0.97566817344718493</c:v>
                </c:pt>
                <c:pt idx="419">
                  <c:v>0.97411987276076273</c:v>
                </c:pt>
                <c:pt idx="420">
                  <c:v>0.97257157207434064</c:v>
                </c:pt>
                <c:pt idx="421">
                  <c:v>0.97102327138791844</c:v>
                </c:pt>
                <c:pt idx="422">
                  <c:v>0.96947497070149624</c:v>
                </c:pt>
                <c:pt idx="423">
                  <c:v>0.96792667001507404</c:v>
                </c:pt>
                <c:pt idx="424">
                  <c:v>0.96637836932865184</c:v>
                </c:pt>
                <c:pt idx="425">
                  <c:v>0.96483006864222964</c:v>
                </c:pt>
                <c:pt idx="426">
                  <c:v>0.96328176795580744</c:v>
                </c:pt>
                <c:pt idx="427">
                  <c:v>0.96173346726938524</c:v>
                </c:pt>
                <c:pt idx="428">
                  <c:v>0.96018516658296305</c:v>
                </c:pt>
                <c:pt idx="429">
                  <c:v>0.95863686589654085</c:v>
                </c:pt>
                <c:pt idx="430">
                  <c:v>0.95708856521011865</c:v>
                </c:pt>
                <c:pt idx="431">
                  <c:v>0.95554026452369645</c:v>
                </c:pt>
                <c:pt idx="432">
                  <c:v>0.95399196383727425</c:v>
                </c:pt>
                <c:pt idx="433">
                  <c:v>0.95244366315085216</c:v>
                </c:pt>
                <c:pt idx="434">
                  <c:v>0.95089536246442985</c:v>
                </c:pt>
                <c:pt idx="435">
                  <c:v>0.94934706177800776</c:v>
                </c:pt>
                <c:pt idx="436">
                  <c:v>0.94779876109158556</c:v>
                </c:pt>
                <c:pt idx="437">
                  <c:v>0.94625046040516336</c:v>
                </c:pt>
                <c:pt idx="438">
                  <c:v>0.94470215971874116</c:v>
                </c:pt>
                <c:pt idx="439">
                  <c:v>0.94315385903231896</c:v>
                </c:pt>
                <c:pt idx="440">
                  <c:v>0.94160555834589676</c:v>
                </c:pt>
                <c:pt idx="441">
                  <c:v>0.94005725765947457</c:v>
                </c:pt>
                <c:pt idx="442">
                  <c:v>0.93850895697305237</c:v>
                </c:pt>
                <c:pt idx="443">
                  <c:v>0.93696065628663017</c:v>
                </c:pt>
                <c:pt idx="444">
                  <c:v>0.93541235560020797</c:v>
                </c:pt>
                <c:pt idx="445">
                  <c:v>0.93386405491378577</c:v>
                </c:pt>
                <c:pt idx="446">
                  <c:v>0.93231575422736368</c:v>
                </c:pt>
                <c:pt idx="447">
                  <c:v>0.93076745354094137</c:v>
                </c:pt>
                <c:pt idx="448">
                  <c:v>0.92921915285451928</c:v>
                </c:pt>
                <c:pt idx="449">
                  <c:v>0.92767085216809708</c:v>
                </c:pt>
                <c:pt idx="450">
                  <c:v>0.92612255148167488</c:v>
                </c:pt>
                <c:pt idx="451">
                  <c:v>0.92457425079525268</c:v>
                </c:pt>
                <c:pt idx="452">
                  <c:v>0.92302595010883048</c:v>
                </c:pt>
                <c:pt idx="453">
                  <c:v>0.92147764942240828</c:v>
                </c:pt>
                <c:pt idx="454">
                  <c:v>0.91992934873598609</c:v>
                </c:pt>
                <c:pt idx="455">
                  <c:v>0.91838104804956389</c:v>
                </c:pt>
                <c:pt idx="456">
                  <c:v>0.91683274736314169</c:v>
                </c:pt>
                <c:pt idx="457">
                  <c:v>0.91528444667671949</c:v>
                </c:pt>
                <c:pt idx="458">
                  <c:v>0.91373614599029729</c:v>
                </c:pt>
                <c:pt idx="459">
                  <c:v>0.91218784530387509</c:v>
                </c:pt>
                <c:pt idx="460">
                  <c:v>0.91063954461745289</c:v>
                </c:pt>
                <c:pt idx="461">
                  <c:v>0.9090912439310308</c:v>
                </c:pt>
                <c:pt idx="462">
                  <c:v>0.90754294324460849</c:v>
                </c:pt>
                <c:pt idx="463">
                  <c:v>0.9059946425581864</c:v>
                </c:pt>
                <c:pt idx="464">
                  <c:v>0.9044463418717642</c:v>
                </c:pt>
                <c:pt idx="465">
                  <c:v>0.902898041185342</c:v>
                </c:pt>
                <c:pt idx="466">
                  <c:v>0.9013497404989198</c:v>
                </c:pt>
                <c:pt idx="467">
                  <c:v>0.89980143981249761</c:v>
                </c:pt>
                <c:pt idx="468">
                  <c:v>0.89825313912607541</c:v>
                </c:pt>
                <c:pt idx="469">
                  <c:v>0.89670483843965321</c:v>
                </c:pt>
                <c:pt idx="470">
                  <c:v>0.89515653775323101</c:v>
                </c:pt>
                <c:pt idx="471">
                  <c:v>0.89360823706680881</c:v>
                </c:pt>
                <c:pt idx="472">
                  <c:v>0.89205993638038661</c:v>
                </c:pt>
                <c:pt idx="473">
                  <c:v>0.89051163569396441</c:v>
                </c:pt>
                <c:pt idx="474">
                  <c:v>0.88896333500754232</c:v>
                </c:pt>
                <c:pt idx="475">
                  <c:v>0.88741503432112001</c:v>
                </c:pt>
                <c:pt idx="476">
                  <c:v>0.88586673363469792</c:v>
                </c:pt>
                <c:pt idx="477">
                  <c:v>0.88431843294827572</c:v>
                </c:pt>
                <c:pt idx="478">
                  <c:v>0.88277013226185352</c:v>
                </c:pt>
                <c:pt idx="479">
                  <c:v>0.88122183157543132</c:v>
                </c:pt>
                <c:pt idx="480">
                  <c:v>0.87967353088900913</c:v>
                </c:pt>
                <c:pt idx="481">
                  <c:v>0.87812523020258693</c:v>
                </c:pt>
                <c:pt idx="482">
                  <c:v>0.87657692951616473</c:v>
                </c:pt>
                <c:pt idx="483">
                  <c:v>0.87502862882974253</c:v>
                </c:pt>
                <c:pt idx="484">
                  <c:v>0.87348032814332033</c:v>
                </c:pt>
                <c:pt idx="485">
                  <c:v>0.87193202745689813</c:v>
                </c:pt>
                <c:pt idx="486">
                  <c:v>0.87038372677047593</c:v>
                </c:pt>
                <c:pt idx="487">
                  <c:v>0.86883542608405384</c:v>
                </c:pt>
                <c:pt idx="488">
                  <c:v>0.86728712539763153</c:v>
                </c:pt>
                <c:pt idx="489">
                  <c:v>0.86573882471120944</c:v>
                </c:pt>
                <c:pt idx="490">
                  <c:v>0.86419052402478713</c:v>
                </c:pt>
                <c:pt idx="491">
                  <c:v>0.86264222333836504</c:v>
                </c:pt>
                <c:pt idx="492">
                  <c:v>0.86109392265194284</c:v>
                </c:pt>
                <c:pt idx="493">
                  <c:v>0.85954562196552065</c:v>
                </c:pt>
                <c:pt idx="494">
                  <c:v>0.85799732127909845</c:v>
                </c:pt>
                <c:pt idx="495">
                  <c:v>0.85644902059267625</c:v>
                </c:pt>
                <c:pt idx="496">
                  <c:v>0.85490071990625405</c:v>
                </c:pt>
                <c:pt idx="497">
                  <c:v>0.85335241921983185</c:v>
                </c:pt>
                <c:pt idx="498">
                  <c:v>0.85180411853340965</c:v>
                </c:pt>
                <c:pt idx="499">
                  <c:v>0.85025581784698745</c:v>
                </c:pt>
                <c:pt idx="500">
                  <c:v>0.84870751716056525</c:v>
                </c:pt>
                <c:pt idx="501">
                  <c:v>0.84715921647414305</c:v>
                </c:pt>
                <c:pt idx="502">
                  <c:v>0.84561091578772096</c:v>
                </c:pt>
                <c:pt idx="503">
                  <c:v>0.84406261510129865</c:v>
                </c:pt>
                <c:pt idx="504">
                  <c:v>0.84251431441487656</c:v>
                </c:pt>
                <c:pt idx="505">
                  <c:v>0.84096601372845436</c:v>
                </c:pt>
                <c:pt idx="506">
                  <c:v>0.83941771304203217</c:v>
                </c:pt>
                <c:pt idx="507">
                  <c:v>0.83786941235560997</c:v>
                </c:pt>
                <c:pt idx="508">
                  <c:v>0.83632111166918777</c:v>
                </c:pt>
                <c:pt idx="509">
                  <c:v>0.83477281098276557</c:v>
                </c:pt>
                <c:pt idx="510">
                  <c:v>0.83322451029634337</c:v>
                </c:pt>
                <c:pt idx="511">
                  <c:v>0.83167620960992117</c:v>
                </c:pt>
                <c:pt idx="512">
                  <c:v>0.83012790892349897</c:v>
                </c:pt>
                <c:pt idx="513">
                  <c:v>0.82857960823707677</c:v>
                </c:pt>
                <c:pt idx="514">
                  <c:v>0.82703130755065457</c:v>
                </c:pt>
                <c:pt idx="515">
                  <c:v>0.82548300686423248</c:v>
                </c:pt>
                <c:pt idx="516">
                  <c:v>0.82393470617781017</c:v>
                </c:pt>
                <c:pt idx="517">
                  <c:v>0.82238640549138808</c:v>
                </c:pt>
                <c:pt idx="518">
                  <c:v>0.82083810480496588</c:v>
                </c:pt>
                <c:pt idx="519">
                  <c:v>0.81928980411854369</c:v>
                </c:pt>
                <c:pt idx="520">
                  <c:v>0.81774150343212149</c:v>
                </c:pt>
                <c:pt idx="521">
                  <c:v>0.81619320274569929</c:v>
                </c:pt>
                <c:pt idx="522">
                  <c:v>0.81464490205927709</c:v>
                </c:pt>
                <c:pt idx="523">
                  <c:v>0.81309660137285489</c:v>
                </c:pt>
                <c:pt idx="524">
                  <c:v>0.81154830068643269</c:v>
                </c:pt>
                <c:pt idx="525">
                  <c:v>0.81000000000001049</c:v>
                </c:pt>
                <c:pt idx="526">
                  <c:v>0.72900000000054821</c:v>
                </c:pt>
                <c:pt idx="527">
                  <c:v>0.64800000000054969</c:v>
                </c:pt>
                <c:pt idx="528">
                  <c:v>0.56700000000055106</c:v>
                </c:pt>
                <c:pt idx="529">
                  <c:v>0.48600000000055255</c:v>
                </c:pt>
                <c:pt idx="530">
                  <c:v>0.40500000000055397</c:v>
                </c:pt>
                <c:pt idx="531">
                  <c:v>0.3240000000005554</c:v>
                </c:pt>
                <c:pt idx="532">
                  <c:v>0.24300000000055677</c:v>
                </c:pt>
                <c:pt idx="533">
                  <c:v>0.16200000000055825</c:v>
                </c:pt>
                <c:pt idx="534">
                  <c:v>8.1000000000559624E-2</c:v>
                </c:pt>
                <c:pt idx="535">
                  <c:v>5.6110671664555412E-13</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pt idx="1267">
                  <c:v>0</c:v>
                </c:pt>
                <c:pt idx="1268">
                  <c:v>0</c:v>
                </c:pt>
                <c:pt idx="1269">
                  <c:v>0</c:v>
                </c:pt>
                <c:pt idx="1270">
                  <c:v>0</c:v>
                </c:pt>
                <c:pt idx="1271">
                  <c:v>0</c:v>
                </c:pt>
                <c:pt idx="1272">
                  <c:v>0</c:v>
                </c:pt>
                <c:pt idx="1273">
                  <c:v>0</c:v>
                </c:pt>
                <c:pt idx="1274">
                  <c:v>0</c:v>
                </c:pt>
                <c:pt idx="1275">
                  <c:v>0</c:v>
                </c:pt>
                <c:pt idx="1276">
                  <c:v>0</c:v>
                </c:pt>
                <c:pt idx="1277">
                  <c:v>0</c:v>
                </c:pt>
                <c:pt idx="1278">
                  <c:v>0</c:v>
                </c:pt>
                <c:pt idx="1279">
                  <c:v>0</c:v>
                </c:pt>
                <c:pt idx="1280">
                  <c:v>0</c:v>
                </c:pt>
                <c:pt idx="1281">
                  <c:v>0</c:v>
                </c:pt>
                <c:pt idx="1282">
                  <c:v>0</c:v>
                </c:pt>
                <c:pt idx="1283">
                  <c:v>0</c:v>
                </c:pt>
                <c:pt idx="1284">
                  <c:v>0</c:v>
                </c:pt>
                <c:pt idx="1285">
                  <c:v>0</c:v>
                </c:pt>
                <c:pt idx="1286">
                  <c:v>0</c:v>
                </c:pt>
                <c:pt idx="1287">
                  <c:v>0</c:v>
                </c:pt>
                <c:pt idx="1288">
                  <c:v>0</c:v>
                </c:pt>
                <c:pt idx="1289">
                  <c:v>0</c:v>
                </c:pt>
                <c:pt idx="1290">
                  <c:v>0</c:v>
                </c:pt>
                <c:pt idx="1291">
                  <c:v>0</c:v>
                </c:pt>
                <c:pt idx="1292">
                  <c:v>0</c:v>
                </c:pt>
                <c:pt idx="1293">
                  <c:v>0</c:v>
                </c:pt>
                <c:pt idx="1294">
                  <c:v>0</c:v>
                </c:pt>
                <c:pt idx="1295">
                  <c:v>0</c:v>
                </c:pt>
                <c:pt idx="1296">
                  <c:v>0</c:v>
                </c:pt>
                <c:pt idx="1297">
                  <c:v>0</c:v>
                </c:pt>
                <c:pt idx="1298">
                  <c:v>0</c:v>
                </c:pt>
                <c:pt idx="1299">
                  <c:v>0</c:v>
                </c:pt>
                <c:pt idx="1300">
                  <c:v>0</c:v>
                </c:pt>
                <c:pt idx="1301">
                  <c:v>0</c:v>
                </c:pt>
                <c:pt idx="1302">
                  <c:v>0</c:v>
                </c:pt>
                <c:pt idx="1303">
                  <c:v>0</c:v>
                </c:pt>
                <c:pt idx="1304">
                  <c:v>0</c:v>
                </c:pt>
                <c:pt idx="1305">
                  <c:v>0</c:v>
                </c:pt>
                <c:pt idx="1306">
                  <c:v>0</c:v>
                </c:pt>
                <c:pt idx="1307">
                  <c:v>0</c:v>
                </c:pt>
                <c:pt idx="1308">
                  <c:v>0</c:v>
                </c:pt>
                <c:pt idx="1309">
                  <c:v>0</c:v>
                </c:pt>
                <c:pt idx="1310">
                  <c:v>0</c:v>
                </c:pt>
                <c:pt idx="1311">
                  <c:v>0</c:v>
                </c:pt>
                <c:pt idx="1312">
                  <c:v>0</c:v>
                </c:pt>
                <c:pt idx="1313">
                  <c:v>0</c:v>
                </c:pt>
                <c:pt idx="1314">
                  <c:v>0</c:v>
                </c:pt>
                <c:pt idx="1315">
                  <c:v>0</c:v>
                </c:pt>
                <c:pt idx="1316">
                  <c:v>0</c:v>
                </c:pt>
                <c:pt idx="1317">
                  <c:v>0</c:v>
                </c:pt>
                <c:pt idx="1318">
                  <c:v>0</c:v>
                </c:pt>
                <c:pt idx="1319">
                  <c:v>0</c:v>
                </c:pt>
                <c:pt idx="1320">
                  <c:v>0</c:v>
                </c:pt>
                <c:pt idx="1321">
                  <c:v>0</c:v>
                </c:pt>
                <c:pt idx="1322">
                  <c:v>0</c:v>
                </c:pt>
                <c:pt idx="1323">
                  <c:v>0</c:v>
                </c:pt>
                <c:pt idx="1324">
                  <c:v>0</c:v>
                </c:pt>
                <c:pt idx="1325">
                  <c:v>0</c:v>
                </c:pt>
                <c:pt idx="1326">
                  <c:v>0</c:v>
                </c:pt>
                <c:pt idx="1327">
                  <c:v>0</c:v>
                </c:pt>
                <c:pt idx="1328">
                  <c:v>0</c:v>
                </c:pt>
                <c:pt idx="1329">
                  <c:v>0</c:v>
                </c:pt>
                <c:pt idx="1330">
                  <c:v>0</c:v>
                </c:pt>
                <c:pt idx="1331">
                  <c:v>0</c:v>
                </c:pt>
                <c:pt idx="1332">
                  <c:v>0</c:v>
                </c:pt>
                <c:pt idx="1333">
                  <c:v>0</c:v>
                </c:pt>
                <c:pt idx="1334">
                  <c:v>0</c:v>
                </c:pt>
                <c:pt idx="1335">
                  <c:v>0</c:v>
                </c:pt>
                <c:pt idx="1336">
                  <c:v>0</c:v>
                </c:pt>
                <c:pt idx="1337">
                  <c:v>0</c:v>
                </c:pt>
                <c:pt idx="1338">
                  <c:v>0</c:v>
                </c:pt>
                <c:pt idx="1339">
                  <c:v>0</c:v>
                </c:pt>
                <c:pt idx="1340">
                  <c:v>0</c:v>
                </c:pt>
                <c:pt idx="1341">
                  <c:v>0</c:v>
                </c:pt>
                <c:pt idx="1342">
                  <c:v>0</c:v>
                </c:pt>
                <c:pt idx="1343">
                  <c:v>0</c:v>
                </c:pt>
                <c:pt idx="1344">
                  <c:v>0</c:v>
                </c:pt>
                <c:pt idx="1345">
                  <c:v>0</c:v>
                </c:pt>
                <c:pt idx="1346">
                  <c:v>0</c:v>
                </c:pt>
                <c:pt idx="1347">
                  <c:v>0</c:v>
                </c:pt>
                <c:pt idx="1348">
                  <c:v>0</c:v>
                </c:pt>
                <c:pt idx="1349">
                  <c:v>0</c:v>
                </c:pt>
                <c:pt idx="1350">
                  <c:v>0</c:v>
                </c:pt>
                <c:pt idx="1351">
                  <c:v>0</c:v>
                </c:pt>
                <c:pt idx="1352">
                  <c:v>0</c:v>
                </c:pt>
                <c:pt idx="1353">
                  <c:v>0</c:v>
                </c:pt>
                <c:pt idx="1354">
                  <c:v>0</c:v>
                </c:pt>
                <c:pt idx="1355">
                  <c:v>0</c:v>
                </c:pt>
                <c:pt idx="1356">
                  <c:v>0</c:v>
                </c:pt>
                <c:pt idx="1357">
                  <c:v>0</c:v>
                </c:pt>
                <c:pt idx="1358">
                  <c:v>0</c:v>
                </c:pt>
                <c:pt idx="1359">
                  <c:v>0</c:v>
                </c:pt>
                <c:pt idx="1360">
                  <c:v>0</c:v>
                </c:pt>
                <c:pt idx="1361">
                  <c:v>0</c:v>
                </c:pt>
                <c:pt idx="1362">
                  <c:v>0</c:v>
                </c:pt>
                <c:pt idx="1363">
                  <c:v>0</c:v>
                </c:pt>
                <c:pt idx="1364">
                  <c:v>0</c:v>
                </c:pt>
                <c:pt idx="1365">
                  <c:v>0</c:v>
                </c:pt>
                <c:pt idx="1366">
                  <c:v>0</c:v>
                </c:pt>
                <c:pt idx="1367">
                  <c:v>0</c:v>
                </c:pt>
                <c:pt idx="1368">
                  <c:v>0</c:v>
                </c:pt>
                <c:pt idx="1369">
                  <c:v>0</c:v>
                </c:pt>
                <c:pt idx="1370">
                  <c:v>0</c:v>
                </c:pt>
                <c:pt idx="1371">
                  <c:v>0</c:v>
                </c:pt>
                <c:pt idx="1372">
                  <c:v>0</c:v>
                </c:pt>
                <c:pt idx="1373">
                  <c:v>0</c:v>
                </c:pt>
                <c:pt idx="1374">
                  <c:v>0</c:v>
                </c:pt>
                <c:pt idx="1375">
                  <c:v>0</c:v>
                </c:pt>
                <c:pt idx="1376">
                  <c:v>0</c:v>
                </c:pt>
                <c:pt idx="1377">
                  <c:v>0</c:v>
                </c:pt>
                <c:pt idx="1378">
                  <c:v>0</c:v>
                </c:pt>
                <c:pt idx="1379">
                  <c:v>0</c:v>
                </c:pt>
                <c:pt idx="1380">
                  <c:v>0</c:v>
                </c:pt>
                <c:pt idx="1381">
                  <c:v>0</c:v>
                </c:pt>
                <c:pt idx="1382">
                  <c:v>0</c:v>
                </c:pt>
                <c:pt idx="1383">
                  <c:v>0</c:v>
                </c:pt>
                <c:pt idx="1384">
                  <c:v>0</c:v>
                </c:pt>
                <c:pt idx="1385">
                  <c:v>0</c:v>
                </c:pt>
                <c:pt idx="1386">
                  <c:v>0</c:v>
                </c:pt>
                <c:pt idx="1387">
                  <c:v>0</c:v>
                </c:pt>
                <c:pt idx="1388">
                  <c:v>0</c:v>
                </c:pt>
                <c:pt idx="1389">
                  <c:v>0</c:v>
                </c:pt>
                <c:pt idx="1390">
                  <c:v>0</c:v>
                </c:pt>
                <c:pt idx="1391">
                  <c:v>0</c:v>
                </c:pt>
                <c:pt idx="1392">
                  <c:v>0</c:v>
                </c:pt>
                <c:pt idx="1393">
                  <c:v>0</c:v>
                </c:pt>
                <c:pt idx="1394">
                  <c:v>0</c:v>
                </c:pt>
                <c:pt idx="1395">
                  <c:v>0</c:v>
                </c:pt>
                <c:pt idx="1396">
                  <c:v>0</c:v>
                </c:pt>
                <c:pt idx="1397">
                  <c:v>0</c:v>
                </c:pt>
                <c:pt idx="1398">
                  <c:v>0</c:v>
                </c:pt>
                <c:pt idx="1399">
                  <c:v>0</c:v>
                </c:pt>
                <c:pt idx="1400">
                  <c:v>0</c:v>
                </c:pt>
                <c:pt idx="1401">
                  <c:v>0</c:v>
                </c:pt>
                <c:pt idx="1402">
                  <c:v>0</c:v>
                </c:pt>
                <c:pt idx="1403">
                  <c:v>0</c:v>
                </c:pt>
                <c:pt idx="1404">
                  <c:v>0</c:v>
                </c:pt>
                <c:pt idx="1405">
                  <c:v>0</c:v>
                </c:pt>
                <c:pt idx="1406">
                  <c:v>0</c:v>
                </c:pt>
                <c:pt idx="1407">
                  <c:v>0</c:v>
                </c:pt>
                <c:pt idx="1408">
                  <c:v>0</c:v>
                </c:pt>
                <c:pt idx="1409">
                  <c:v>0</c:v>
                </c:pt>
                <c:pt idx="1410">
                  <c:v>0</c:v>
                </c:pt>
                <c:pt idx="1411">
                  <c:v>0</c:v>
                </c:pt>
                <c:pt idx="1412">
                  <c:v>0</c:v>
                </c:pt>
                <c:pt idx="1413">
                  <c:v>0</c:v>
                </c:pt>
                <c:pt idx="1414">
                  <c:v>0</c:v>
                </c:pt>
                <c:pt idx="1415">
                  <c:v>0</c:v>
                </c:pt>
                <c:pt idx="1416">
                  <c:v>0</c:v>
                </c:pt>
                <c:pt idx="1417">
                  <c:v>0</c:v>
                </c:pt>
                <c:pt idx="1418">
                  <c:v>0</c:v>
                </c:pt>
                <c:pt idx="1419">
                  <c:v>0</c:v>
                </c:pt>
                <c:pt idx="1420">
                  <c:v>0</c:v>
                </c:pt>
                <c:pt idx="1421">
                  <c:v>0</c:v>
                </c:pt>
                <c:pt idx="1422">
                  <c:v>0</c:v>
                </c:pt>
                <c:pt idx="1423">
                  <c:v>0</c:v>
                </c:pt>
                <c:pt idx="1424">
                  <c:v>0</c:v>
                </c:pt>
                <c:pt idx="1425">
                  <c:v>0</c:v>
                </c:pt>
                <c:pt idx="1426">
                  <c:v>0</c:v>
                </c:pt>
                <c:pt idx="1427">
                  <c:v>0</c:v>
                </c:pt>
                <c:pt idx="1428">
                  <c:v>0</c:v>
                </c:pt>
                <c:pt idx="1429">
                  <c:v>0</c:v>
                </c:pt>
                <c:pt idx="1430">
                  <c:v>0</c:v>
                </c:pt>
                <c:pt idx="1431">
                  <c:v>0</c:v>
                </c:pt>
                <c:pt idx="1432">
                  <c:v>0</c:v>
                </c:pt>
                <c:pt idx="1433">
                  <c:v>0</c:v>
                </c:pt>
                <c:pt idx="1434">
                  <c:v>0</c:v>
                </c:pt>
                <c:pt idx="1435">
                  <c:v>0</c:v>
                </c:pt>
                <c:pt idx="1436">
                  <c:v>0</c:v>
                </c:pt>
                <c:pt idx="1437">
                  <c:v>0</c:v>
                </c:pt>
                <c:pt idx="1438">
                  <c:v>0</c:v>
                </c:pt>
                <c:pt idx="1439">
                  <c:v>0</c:v>
                </c:pt>
                <c:pt idx="1440">
                  <c:v>0</c:v>
                </c:pt>
                <c:pt idx="1441">
                  <c:v>0</c:v>
                </c:pt>
                <c:pt idx="1442">
                  <c:v>0</c:v>
                </c:pt>
                <c:pt idx="1443">
                  <c:v>0</c:v>
                </c:pt>
                <c:pt idx="1444">
                  <c:v>0</c:v>
                </c:pt>
                <c:pt idx="1445">
                  <c:v>0</c:v>
                </c:pt>
                <c:pt idx="1446">
                  <c:v>0</c:v>
                </c:pt>
                <c:pt idx="1447">
                  <c:v>0</c:v>
                </c:pt>
                <c:pt idx="1448">
                  <c:v>0</c:v>
                </c:pt>
                <c:pt idx="1449">
                  <c:v>0</c:v>
                </c:pt>
                <c:pt idx="1450">
                  <c:v>0</c:v>
                </c:pt>
                <c:pt idx="1451">
                  <c:v>0</c:v>
                </c:pt>
                <c:pt idx="1452">
                  <c:v>0</c:v>
                </c:pt>
                <c:pt idx="1453">
                  <c:v>0</c:v>
                </c:pt>
                <c:pt idx="1454">
                  <c:v>0</c:v>
                </c:pt>
                <c:pt idx="1455">
                  <c:v>0</c:v>
                </c:pt>
                <c:pt idx="1456">
                  <c:v>0</c:v>
                </c:pt>
                <c:pt idx="1457">
                  <c:v>0</c:v>
                </c:pt>
                <c:pt idx="1458">
                  <c:v>0</c:v>
                </c:pt>
                <c:pt idx="1459">
                  <c:v>0</c:v>
                </c:pt>
                <c:pt idx="1460">
                  <c:v>0</c:v>
                </c:pt>
                <c:pt idx="1461">
                  <c:v>0</c:v>
                </c:pt>
                <c:pt idx="1462">
                  <c:v>0</c:v>
                </c:pt>
                <c:pt idx="1463">
                  <c:v>0</c:v>
                </c:pt>
                <c:pt idx="1464">
                  <c:v>0</c:v>
                </c:pt>
                <c:pt idx="1465">
                  <c:v>0</c:v>
                </c:pt>
                <c:pt idx="1466">
                  <c:v>0</c:v>
                </c:pt>
                <c:pt idx="1467">
                  <c:v>0</c:v>
                </c:pt>
                <c:pt idx="1468">
                  <c:v>0</c:v>
                </c:pt>
                <c:pt idx="1469">
                  <c:v>0</c:v>
                </c:pt>
                <c:pt idx="1470">
                  <c:v>0</c:v>
                </c:pt>
                <c:pt idx="1471">
                  <c:v>0</c:v>
                </c:pt>
                <c:pt idx="1472">
                  <c:v>0</c:v>
                </c:pt>
                <c:pt idx="1473">
                  <c:v>0</c:v>
                </c:pt>
                <c:pt idx="1474">
                  <c:v>0</c:v>
                </c:pt>
                <c:pt idx="1475">
                  <c:v>0</c:v>
                </c:pt>
                <c:pt idx="1476">
                  <c:v>0</c:v>
                </c:pt>
                <c:pt idx="1477">
                  <c:v>0</c:v>
                </c:pt>
                <c:pt idx="1478">
                  <c:v>0</c:v>
                </c:pt>
                <c:pt idx="1479">
                  <c:v>0</c:v>
                </c:pt>
                <c:pt idx="1480">
                  <c:v>0</c:v>
                </c:pt>
                <c:pt idx="1481">
                  <c:v>0</c:v>
                </c:pt>
                <c:pt idx="1482">
                  <c:v>0</c:v>
                </c:pt>
                <c:pt idx="1483">
                  <c:v>0</c:v>
                </c:pt>
                <c:pt idx="1484">
                  <c:v>0</c:v>
                </c:pt>
                <c:pt idx="1485">
                  <c:v>0</c:v>
                </c:pt>
                <c:pt idx="1486">
                  <c:v>0</c:v>
                </c:pt>
                <c:pt idx="1487">
                  <c:v>0</c:v>
                </c:pt>
                <c:pt idx="1488">
                  <c:v>0</c:v>
                </c:pt>
                <c:pt idx="1489">
                  <c:v>0</c:v>
                </c:pt>
                <c:pt idx="1490">
                  <c:v>0</c:v>
                </c:pt>
                <c:pt idx="1491">
                  <c:v>0</c:v>
                </c:pt>
                <c:pt idx="1492">
                  <c:v>0</c:v>
                </c:pt>
                <c:pt idx="1493">
                  <c:v>0</c:v>
                </c:pt>
                <c:pt idx="1494">
                  <c:v>0</c:v>
                </c:pt>
                <c:pt idx="1495">
                  <c:v>0</c:v>
                </c:pt>
                <c:pt idx="1496">
                  <c:v>0</c:v>
                </c:pt>
                <c:pt idx="1497">
                  <c:v>0</c:v>
                </c:pt>
                <c:pt idx="1498">
                  <c:v>0</c:v>
                </c:pt>
                <c:pt idx="1499">
                  <c:v>0</c:v>
                </c:pt>
                <c:pt idx="1500">
                  <c:v>0</c:v>
                </c:pt>
              </c:numCache>
            </c:numRef>
          </c:yVal>
        </c:ser>
        <c:axId val="63838464"/>
        <c:axId val="63852928"/>
      </c:scatterChart>
      <c:valAx>
        <c:axId val="63838464"/>
        <c:scaling>
          <c:orientation val="minMax"/>
        </c:scaling>
        <c:axPos val="b"/>
        <c:title>
          <c:tx>
            <c:rich>
              <a:bodyPr/>
              <a:lstStyle/>
              <a:p>
                <a:pPr>
                  <a:defRPr/>
                </a:pPr>
                <a:r>
                  <a:rPr lang="en-US"/>
                  <a:t>Time (sec)</a:t>
                </a:r>
              </a:p>
            </c:rich>
          </c:tx>
        </c:title>
        <c:numFmt formatCode="General" sourceLinked="0"/>
        <c:minorTickMark val="in"/>
        <c:tickLblPos val="nextTo"/>
        <c:crossAx val="63852928"/>
        <c:crossesAt val="-100"/>
        <c:crossBetween val="midCat"/>
      </c:valAx>
      <c:valAx>
        <c:axId val="63852928"/>
        <c:scaling>
          <c:orientation val="minMax"/>
          <c:min val="0"/>
        </c:scaling>
        <c:axPos val="l"/>
        <c:majorGridlines/>
        <c:title>
          <c:tx>
            <c:rich>
              <a:bodyPr rot="-5400000" vert="horz"/>
              <a:lstStyle/>
              <a:p>
                <a:pPr>
                  <a:defRPr/>
                </a:pPr>
                <a:r>
                  <a:rPr lang="en-US"/>
                  <a:t>Thrust (N)</a:t>
                </a:r>
              </a:p>
            </c:rich>
          </c:tx>
        </c:title>
        <c:numFmt formatCode="General" sourceLinked="0"/>
        <c:minorTickMark val="in"/>
        <c:tickLblPos val="nextTo"/>
        <c:crossAx val="63838464"/>
        <c:crosses val="autoZero"/>
        <c:crossBetween val="midCat"/>
      </c:valAx>
    </c:plotArea>
    <c:plotVisOnly val="1"/>
  </c:chart>
  <c:printSettings>
    <c:headerFooter/>
    <c:pageMargins b="0.75000000000000278" l="0.70000000000000062" r="0.70000000000000062" t="0.750000000000002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Acceleration</a:t>
            </a:r>
          </a:p>
        </c:rich>
      </c:tx>
    </c:title>
    <c:plotArea>
      <c:layout/>
      <c:scatterChart>
        <c:scatterStyle val="lineMarker"/>
        <c:ser>
          <c:idx val="0"/>
          <c:order val="0"/>
          <c:tx>
            <c:strRef>
              <c:f>Solution!$G$2</c:f>
              <c:strCache>
                <c:ptCount val="1"/>
                <c:pt idx="0">
                  <c:v>Accel (m/s^2)</c:v>
                </c:pt>
              </c:strCache>
            </c:strRef>
          </c:tx>
          <c:marker>
            <c:symbol val="none"/>
          </c:marker>
          <c:xVal>
            <c:numRef>
              <c:f>Solution!$A$3:$A$1503</c:f>
              <c:numCache>
                <c:formatCode>0.00</c:formatCode>
                <c:ptCount val="15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pt idx="111">
                  <c:v>1.1100000000000008</c:v>
                </c:pt>
                <c:pt idx="112">
                  <c:v>1.1200000000000008</c:v>
                </c:pt>
                <c:pt idx="113">
                  <c:v>1.1300000000000008</c:v>
                </c:pt>
                <c:pt idx="114">
                  <c:v>1.1400000000000008</c:v>
                </c:pt>
                <c:pt idx="115">
                  <c:v>1.1500000000000008</c:v>
                </c:pt>
                <c:pt idx="116">
                  <c:v>1.1600000000000008</c:v>
                </c:pt>
                <c:pt idx="117">
                  <c:v>1.1700000000000008</c:v>
                </c:pt>
                <c:pt idx="118">
                  <c:v>1.1800000000000008</c:v>
                </c:pt>
                <c:pt idx="119">
                  <c:v>1.1900000000000008</c:v>
                </c:pt>
                <c:pt idx="120">
                  <c:v>1.2000000000000008</c:v>
                </c:pt>
                <c:pt idx="121">
                  <c:v>1.2100000000000009</c:v>
                </c:pt>
                <c:pt idx="122">
                  <c:v>1.2200000000000009</c:v>
                </c:pt>
                <c:pt idx="123">
                  <c:v>1.2300000000000009</c:v>
                </c:pt>
                <c:pt idx="124">
                  <c:v>1.2400000000000009</c:v>
                </c:pt>
                <c:pt idx="125">
                  <c:v>1.2500000000000009</c:v>
                </c:pt>
                <c:pt idx="126">
                  <c:v>1.2600000000000009</c:v>
                </c:pt>
                <c:pt idx="127">
                  <c:v>1.2700000000000009</c:v>
                </c:pt>
                <c:pt idx="128">
                  <c:v>1.2800000000000009</c:v>
                </c:pt>
                <c:pt idx="129">
                  <c:v>1.2900000000000009</c:v>
                </c:pt>
                <c:pt idx="130">
                  <c:v>1.3000000000000009</c:v>
                </c:pt>
                <c:pt idx="131">
                  <c:v>1.3100000000000009</c:v>
                </c:pt>
                <c:pt idx="132">
                  <c:v>1.320000000000001</c:v>
                </c:pt>
                <c:pt idx="133">
                  <c:v>1.330000000000001</c:v>
                </c:pt>
                <c:pt idx="134">
                  <c:v>1.340000000000001</c:v>
                </c:pt>
                <c:pt idx="135">
                  <c:v>1.350000000000001</c:v>
                </c:pt>
                <c:pt idx="136">
                  <c:v>1.360000000000001</c:v>
                </c:pt>
                <c:pt idx="137">
                  <c:v>1.370000000000001</c:v>
                </c:pt>
                <c:pt idx="138">
                  <c:v>1.380000000000001</c:v>
                </c:pt>
                <c:pt idx="139">
                  <c:v>1.390000000000001</c:v>
                </c:pt>
                <c:pt idx="140">
                  <c:v>1.400000000000001</c:v>
                </c:pt>
                <c:pt idx="141">
                  <c:v>1.410000000000001</c:v>
                </c:pt>
                <c:pt idx="142">
                  <c:v>1.420000000000001</c:v>
                </c:pt>
                <c:pt idx="143">
                  <c:v>1.430000000000001</c:v>
                </c:pt>
                <c:pt idx="144">
                  <c:v>1.4400000000000011</c:v>
                </c:pt>
                <c:pt idx="145">
                  <c:v>1.4500000000000011</c:v>
                </c:pt>
                <c:pt idx="146">
                  <c:v>1.4600000000000011</c:v>
                </c:pt>
                <c:pt idx="147">
                  <c:v>1.4700000000000011</c:v>
                </c:pt>
                <c:pt idx="148">
                  <c:v>1.4800000000000011</c:v>
                </c:pt>
                <c:pt idx="149">
                  <c:v>1.4900000000000011</c:v>
                </c:pt>
                <c:pt idx="150">
                  <c:v>1.5000000000000011</c:v>
                </c:pt>
                <c:pt idx="151">
                  <c:v>1.5100000000000011</c:v>
                </c:pt>
                <c:pt idx="152">
                  <c:v>1.5200000000000011</c:v>
                </c:pt>
                <c:pt idx="153">
                  <c:v>1.5300000000000011</c:v>
                </c:pt>
                <c:pt idx="154">
                  <c:v>1.5400000000000011</c:v>
                </c:pt>
                <c:pt idx="155">
                  <c:v>1.5500000000000012</c:v>
                </c:pt>
                <c:pt idx="156">
                  <c:v>1.5600000000000012</c:v>
                </c:pt>
                <c:pt idx="157">
                  <c:v>1.5700000000000012</c:v>
                </c:pt>
                <c:pt idx="158">
                  <c:v>1.5800000000000012</c:v>
                </c:pt>
                <c:pt idx="159">
                  <c:v>1.5900000000000012</c:v>
                </c:pt>
                <c:pt idx="160">
                  <c:v>1.6000000000000012</c:v>
                </c:pt>
                <c:pt idx="161">
                  <c:v>1.6100000000000012</c:v>
                </c:pt>
                <c:pt idx="162">
                  <c:v>1.6200000000000012</c:v>
                </c:pt>
                <c:pt idx="163">
                  <c:v>1.6300000000000012</c:v>
                </c:pt>
                <c:pt idx="164">
                  <c:v>1.6400000000000012</c:v>
                </c:pt>
                <c:pt idx="165">
                  <c:v>1.6500000000000012</c:v>
                </c:pt>
                <c:pt idx="166">
                  <c:v>1.6600000000000013</c:v>
                </c:pt>
                <c:pt idx="167">
                  <c:v>1.6700000000000013</c:v>
                </c:pt>
                <c:pt idx="168">
                  <c:v>1.6800000000000013</c:v>
                </c:pt>
                <c:pt idx="169">
                  <c:v>1.6900000000000013</c:v>
                </c:pt>
                <c:pt idx="170">
                  <c:v>1.7000000000000013</c:v>
                </c:pt>
                <c:pt idx="171">
                  <c:v>1.7100000000000013</c:v>
                </c:pt>
                <c:pt idx="172">
                  <c:v>1.7200000000000013</c:v>
                </c:pt>
                <c:pt idx="173">
                  <c:v>1.7300000000000013</c:v>
                </c:pt>
                <c:pt idx="174">
                  <c:v>1.7400000000000013</c:v>
                </c:pt>
                <c:pt idx="175">
                  <c:v>1.7500000000000013</c:v>
                </c:pt>
                <c:pt idx="176">
                  <c:v>1.7600000000000013</c:v>
                </c:pt>
                <c:pt idx="177">
                  <c:v>1.7700000000000014</c:v>
                </c:pt>
                <c:pt idx="178">
                  <c:v>1.7800000000000014</c:v>
                </c:pt>
                <c:pt idx="179">
                  <c:v>1.7900000000000014</c:v>
                </c:pt>
                <c:pt idx="180">
                  <c:v>1.8000000000000014</c:v>
                </c:pt>
                <c:pt idx="181">
                  <c:v>1.8100000000000014</c:v>
                </c:pt>
                <c:pt idx="182">
                  <c:v>1.8200000000000014</c:v>
                </c:pt>
                <c:pt idx="183">
                  <c:v>1.8300000000000014</c:v>
                </c:pt>
                <c:pt idx="184">
                  <c:v>1.8400000000000014</c:v>
                </c:pt>
                <c:pt idx="185">
                  <c:v>1.8500000000000014</c:v>
                </c:pt>
                <c:pt idx="186">
                  <c:v>1.8600000000000014</c:v>
                </c:pt>
                <c:pt idx="187">
                  <c:v>1.8700000000000014</c:v>
                </c:pt>
                <c:pt idx="188">
                  <c:v>1.8800000000000014</c:v>
                </c:pt>
                <c:pt idx="189">
                  <c:v>1.8900000000000015</c:v>
                </c:pt>
                <c:pt idx="190">
                  <c:v>1.9000000000000015</c:v>
                </c:pt>
                <c:pt idx="191">
                  <c:v>1.9100000000000015</c:v>
                </c:pt>
                <c:pt idx="192">
                  <c:v>1.9200000000000015</c:v>
                </c:pt>
                <c:pt idx="193">
                  <c:v>1.9300000000000015</c:v>
                </c:pt>
                <c:pt idx="194">
                  <c:v>1.9400000000000015</c:v>
                </c:pt>
                <c:pt idx="195">
                  <c:v>1.9500000000000015</c:v>
                </c:pt>
                <c:pt idx="196">
                  <c:v>1.9600000000000015</c:v>
                </c:pt>
                <c:pt idx="197">
                  <c:v>1.9700000000000015</c:v>
                </c:pt>
                <c:pt idx="198">
                  <c:v>1.9800000000000015</c:v>
                </c:pt>
                <c:pt idx="199">
                  <c:v>1.9900000000000015</c:v>
                </c:pt>
                <c:pt idx="200">
                  <c:v>2.0000000000000013</c:v>
                </c:pt>
                <c:pt idx="201">
                  <c:v>2.0100000000000011</c:v>
                </c:pt>
                <c:pt idx="202">
                  <c:v>2.0200000000000009</c:v>
                </c:pt>
                <c:pt idx="203">
                  <c:v>2.0300000000000007</c:v>
                </c:pt>
                <c:pt idx="204">
                  <c:v>2.0400000000000005</c:v>
                </c:pt>
                <c:pt idx="205">
                  <c:v>2.0500000000000003</c:v>
                </c:pt>
                <c:pt idx="206">
                  <c:v>2.06</c:v>
                </c:pt>
                <c:pt idx="207">
                  <c:v>2.0699999999999998</c:v>
                </c:pt>
                <c:pt idx="208">
                  <c:v>2.0799999999999996</c:v>
                </c:pt>
                <c:pt idx="209">
                  <c:v>2.0899999999999994</c:v>
                </c:pt>
                <c:pt idx="210">
                  <c:v>2.0999999999999992</c:v>
                </c:pt>
                <c:pt idx="211">
                  <c:v>2.109999999999999</c:v>
                </c:pt>
                <c:pt idx="212">
                  <c:v>2.1199999999999988</c:v>
                </c:pt>
                <c:pt idx="213">
                  <c:v>2.1299999999999986</c:v>
                </c:pt>
                <c:pt idx="214">
                  <c:v>2.1399999999999983</c:v>
                </c:pt>
                <c:pt idx="215">
                  <c:v>2.1499999999999981</c:v>
                </c:pt>
                <c:pt idx="216">
                  <c:v>2.1599999999999979</c:v>
                </c:pt>
                <c:pt idx="217">
                  <c:v>2.1699999999999977</c:v>
                </c:pt>
                <c:pt idx="218">
                  <c:v>2.1799999999999975</c:v>
                </c:pt>
                <c:pt idx="219">
                  <c:v>2.1899999999999973</c:v>
                </c:pt>
                <c:pt idx="220">
                  <c:v>2.1999999999999971</c:v>
                </c:pt>
                <c:pt idx="221">
                  <c:v>2.2099999999999969</c:v>
                </c:pt>
                <c:pt idx="222">
                  <c:v>2.2199999999999966</c:v>
                </c:pt>
                <c:pt idx="223">
                  <c:v>2.2299999999999964</c:v>
                </c:pt>
                <c:pt idx="224">
                  <c:v>2.2399999999999962</c:v>
                </c:pt>
                <c:pt idx="225">
                  <c:v>2.249999999999996</c:v>
                </c:pt>
                <c:pt idx="226">
                  <c:v>2.2599999999999958</c:v>
                </c:pt>
                <c:pt idx="227">
                  <c:v>2.2699999999999956</c:v>
                </c:pt>
                <c:pt idx="228">
                  <c:v>2.2799999999999954</c:v>
                </c:pt>
                <c:pt idx="229">
                  <c:v>2.2899999999999952</c:v>
                </c:pt>
                <c:pt idx="230">
                  <c:v>2.2999999999999949</c:v>
                </c:pt>
                <c:pt idx="231">
                  <c:v>2.3099999999999947</c:v>
                </c:pt>
                <c:pt idx="232">
                  <c:v>2.3199999999999945</c:v>
                </c:pt>
                <c:pt idx="233">
                  <c:v>2.3299999999999943</c:v>
                </c:pt>
                <c:pt idx="234">
                  <c:v>2.3399999999999941</c:v>
                </c:pt>
                <c:pt idx="235">
                  <c:v>2.3499999999999939</c:v>
                </c:pt>
                <c:pt idx="236">
                  <c:v>2.3599999999999937</c:v>
                </c:pt>
                <c:pt idx="237">
                  <c:v>2.3699999999999934</c:v>
                </c:pt>
                <c:pt idx="238">
                  <c:v>2.3799999999999932</c:v>
                </c:pt>
                <c:pt idx="239">
                  <c:v>2.389999999999993</c:v>
                </c:pt>
                <c:pt idx="240">
                  <c:v>2.3999999999999928</c:v>
                </c:pt>
                <c:pt idx="241">
                  <c:v>2.4099999999999926</c:v>
                </c:pt>
                <c:pt idx="242">
                  <c:v>2.4199999999999924</c:v>
                </c:pt>
                <c:pt idx="243">
                  <c:v>2.4299999999999922</c:v>
                </c:pt>
                <c:pt idx="244">
                  <c:v>2.439999999999992</c:v>
                </c:pt>
                <c:pt idx="245">
                  <c:v>2.4499999999999917</c:v>
                </c:pt>
                <c:pt idx="246">
                  <c:v>2.4599999999999915</c:v>
                </c:pt>
                <c:pt idx="247">
                  <c:v>2.4699999999999913</c:v>
                </c:pt>
                <c:pt idx="248">
                  <c:v>2.4799999999999911</c:v>
                </c:pt>
                <c:pt idx="249">
                  <c:v>2.4899999999999909</c:v>
                </c:pt>
                <c:pt idx="250">
                  <c:v>2.4999999999999907</c:v>
                </c:pt>
                <c:pt idx="251">
                  <c:v>2.5099999999999905</c:v>
                </c:pt>
                <c:pt idx="252">
                  <c:v>2.5199999999999902</c:v>
                </c:pt>
                <c:pt idx="253">
                  <c:v>2.52999999999999</c:v>
                </c:pt>
                <c:pt idx="254">
                  <c:v>2.5399999999999898</c:v>
                </c:pt>
                <c:pt idx="255">
                  <c:v>2.5499999999999896</c:v>
                </c:pt>
                <c:pt idx="256">
                  <c:v>2.5599999999999894</c:v>
                </c:pt>
                <c:pt idx="257">
                  <c:v>2.5699999999999892</c:v>
                </c:pt>
                <c:pt idx="258">
                  <c:v>2.579999999999989</c:v>
                </c:pt>
                <c:pt idx="259">
                  <c:v>2.5899999999999888</c:v>
                </c:pt>
                <c:pt idx="260">
                  <c:v>2.5999999999999885</c:v>
                </c:pt>
                <c:pt idx="261">
                  <c:v>2.6099999999999883</c:v>
                </c:pt>
                <c:pt idx="262">
                  <c:v>2.6199999999999881</c:v>
                </c:pt>
                <c:pt idx="263">
                  <c:v>2.6299999999999879</c:v>
                </c:pt>
                <c:pt idx="264">
                  <c:v>2.6399999999999877</c:v>
                </c:pt>
                <c:pt idx="265">
                  <c:v>2.6499999999999875</c:v>
                </c:pt>
                <c:pt idx="266">
                  <c:v>2.6599999999999873</c:v>
                </c:pt>
                <c:pt idx="267">
                  <c:v>2.6699999999999871</c:v>
                </c:pt>
                <c:pt idx="268">
                  <c:v>2.6799999999999868</c:v>
                </c:pt>
                <c:pt idx="269">
                  <c:v>2.6899999999999866</c:v>
                </c:pt>
                <c:pt idx="270">
                  <c:v>2.6999999999999864</c:v>
                </c:pt>
                <c:pt idx="271">
                  <c:v>2.7099999999999862</c:v>
                </c:pt>
                <c:pt idx="272">
                  <c:v>2.719999999999986</c:v>
                </c:pt>
                <c:pt idx="273">
                  <c:v>2.7299999999999858</c:v>
                </c:pt>
                <c:pt idx="274">
                  <c:v>2.7399999999999856</c:v>
                </c:pt>
                <c:pt idx="275">
                  <c:v>2.7499999999999853</c:v>
                </c:pt>
                <c:pt idx="276">
                  <c:v>2.7599999999999851</c:v>
                </c:pt>
                <c:pt idx="277">
                  <c:v>2.7699999999999849</c:v>
                </c:pt>
                <c:pt idx="278">
                  <c:v>2.7799999999999847</c:v>
                </c:pt>
                <c:pt idx="279">
                  <c:v>2.7899999999999845</c:v>
                </c:pt>
                <c:pt idx="280">
                  <c:v>2.7999999999999843</c:v>
                </c:pt>
                <c:pt idx="281">
                  <c:v>2.8099999999999841</c:v>
                </c:pt>
                <c:pt idx="282">
                  <c:v>2.8199999999999839</c:v>
                </c:pt>
                <c:pt idx="283">
                  <c:v>2.8299999999999836</c:v>
                </c:pt>
                <c:pt idx="284">
                  <c:v>2.8399999999999834</c:v>
                </c:pt>
                <c:pt idx="285">
                  <c:v>2.8499999999999832</c:v>
                </c:pt>
                <c:pt idx="286">
                  <c:v>2.859999999999983</c:v>
                </c:pt>
                <c:pt idx="287">
                  <c:v>2.8699999999999828</c:v>
                </c:pt>
                <c:pt idx="288">
                  <c:v>2.8799999999999826</c:v>
                </c:pt>
                <c:pt idx="289">
                  <c:v>2.8899999999999824</c:v>
                </c:pt>
                <c:pt idx="290">
                  <c:v>2.8999999999999821</c:v>
                </c:pt>
                <c:pt idx="291">
                  <c:v>2.9099999999999819</c:v>
                </c:pt>
                <c:pt idx="292">
                  <c:v>2.9199999999999817</c:v>
                </c:pt>
                <c:pt idx="293">
                  <c:v>2.9299999999999815</c:v>
                </c:pt>
                <c:pt idx="294">
                  <c:v>2.9399999999999813</c:v>
                </c:pt>
                <c:pt idx="295">
                  <c:v>2.9499999999999811</c:v>
                </c:pt>
                <c:pt idx="296">
                  <c:v>2.9599999999999809</c:v>
                </c:pt>
                <c:pt idx="297">
                  <c:v>2.9699999999999807</c:v>
                </c:pt>
                <c:pt idx="298">
                  <c:v>2.9799999999999804</c:v>
                </c:pt>
                <c:pt idx="299">
                  <c:v>2.9899999999999802</c:v>
                </c:pt>
                <c:pt idx="300">
                  <c:v>2.99999999999998</c:v>
                </c:pt>
                <c:pt idx="301">
                  <c:v>3.0099999999999798</c:v>
                </c:pt>
                <c:pt idx="302">
                  <c:v>3.0199999999999796</c:v>
                </c:pt>
                <c:pt idx="303">
                  <c:v>3.0299999999999794</c:v>
                </c:pt>
                <c:pt idx="304">
                  <c:v>3.0399999999999792</c:v>
                </c:pt>
                <c:pt idx="305">
                  <c:v>3.049999999999979</c:v>
                </c:pt>
                <c:pt idx="306">
                  <c:v>3.0599999999999787</c:v>
                </c:pt>
                <c:pt idx="307">
                  <c:v>3.0699999999999785</c:v>
                </c:pt>
                <c:pt idx="308">
                  <c:v>3.0799999999999783</c:v>
                </c:pt>
                <c:pt idx="309">
                  <c:v>3.0899999999999781</c:v>
                </c:pt>
                <c:pt idx="310">
                  <c:v>3.0999999999999779</c:v>
                </c:pt>
                <c:pt idx="311">
                  <c:v>3.1099999999999777</c:v>
                </c:pt>
                <c:pt idx="312">
                  <c:v>3.1199999999999775</c:v>
                </c:pt>
                <c:pt idx="313">
                  <c:v>3.1299999999999772</c:v>
                </c:pt>
                <c:pt idx="314">
                  <c:v>3.139999999999977</c:v>
                </c:pt>
                <c:pt idx="315">
                  <c:v>3.1499999999999768</c:v>
                </c:pt>
                <c:pt idx="316">
                  <c:v>3.1599999999999766</c:v>
                </c:pt>
                <c:pt idx="317">
                  <c:v>3.1699999999999764</c:v>
                </c:pt>
                <c:pt idx="318">
                  <c:v>3.1799999999999762</c:v>
                </c:pt>
                <c:pt idx="319">
                  <c:v>3.189999999999976</c:v>
                </c:pt>
                <c:pt idx="320">
                  <c:v>3.1999999999999758</c:v>
                </c:pt>
                <c:pt idx="321">
                  <c:v>3.2099999999999755</c:v>
                </c:pt>
                <c:pt idx="322">
                  <c:v>3.2199999999999753</c:v>
                </c:pt>
                <c:pt idx="323">
                  <c:v>3.2299999999999751</c:v>
                </c:pt>
                <c:pt idx="324">
                  <c:v>3.2399999999999749</c:v>
                </c:pt>
                <c:pt idx="325">
                  <c:v>3.2499999999999747</c:v>
                </c:pt>
                <c:pt idx="326">
                  <c:v>3.2599999999999745</c:v>
                </c:pt>
                <c:pt idx="327">
                  <c:v>3.2699999999999743</c:v>
                </c:pt>
                <c:pt idx="328">
                  <c:v>3.279999999999974</c:v>
                </c:pt>
                <c:pt idx="329">
                  <c:v>3.2899999999999738</c:v>
                </c:pt>
                <c:pt idx="330">
                  <c:v>3.2999999999999736</c:v>
                </c:pt>
                <c:pt idx="331">
                  <c:v>3.3099999999999734</c:v>
                </c:pt>
                <c:pt idx="332">
                  <c:v>3.3199999999999732</c:v>
                </c:pt>
                <c:pt idx="333">
                  <c:v>3.329999999999973</c:v>
                </c:pt>
                <c:pt idx="334">
                  <c:v>3.3399999999999728</c:v>
                </c:pt>
                <c:pt idx="335">
                  <c:v>3.3499999999999726</c:v>
                </c:pt>
                <c:pt idx="336">
                  <c:v>3.3599999999999723</c:v>
                </c:pt>
                <c:pt idx="337">
                  <c:v>3.3699999999999721</c:v>
                </c:pt>
                <c:pt idx="338">
                  <c:v>3.3799999999999719</c:v>
                </c:pt>
                <c:pt idx="339">
                  <c:v>3.3899999999999717</c:v>
                </c:pt>
                <c:pt idx="340">
                  <c:v>3.3999999999999715</c:v>
                </c:pt>
                <c:pt idx="341">
                  <c:v>3.4099999999999713</c:v>
                </c:pt>
                <c:pt idx="342">
                  <c:v>3.4199999999999711</c:v>
                </c:pt>
                <c:pt idx="343">
                  <c:v>3.4299999999999708</c:v>
                </c:pt>
                <c:pt idx="344">
                  <c:v>3.4399999999999706</c:v>
                </c:pt>
                <c:pt idx="345">
                  <c:v>3.4499999999999704</c:v>
                </c:pt>
                <c:pt idx="346">
                  <c:v>3.4599999999999702</c:v>
                </c:pt>
                <c:pt idx="347">
                  <c:v>3.46999999999997</c:v>
                </c:pt>
                <c:pt idx="348">
                  <c:v>3.4799999999999698</c:v>
                </c:pt>
                <c:pt idx="349">
                  <c:v>3.4899999999999696</c:v>
                </c:pt>
                <c:pt idx="350">
                  <c:v>3.4999999999999694</c:v>
                </c:pt>
                <c:pt idx="351">
                  <c:v>3.5099999999999691</c:v>
                </c:pt>
                <c:pt idx="352">
                  <c:v>3.5199999999999689</c:v>
                </c:pt>
                <c:pt idx="353">
                  <c:v>3.5299999999999687</c:v>
                </c:pt>
                <c:pt idx="354">
                  <c:v>3.5399999999999685</c:v>
                </c:pt>
                <c:pt idx="355">
                  <c:v>3.5499999999999683</c:v>
                </c:pt>
                <c:pt idx="356">
                  <c:v>3.5599999999999681</c:v>
                </c:pt>
                <c:pt idx="357">
                  <c:v>3.5699999999999679</c:v>
                </c:pt>
                <c:pt idx="358">
                  <c:v>3.5799999999999677</c:v>
                </c:pt>
                <c:pt idx="359">
                  <c:v>3.5899999999999674</c:v>
                </c:pt>
                <c:pt idx="360">
                  <c:v>3.5999999999999672</c:v>
                </c:pt>
                <c:pt idx="361">
                  <c:v>3.609999999999967</c:v>
                </c:pt>
                <c:pt idx="362">
                  <c:v>3.6199999999999668</c:v>
                </c:pt>
                <c:pt idx="363">
                  <c:v>3.6299999999999666</c:v>
                </c:pt>
                <c:pt idx="364">
                  <c:v>3.6399999999999664</c:v>
                </c:pt>
                <c:pt idx="365">
                  <c:v>3.6499999999999662</c:v>
                </c:pt>
                <c:pt idx="366">
                  <c:v>3.6599999999999659</c:v>
                </c:pt>
                <c:pt idx="367">
                  <c:v>3.6699999999999657</c:v>
                </c:pt>
                <c:pt idx="368">
                  <c:v>3.6799999999999655</c:v>
                </c:pt>
                <c:pt idx="369">
                  <c:v>3.6899999999999653</c:v>
                </c:pt>
                <c:pt idx="370">
                  <c:v>3.6999999999999651</c:v>
                </c:pt>
                <c:pt idx="371">
                  <c:v>3.7099999999999649</c:v>
                </c:pt>
                <c:pt idx="372">
                  <c:v>3.7199999999999647</c:v>
                </c:pt>
                <c:pt idx="373">
                  <c:v>3.7299999999999645</c:v>
                </c:pt>
                <c:pt idx="374">
                  <c:v>3.7399999999999642</c:v>
                </c:pt>
                <c:pt idx="375">
                  <c:v>3.749999999999964</c:v>
                </c:pt>
                <c:pt idx="376">
                  <c:v>3.7599999999999638</c:v>
                </c:pt>
                <c:pt idx="377">
                  <c:v>3.7699999999999636</c:v>
                </c:pt>
                <c:pt idx="378">
                  <c:v>3.7799999999999634</c:v>
                </c:pt>
                <c:pt idx="379">
                  <c:v>3.7899999999999632</c:v>
                </c:pt>
                <c:pt idx="380">
                  <c:v>3.799999999999963</c:v>
                </c:pt>
                <c:pt idx="381">
                  <c:v>3.8099999999999627</c:v>
                </c:pt>
                <c:pt idx="382">
                  <c:v>3.8199999999999625</c:v>
                </c:pt>
                <c:pt idx="383">
                  <c:v>3.8299999999999623</c:v>
                </c:pt>
                <c:pt idx="384">
                  <c:v>3.8399999999999621</c:v>
                </c:pt>
                <c:pt idx="385">
                  <c:v>3.8499999999999619</c:v>
                </c:pt>
                <c:pt idx="386">
                  <c:v>3.8599999999999617</c:v>
                </c:pt>
                <c:pt idx="387">
                  <c:v>3.8699999999999615</c:v>
                </c:pt>
                <c:pt idx="388">
                  <c:v>3.8799999999999613</c:v>
                </c:pt>
                <c:pt idx="389">
                  <c:v>3.889999999999961</c:v>
                </c:pt>
                <c:pt idx="390">
                  <c:v>3.8999999999999608</c:v>
                </c:pt>
                <c:pt idx="391">
                  <c:v>3.9099999999999606</c:v>
                </c:pt>
                <c:pt idx="392">
                  <c:v>3.9199999999999604</c:v>
                </c:pt>
                <c:pt idx="393">
                  <c:v>3.9299999999999602</c:v>
                </c:pt>
                <c:pt idx="394">
                  <c:v>3.93999999999996</c:v>
                </c:pt>
                <c:pt idx="395">
                  <c:v>3.9499999999999598</c:v>
                </c:pt>
                <c:pt idx="396">
                  <c:v>3.9599999999999596</c:v>
                </c:pt>
                <c:pt idx="397">
                  <c:v>3.9699999999999593</c:v>
                </c:pt>
                <c:pt idx="398">
                  <c:v>3.9799999999999591</c:v>
                </c:pt>
                <c:pt idx="399">
                  <c:v>3.9899999999999589</c:v>
                </c:pt>
                <c:pt idx="400">
                  <c:v>3.9999999999999587</c:v>
                </c:pt>
                <c:pt idx="401">
                  <c:v>4.0099999999999589</c:v>
                </c:pt>
                <c:pt idx="402">
                  <c:v>4.0199999999999587</c:v>
                </c:pt>
                <c:pt idx="403">
                  <c:v>4.0299999999999585</c:v>
                </c:pt>
                <c:pt idx="404">
                  <c:v>4.0399999999999583</c:v>
                </c:pt>
                <c:pt idx="405">
                  <c:v>4.0499999999999581</c:v>
                </c:pt>
                <c:pt idx="406">
                  <c:v>4.0599999999999579</c:v>
                </c:pt>
                <c:pt idx="407">
                  <c:v>4.0699999999999577</c:v>
                </c:pt>
                <c:pt idx="408">
                  <c:v>4.0799999999999574</c:v>
                </c:pt>
                <c:pt idx="409">
                  <c:v>4.0899999999999572</c:v>
                </c:pt>
                <c:pt idx="410">
                  <c:v>4.099999999999957</c:v>
                </c:pt>
                <c:pt idx="411">
                  <c:v>4.1099999999999568</c:v>
                </c:pt>
                <c:pt idx="412">
                  <c:v>4.1199999999999566</c:v>
                </c:pt>
                <c:pt idx="413">
                  <c:v>4.1299999999999564</c:v>
                </c:pt>
                <c:pt idx="414">
                  <c:v>4.1399999999999562</c:v>
                </c:pt>
                <c:pt idx="415">
                  <c:v>4.1499999999999559</c:v>
                </c:pt>
                <c:pt idx="416">
                  <c:v>4.1599999999999557</c:v>
                </c:pt>
                <c:pt idx="417">
                  <c:v>4.1699999999999555</c:v>
                </c:pt>
                <c:pt idx="418">
                  <c:v>4.1799999999999553</c:v>
                </c:pt>
                <c:pt idx="419">
                  <c:v>4.1899999999999551</c:v>
                </c:pt>
                <c:pt idx="420">
                  <c:v>4.1999999999999549</c:v>
                </c:pt>
                <c:pt idx="421">
                  <c:v>4.2099999999999547</c:v>
                </c:pt>
                <c:pt idx="422">
                  <c:v>4.2199999999999545</c:v>
                </c:pt>
                <c:pt idx="423">
                  <c:v>4.2299999999999542</c:v>
                </c:pt>
                <c:pt idx="424">
                  <c:v>4.239999999999954</c:v>
                </c:pt>
                <c:pt idx="425">
                  <c:v>4.2499999999999538</c:v>
                </c:pt>
                <c:pt idx="426">
                  <c:v>4.2599999999999536</c:v>
                </c:pt>
                <c:pt idx="427">
                  <c:v>4.2699999999999534</c:v>
                </c:pt>
                <c:pt idx="428">
                  <c:v>4.2799999999999532</c:v>
                </c:pt>
                <c:pt idx="429">
                  <c:v>4.289999999999953</c:v>
                </c:pt>
                <c:pt idx="430">
                  <c:v>4.2999999999999527</c:v>
                </c:pt>
                <c:pt idx="431">
                  <c:v>4.3099999999999525</c:v>
                </c:pt>
                <c:pt idx="432">
                  <c:v>4.3199999999999523</c:v>
                </c:pt>
                <c:pt idx="433">
                  <c:v>4.3299999999999521</c:v>
                </c:pt>
                <c:pt idx="434">
                  <c:v>4.3399999999999519</c:v>
                </c:pt>
                <c:pt idx="435">
                  <c:v>4.3499999999999517</c:v>
                </c:pt>
                <c:pt idx="436">
                  <c:v>4.3599999999999515</c:v>
                </c:pt>
                <c:pt idx="437">
                  <c:v>4.3699999999999513</c:v>
                </c:pt>
                <c:pt idx="438">
                  <c:v>4.379999999999951</c:v>
                </c:pt>
                <c:pt idx="439">
                  <c:v>4.3899999999999508</c:v>
                </c:pt>
                <c:pt idx="440">
                  <c:v>4.3999999999999506</c:v>
                </c:pt>
                <c:pt idx="441">
                  <c:v>4.4099999999999504</c:v>
                </c:pt>
                <c:pt idx="442">
                  <c:v>4.4199999999999502</c:v>
                </c:pt>
                <c:pt idx="443">
                  <c:v>4.42999999999995</c:v>
                </c:pt>
                <c:pt idx="444">
                  <c:v>4.4399999999999498</c:v>
                </c:pt>
                <c:pt idx="445">
                  <c:v>4.4499999999999496</c:v>
                </c:pt>
                <c:pt idx="446">
                  <c:v>4.4599999999999493</c:v>
                </c:pt>
                <c:pt idx="447">
                  <c:v>4.4699999999999491</c:v>
                </c:pt>
                <c:pt idx="448">
                  <c:v>4.4799999999999489</c:v>
                </c:pt>
                <c:pt idx="449">
                  <c:v>4.4899999999999487</c:v>
                </c:pt>
                <c:pt idx="450">
                  <c:v>4.4999999999999485</c:v>
                </c:pt>
                <c:pt idx="451">
                  <c:v>4.5099999999999483</c:v>
                </c:pt>
                <c:pt idx="452">
                  <c:v>4.5199999999999481</c:v>
                </c:pt>
                <c:pt idx="453">
                  <c:v>4.5299999999999478</c:v>
                </c:pt>
                <c:pt idx="454">
                  <c:v>4.5399999999999476</c:v>
                </c:pt>
                <c:pt idx="455">
                  <c:v>4.5499999999999474</c:v>
                </c:pt>
                <c:pt idx="456">
                  <c:v>4.5599999999999472</c:v>
                </c:pt>
                <c:pt idx="457">
                  <c:v>4.569999999999947</c:v>
                </c:pt>
                <c:pt idx="458">
                  <c:v>4.5799999999999468</c:v>
                </c:pt>
                <c:pt idx="459">
                  <c:v>4.5899999999999466</c:v>
                </c:pt>
                <c:pt idx="460">
                  <c:v>4.5999999999999464</c:v>
                </c:pt>
                <c:pt idx="461">
                  <c:v>4.6099999999999461</c:v>
                </c:pt>
                <c:pt idx="462">
                  <c:v>4.6199999999999459</c:v>
                </c:pt>
                <c:pt idx="463">
                  <c:v>4.6299999999999457</c:v>
                </c:pt>
                <c:pt idx="464">
                  <c:v>4.6399999999999455</c:v>
                </c:pt>
                <c:pt idx="465">
                  <c:v>4.6499999999999453</c:v>
                </c:pt>
                <c:pt idx="466">
                  <c:v>4.6599999999999451</c:v>
                </c:pt>
                <c:pt idx="467">
                  <c:v>4.6699999999999449</c:v>
                </c:pt>
                <c:pt idx="468">
                  <c:v>4.6799999999999446</c:v>
                </c:pt>
                <c:pt idx="469">
                  <c:v>4.6899999999999444</c:v>
                </c:pt>
                <c:pt idx="470">
                  <c:v>4.6999999999999442</c:v>
                </c:pt>
                <c:pt idx="471">
                  <c:v>4.709999999999944</c:v>
                </c:pt>
                <c:pt idx="472">
                  <c:v>4.7199999999999438</c:v>
                </c:pt>
                <c:pt idx="473">
                  <c:v>4.7299999999999436</c:v>
                </c:pt>
                <c:pt idx="474">
                  <c:v>4.7399999999999434</c:v>
                </c:pt>
                <c:pt idx="475">
                  <c:v>4.7499999999999432</c:v>
                </c:pt>
                <c:pt idx="476">
                  <c:v>4.7599999999999429</c:v>
                </c:pt>
                <c:pt idx="477">
                  <c:v>4.7699999999999427</c:v>
                </c:pt>
                <c:pt idx="478">
                  <c:v>4.7799999999999425</c:v>
                </c:pt>
                <c:pt idx="479">
                  <c:v>4.7899999999999423</c:v>
                </c:pt>
                <c:pt idx="480">
                  <c:v>4.7999999999999421</c:v>
                </c:pt>
                <c:pt idx="481">
                  <c:v>4.8099999999999419</c:v>
                </c:pt>
                <c:pt idx="482">
                  <c:v>4.8199999999999417</c:v>
                </c:pt>
                <c:pt idx="483">
                  <c:v>4.8299999999999415</c:v>
                </c:pt>
                <c:pt idx="484">
                  <c:v>4.8399999999999412</c:v>
                </c:pt>
                <c:pt idx="485">
                  <c:v>4.849999999999941</c:v>
                </c:pt>
                <c:pt idx="486">
                  <c:v>4.8599999999999408</c:v>
                </c:pt>
                <c:pt idx="487">
                  <c:v>4.8699999999999406</c:v>
                </c:pt>
                <c:pt idx="488">
                  <c:v>4.8799999999999404</c:v>
                </c:pt>
                <c:pt idx="489">
                  <c:v>4.8899999999999402</c:v>
                </c:pt>
                <c:pt idx="490">
                  <c:v>4.89999999999994</c:v>
                </c:pt>
                <c:pt idx="491">
                  <c:v>4.9099999999999397</c:v>
                </c:pt>
                <c:pt idx="492">
                  <c:v>4.9199999999999395</c:v>
                </c:pt>
                <c:pt idx="493">
                  <c:v>4.9299999999999393</c:v>
                </c:pt>
                <c:pt idx="494">
                  <c:v>4.9399999999999391</c:v>
                </c:pt>
                <c:pt idx="495">
                  <c:v>4.9499999999999389</c:v>
                </c:pt>
                <c:pt idx="496">
                  <c:v>4.9599999999999387</c:v>
                </c:pt>
                <c:pt idx="497">
                  <c:v>4.9699999999999385</c:v>
                </c:pt>
                <c:pt idx="498">
                  <c:v>4.9799999999999383</c:v>
                </c:pt>
                <c:pt idx="499">
                  <c:v>4.989999999999938</c:v>
                </c:pt>
                <c:pt idx="500">
                  <c:v>4.9999999999999378</c:v>
                </c:pt>
                <c:pt idx="501">
                  <c:v>5.0099999999999376</c:v>
                </c:pt>
                <c:pt idx="502">
                  <c:v>5.0199999999999374</c:v>
                </c:pt>
                <c:pt idx="503">
                  <c:v>5.0299999999999372</c:v>
                </c:pt>
                <c:pt idx="504">
                  <c:v>5.039999999999937</c:v>
                </c:pt>
                <c:pt idx="505">
                  <c:v>5.0499999999999368</c:v>
                </c:pt>
                <c:pt idx="506">
                  <c:v>5.0599999999999365</c:v>
                </c:pt>
                <c:pt idx="507">
                  <c:v>5.0699999999999363</c:v>
                </c:pt>
                <c:pt idx="508">
                  <c:v>5.0799999999999361</c:v>
                </c:pt>
                <c:pt idx="509">
                  <c:v>5.0899999999999359</c:v>
                </c:pt>
                <c:pt idx="510">
                  <c:v>5.0999999999999357</c:v>
                </c:pt>
                <c:pt idx="511">
                  <c:v>5.1099999999999355</c:v>
                </c:pt>
                <c:pt idx="512">
                  <c:v>5.1199999999999353</c:v>
                </c:pt>
                <c:pt idx="513">
                  <c:v>5.1299999999999351</c:v>
                </c:pt>
                <c:pt idx="514">
                  <c:v>5.1399999999999348</c:v>
                </c:pt>
                <c:pt idx="515">
                  <c:v>5.1499999999999346</c:v>
                </c:pt>
                <c:pt idx="516">
                  <c:v>5.1599999999999344</c:v>
                </c:pt>
                <c:pt idx="517">
                  <c:v>5.1699999999999342</c:v>
                </c:pt>
                <c:pt idx="518">
                  <c:v>5.179999999999934</c:v>
                </c:pt>
                <c:pt idx="519">
                  <c:v>5.1899999999999338</c:v>
                </c:pt>
                <c:pt idx="520">
                  <c:v>5.1999999999999336</c:v>
                </c:pt>
                <c:pt idx="521">
                  <c:v>5.2099999999999334</c:v>
                </c:pt>
                <c:pt idx="522">
                  <c:v>5.2199999999999331</c:v>
                </c:pt>
                <c:pt idx="523">
                  <c:v>5.2299999999999329</c:v>
                </c:pt>
                <c:pt idx="524">
                  <c:v>5.2399999999999327</c:v>
                </c:pt>
                <c:pt idx="525">
                  <c:v>5.2499999999999325</c:v>
                </c:pt>
                <c:pt idx="526">
                  <c:v>5.2599999999999323</c:v>
                </c:pt>
                <c:pt idx="527">
                  <c:v>5.2699999999999321</c:v>
                </c:pt>
                <c:pt idx="528">
                  <c:v>5.2799999999999319</c:v>
                </c:pt>
                <c:pt idx="529">
                  <c:v>5.2899999999999316</c:v>
                </c:pt>
                <c:pt idx="530">
                  <c:v>5.2999999999999314</c:v>
                </c:pt>
                <c:pt idx="531">
                  <c:v>5.3099999999999312</c:v>
                </c:pt>
                <c:pt idx="532">
                  <c:v>5.319999999999931</c:v>
                </c:pt>
                <c:pt idx="533">
                  <c:v>5.3299999999999308</c:v>
                </c:pt>
                <c:pt idx="534">
                  <c:v>5.3399999999999306</c:v>
                </c:pt>
                <c:pt idx="535">
                  <c:v>5.3499999999999304</c:v>
                </c:pt>
                <c:pt idx="536">
                  <c:v>5.3599999999999302</c:v>
                </c:pt>
                <c:pt idx="537">
                  <c:v>5.3699999999999299</c:v>
                </c:pt>
                <c:pt idx="538">
                  <c:v>5.3799999999999297</c:v>
                </c:pt>
                <c:pt idx="539">
                  <c:v>5.3899999999999295</c:v>
                </c:pt>
                <c:pt idx="540">
                  <c:v>5.3999999999999293</c:v>
                </c:pt>
                <c:pt idx="541">
                  <c:v>5.4099999999999291</c:v>
                </c:pt>
                <c:pt idx="542">
                  <c:v>5.4199999999999289</c:v>
                </c:pt>
                <c:pt idx="543">
                  <c:v>5.4299999999999287</c:v>
                </c:pt>
                <c:pt idx="544">
                  <c:v>5.4399999999999284</c:v>
                </c:pt>
                <c:pt idx="545">
                  <c:v>5.4499999999999282</c:v>
                </c:pt>
                <c:pt idx="546">
                  <c:v>5.459999999999928</c:v>
                </c:pt>
                <c:pt idx="547">
                  <c:v>5.4699999999999278</c:v>
                </c:pt>
                <c:pt idx="548">
                  <c:v>5.4799999999999276</c:v>
                </c:pt>
                <c:pt idx="549">
                  <c:v>5.4899999999999274</c:v>
                </c:pt>
                <c:pt idx="550">
                  <c:v>5.4999999999999272</c:v>
                </c:pt>
                <c:pt idx="551">
                  <c:v>5.509999999999927</c:v>
                </c:pt>
                <c:pt idx="552">
                  <c:v>5.5199999999999267</c:v>
                </c:pt>
                <c:pt idx="553">
                  <c:v>5.5299999999999265</c:v>
                </c:pt>
                <c:pt idx="554">
                  <c:v>5.5399999999999263</c:v>
                </c:pt>
                <c:pt idx="555">
                  <c:v>5.5499999999999261</c:v>
                </c:pt>
                <c:pt idx="556">
                  <c:v>5.5599999999999259</c:v>
                </c:pt>
                <c:pt idx="557">
                  <c:v>5.5699999999999257</c:v>
                </c:pt>
                <c:pt idx="558">
                  <c:v>5.5799999999999255</c:v>
                </c:pt>
                <c:pt idx="559">
                  <c:v>5.5899999999999253</c:v>
                </c:pt>
                <c:pt idx="560">
                  <c:v>5.599999999999925</c:v>
                </c:pt>
                <c:pt idx="561">
                  <c:v>5.6099999999999248</c:v>
                </c:pt>
                <c:pt idx="562">
                  <c:v>5.6199999999999246</c:v>
                </c:pt>
                <c:pt idx="563">
                  <c:v>5.6299999999999244</c:v>
                </c:pt>
                <c:pt idx="564">
                  <c:v>5.6399999999999242</c:v>
                </c:pt>
                <c:pt idx="565">
                  <c:v>5.649999999999924</c:v>
                </c:pt>
                <c:pt idx="566">
                  <c:v>5.6599999999999238</c:v>
                </c:pt>
                <c:pt idx="567">
                  <c:v>5.6699999999999235</c:v>
                </c:pt>
                <c:pt idx="568">
                  <c:v>5.6799999999999233</c:v>
                </c:pt>
                <c:pt idx="569">
                  <c:v>5.6899999999999231</c:v>
                </c:pt>
                <c:pt idx="570">
                  <c:v>5.6999999999999229</c:v>
                </c:pt>
                <c:pt idx="571">
                  <c:v>5.7099999999999227</c:v>
                </c:pt>
                <c:pt idx="572">
                  <c:v>5.7199999999999225</c:v>
                </c:pt>
                <c:pt idx="573">
                  <c:v>5.7299999999999223</c:v>
                </c:pt>
                <c:pt idx="574">
                  <c:v>5.7399999999999221</c:v>
                </c:pt>
                <c:pt idx="575">
                  <c:v>5.7499999999999218</c:v>
                </c:pt>
                <c:pt idx="576">
                  <c:v>5.7599999999999216</c:v>
                </c:pt>
                <c:pt idx="577">
                  <c:v>5.7699999999999214</c:v>
                </c:pt>
                <c:pt idx="578">
                  <c:v>5.7799999999999212</c:v>
                </c:pt>
                <c:pt idx="579">
                  <c:v>5.789999999999921</c:v>
                </c:pt>
                <c:pt idx="580">
                  <c:v>5.7999999999999208</c:v>
                </c:pt>
                <c:pt idx="581">
                  <c:v>5.8099999999999206</c:v>
                </c:pt>
                <c:pt idx="582">
                  <c:v>5.8199999999999203</c:v>
                </c:pt>
                <c:pt idx="583">
                  <c:v>5.8299999999999201</c:v>
                </c:pt>
                <c:pt idx="584">
                  <c:v>5.8399999999999199</c:v>
                </c:pt>
                <c:pt idx="585">
                  <c:v>5.8499999999999197</c:v>
                </c:pt>
                <c:pt idx="586">
                  <c:v>5.8599999999999195</c:v>
                </c:pt>
                <c:pt idx="587">
                  <c:v>5.8699999999999193</c:v>
                </c:pt>
                <c:pt idx="588">
                  <c:v>5.8799999999999191</c:v>
                </c:pt>
                <c:pt idx="589">
                  <c:v>5.8899999999999189</c:v>
                </c:pt>
                <c:pt idx="590">
                  <c:v>5.8999999999999186</c:v>
                </c:pt>
                <c:pt idx="591">
                  <c:v>5.9099999999999184</c:v>
                </c:pt>
                <c:pt idx="592">
                  <c:v>5.9199999999999182</c:v>
                </c:pt>
                <c:pt idx="593">
                  <c:v>5.929999999999918</c:v>
                </c:pt>
                <c:pt idx="594">
                  <c:v>5.9399999999999178</c:v>
                </c:pt>
                <c:pt idx="595">
                  <c:v>5.9499999999999176</c:v>
                </c:pt>
                <c:pt idx="596">
                  <c:v>5.9599999999999174</c:v>
                </c:pt>
                <c:pt idx="597">
                  <c:v>5.9699999999999172</c:v>
                </c:pt>
                <c:pt idx="598">
                  <c:v>5.9799999999999169</c:v>
                </c:pt>
                <c:pt idx="599">
                  <c:v>5.9899999999999167</c:v>
                </c:pt>
                <c:pt idx="600">
                  <c:v>5.9999999999999165</c:v>
                </c:pt>
                <c:pt idx="601">
                  <c:v>6.0099999999999163</c:v>
                </c:pt>
                <c:pt idx="602">
                  <c:v>6.0199999999999161</c:v>
                </c:pt>
                <c:pt idx="603">
                  <c:v>6.0299999999999159</c:v>
                </c:pt>
                <c:pt idx="604">
                  <c:v>6.0399999999999157</c:v>
                </c:pt>
                <c:pt idx="605">
                  <c:v>6.0499999999999154</c:v>
                </c:pt>
                <c:pt idx="606">
                  <c:v>6.0599999999999152</c:v>
                </c:pt>
                <c:pt idx="607">
                  <c:v>6.069999999999915</c:v>
                </c:pt>
                <c:pt idx="608">
                  <c:v>6.0799999999999148</c:v>
                </c:pt>
                <c:pt idx="609">
                  <c:v>6.0899999999999146</c:v>
                </c:pt>
                <c:pt idx="610">
                  <c:v>6.0999999999999144</c:v>
                </c:pt>
                <c:pt idx="611">
                  <c:v>6.1099999999999142</c:v>
                </c:pt>
                <c:pt idx="612">
                  <c:v>6.119999999999914</c:v>
                </c:pt>
                <c:pt idx="613">
                  <c:v>6.1299999999999137</c:v>
                </c:pt>
                <c:pt idx="614">
                  <c:v>6.1399999999999135</c:v>
                </c:pt>
                <c:pt idx="615">
                  <c:v>6.1499999999999133</c:v>
                </c:pt>
                <c:pt idx="616">
                  <c:v>6.1599999999999131</c:v>
                </c:pt>
                <c:pt idx="617">
                  <c:v>6.1699999999999129</c:v>
                </c:pt>
                <c:pt idx="618">
                  <c:v>6.1799999999999127</c:v>
                </c:pt>
                <c:pt idx="619">
                  <c:v>6.1899999999999125</c:v>
                </c:pt>
                <c:pt idx="620">
                  <c:v>6.1999999999999122</c:v>
                </c:pt>
                <c:pt idx="621">
                  <c:v>6.209999999999912</c:v>
                </c:pt>
                <c:pt idx="622">
                  <c:v>6.2199999999999118</c:v>
                </c:pt>
                <c:pt idx="623">
                  <c:v>6.2299999999999116</c:v>
                </c:pt>
                <c:pt idx="624">
                  <c:v>6.2399999999999114</c:v>
                </c:pt>
                <c:pt idx="625">
                  <c:v>6.2499999999999112</c:v>
                </c:pt>
                <c:pt idx="626">
                  <c:v>6.259999999999911</c:v>
                </c:pt>
                <c:pt idx="627">
                  <c:v>6.2699999999999108</c:v>
                </c:pt>
                <c:pt idx="628">
                  <c:v>6.2799999999999105</c:v>
                </c:pt>
                <c:pt idx="629">
                  <c:v>6.2899999999999103</c:v>
                </c:pt>
                <c:pt idx="630">
                  <c:v>6.2999999999999101</c:v>
                </c:pt>
                <c:pt idx="631">
                  <c:v>6.3099999999999099</c:v>
                </c:pt>
                <c:pt idx="632">
                  <c:v>6.3199999999999097</c:v>
                </c:pt>
                <c:pt idx="633">
                  <c:v>6.3299999999999095</c:v>
                </c:pt>
                <c:pt idx="634">
                  <c:v>6.3399999999999093</c:v>
                </c:pt>
                <c:pt idx="635">
                  <c:v>6.3499999999999091</c:v>
                </c:pt>
                <c:pt idx="636">
                  <c:v>6.3599999999999088</c:v>
                </c:pt>
                <c:pt idx="637">
                  <c:v>6.3699999999999086</c:v>
                </c:pt>
                <c:pt idx="638">
                  <c:v>6.3799999999999084</c:v>
                </c:pt>
                <c:pt idx="639">
                  <c:v>6.3899999999999082</c:v>
                </c:pt>
                <c:pt idx="640">
                  <c:v>6.399999999999908</c:v>
                </c:pt>
                <c:pt idx="641">
                  <c:v>6.4099999999999078</c:v>
                </c:pt>
                <c:pt idx="642">
                  <c:v>6.4199999999999076</c:v>
                </c:pt>
                <c:pt idx="643">
                  <c:v>6.4299999999999073</c:v>
                </c:pt>
                <c:pt idx="644">
                  <c:v>6.4399999999999071</c:v>
                </c:pt>
                <c:pt idx="645">
                  <c:v>6.4499999999999069</c:v>
                </c:pt>
                <c:pt idx="646">
                  <c:v>6.4599999999999067</c:v>
                </c:pt>
                <c:pt idx="647">
                  <c:v>6.4699999999999065</c:v>
                </c:pt>
                <c:pt idx="648">
                  <c:v>6.4799999999999063</c:v>
                </c:pt>
                <c:pt idx="649">
                  <c:v>6.4899999999999061</c:v>
                </c:pt>
                <c:pt idx="650">
                  <c:v>6.4999999999999059</c:v>
                </c:pt>
                <c:pt idx="651">
                  <c:v>6.5099999999999056</c:v>
                </c:pt>
                <c:pt idx="652">
                  <c:v>6.5199999999999054</c:v>
                </c:pt>
                <c:pt idx="653">
                  <c:v>6.5299999999999052</c:v>
                </c:pt>
                <c:pt idx="654">
                  <c:v>6.539999999999905</c:v>
                </c:pt>
                <c:pt idx="655">
                  <c:v>6.5499999999999048</c:v>
                </c:pt>
                <c:pt idx="656">
                  <c:v>6.5599999999999046</c:v>
                </c:pt>
                <c:pt idx="657">
                  <c:v>6.5699999999999044</c:v>
                </c:pt>
                <c:pt idx="658">
                  <c:v>6.5799999999999041</c:v>
                </c:pt>
                <c:pt idx="659">
                  <c:v>6.5899999999999039</c:v>
                </c:pt>
                <c:pt idx="660">
                  <c:v>6.5999999999999037</c:v>
                </c:pt>
                <c:pt idx="661">
                  <c:v>6.6099999999999035</c:v>
                </c:pt>
                <c:pt idx="662">
                  <c:v>6.6199999999999033</c:v>
                </c:pt>
                <c:pt idx="663">
                  <c:v>6.6299999999999031</c:v>
                </c:pt>
                <c:pt idx="664">
                  <c:v>6.6399999999999029</c:v>
                </c:pt>
                <c:pt idx="665">
                  <c:v>6.6499999999999027</c:v>
                </c:pt>
                <c:pt idx="666">
                  <c:v>6.6599999999999024</c:v>
                </c:pt>
                <c:pt idx="667">
                  <c:v>6.6699999999999022</c:v>
                </c:pt>
                <c:pt idx="668">
                  <c:v>6.679999999999902</c:v>
                </c:pt>
                <c:pt idx="669">
                  <c:v>6.6899999999999018</c:v>
                </c:pt>
                <c:pt idx="670">
                  <c:v>6.6999999999999016</c:v>
                </c:pt>
                <c:pt idx="671">
                  <c:v>6.7099999999999014</c:v>
                </c:pt>
                <c:pt idx="672">
                  <c:v>6.7199999999999012</c:v>
                </c:pt>
                <c:pt idx="673">
                  <c:v>6.729999999999901</c:v>
                </c:pt>
                <c:pt idx="674">
                  <c:v>6.7399999999999007</c:v>
                </c:pt>
                <c:pt idx="675">
                  <c:v>6.7499999999999005</c:v>
                </c:pt>
                <c:pt idx="676">
                  <c:v>6.7599999999999003</c:v>
                </c:pt>
                <c:pt idx="677">
                  <c:v>6.7699999999999001</c:v>
                </c:pt>
                <c:pt idx="678">
                  <c:v>6.7799999999998999</c:v>
                </c:pt>
                <c:pt idx="679">
                  <c:v>6.7899999999998997</c:v>
                </c:pt>
                <c:pt idx="680">
                  <c:v>6.7999999999998995</c:v>
                </c:pt>
                <c:pt idx="681">
                  <c:v>6.8099999999998992</c:v>
                </c:pt>
                <c:pt idx="682">
                  <c:v>6.819999999999899</c:v>
                </c:pt>
                <c:pt idx="683">
                  <c:v>6.8299999999998988</c:v>
                </c:pt>
                <c:pt idx="684">
                  <c:v>6.8399999999998986</c:v>
                </c:pt>
                <c:pt idx="685">
                  <c:v>6.8499999999998984</c:v>
                </c:pt>
                <c:pt idx="686">
                  <c:v>6.8599999999998982</c:v>
                </c:pt>
                <c:pt idx="687">
                  <c:v>6.869999999999898</c:v>
                </c:pt>
                <c:pt idx="688">
                  <c:v>6.8799999999998978</c:v>
                </c:pt>
                <c:pt idx="689">
                  <c:v>6.8899999999998975</c:v>
                </c:pt>
                <c:pt idx="690">
                  <c:v>6.8999999999998973</c:v>
                </c:pt>
                <c:pt idx="691">
                  <c:v>6.9099999999998971</c:v>
                </c:pt>
                <c:pt idx="692">
                  <c:v>6.9199999999998969</c:v>
                </c:pt>
                <c:pt idx="693">
                  <c:v>6.9299999999998967</c:v>
                </c:pt>
                <c:pt idx="694">
                  <c:v>6.9399999999998965</c:v>
                </c:pt>
                <c:pt idx="695">
                  <c:v>6.9499999999998963</c:v>
                </c:pt>
                <c:pt idx="696">
                  <c:v>6.959999999999896</c:v>
                </c:pt>
                <c:pt idx="697">
                  <c:v>6.9699999999998958</c:v>
                </c:pt>
                <c:pt idx="698">
                  <c:v>6.9799999999998956</c:v>
                </c:pt>
                <c:pt idx="699">
                  <c:v>6.9899999999998954</c:v>
                </c:pt>
                <c:pt idx="700">
                  <c:v>6.9999999999998952</c:v>
                </c:pt>
                <c:pt idx="701">
                  <c:v>7.009999999999895</c:v>
                </c:pt>
                <c:pt idx="702">
                  <c:v>7.0199999999998948</c:v>
                </c:pt>
                <c:pt idx="703">
                  <c:v>7.0299999999998946</c:v>
                </c:pt>
                <c:pt idx="704">
                  <c:v>7.0399999999998943</c:v>
                </c:pt>
                <c:pt idx="705">
                  <c:v>7.0499999999998941</c:v>
                </c:pt>
                <c:pt idx="706">
                  <c:v>7.0599999999998939</c:v>
                </c:pt>
                <c:pt idx="707">
                  <c:v>7.0699999999998937</c:v>
                </c:pt>
                <c:pt idx="708">
                  <c:v>7.0799999999998935</c:v>
                </c:pt>
                <c:pt idx="709">
                  <c:v>7.0899999999998933</c:v>
                </c:pt>
                <c:pt idx="710">
                  <c:v>7.0999999999998931</c:v>
                </c:pt>
                <c:pt idx="711">
                  <c:v>7.1099999999998929</c:v>
                </c:pt>
                <c:pt idx="712">
                  <c:v>7.1199999999998926</c:v>
                </c:pt>
                <c:pt idx="713">
                  <c:v>7.1299999999998924</c:v>
                </c:pt>
                <c:pt idx="714">
                  <c:v>7.1399999999998922</c:v>
                </c:pt>
                <c:pt idx="715">
                  <c:v>7.149999999999892</c:v>
                </c:pt>
                <c:pt idx="716">
                  <c:v>7.1599999999998918</c:v>
                </c:pt>
                <c:pt idx="717">
                  <c:v>7.1699999999998916</c:v>
                </c:pt>
                <c:pt idx="718">
                  <c:v>7.1799999999998914</c:v>
                </c:pt>
                <c:pt idx="719">
                  <c:v>7.1899999999998911</c:v>
                </c:pt>
                <c:pt idx="720">
                  <c:v>7.1999999999998909</c:v>
                </c:pt>
                <c:pt idx="721">
                  <c:v>7.2099999999998907</c:v>
                </c:pt>
                <c:pt idx="722">
                  <c:v>7.2199999999998905</c:v>
                </c:pt>
                <c:pt idx="723">
                  <c:v>7.2299999999998903</c:v>
                </c:pt>
                <c:pt idx="724">
                  <c:v>7.2399999999998901</c:v>
                </c:pt>
                <c:pt idx="725">
                  <c:v>7.2499999999998899</c:v>
                </c:pt>
                <c:pt idx="726">
                  <c:v>7.2599999999998897</c:v>
                </c:pt>
                <c:pt idx="727">
                  <c:v>7.2699999999998894</c:v>
                </c:pt>
                <c:pt idx="728">
                  <c:v>7.2799999999998892</c:v>
                </c:pt>
                <c:pt idx="729">
                  <c:v>7.289999999999889</c:v>
                </c:pt>
                <c:pt idx="730">
                  <c:v>7.2999999999998888</c:v>
                </c:pt>
                <c:pt idx="731">
                  <c:v>7.3099999999998886</c:v>
                </c:pt>
                <c:pt idx="732">
                  <c:v>7.3199999999998884</c:v>
                </c:pt>
                <c:pt idx="733">
                  <c:v>7.3299999999998882</c:v>
                </c:pt>
                <c:pt idx="734">
                  <c:v>7.3399999999998879</c:v>
                </c:pt>
                <c:pt idx="735">
                  <c:v>7.3499999999998877</c:v>
                </c:pt>
                <c:pt idx="736">
                  <c:v>7.3599999999998875</c:v>
                </c:pt>
                <c:pt idx="737">
                  <c:v>7.3699999999998873</c:v>
                </c:pt>
                <c:pt idx="738">
                  <c:v>7.3799999999998871</c:v>
                </c:pt>
                <c:pt idx="739">
                  <c:v>7.3899999999998869</c:v>
                </c:pt>
                <c:pt idx="740">
                  <c:v>7.3999999999998867</c:v>
                </c:pt>
                <c:pt idx="741">
                  <c:v>7.4099999999998865</c:v>
                </c:pt>
                <c:pt idx="742">
                  <c:v>7.4199999999998862</c:v>
                </c:pt>
                <c:pt idx="743">
                  <c:v>7.429999999999886</c:v>
                </c:pt>
                <c:pt idx="744">
                  <c:v>7.4399999999998858</c:v>
                </c:pt>
                <c:pt idx="745">
                  <c:v>7.4499999999998856</c:v>
                </c:pt>
                <c:pt idx="746">
                  <c:v>7.4599999999998854</c:v>
                </c:pt>
                <c:pt idx="747">
                  <c:v>7.4699999999998852</c:v>
                </c:pt>
                <c:pt idx="748">
                  <c:v>7.479999999999885</c:v>
                </c:pt>
                <c:pt idx="749">
                  <c:v>7.4899999999998847</c:v>
                </c:pt>
                <c:pt idx="750">
                  <c:v>7.4999999999998845</c:v>
                </c:pt>
                <c:pt idx="751">
                  <c:v>7.5099999999998843</c:v>
                </c:pt>
                <c:pt idx="752">
                  <c:v>7.5199999999998841</c:v>
                </c:pt>
                <c:pt idx="753">
                  <c:v>7.5299999999998839</c:v>
                </c:pt>
                <c:pt idx="754">
                  <c:v>7.5399999999998837</c:v>
                </c:pt>
                <c:pt idx="755">
                  <c:v>7.5499999999998835</c:v>
                </c:pt>
                <c:pt idx="756">
                  <c:v>7.5599999999998833</c:v>
                </c:pt>
                <c:pt idx="757">
                  <c:v>7.569999999999883</c:v>
                </c:pt>
                <c:pt idx="758">
                  <c:v>7.5799999999998828</c:v>
                </c:pt>
                <c:pt idx="759">
                  <c:v>7.5899999999998826</c:v>
                </c:pt>
                <c:pt idx="760">
                  <c:v>7.5999999999998824</c:v>
                </c:pt>
                <c:pt idx="761">
                  <c:v>7.6099999999998822</c:v>
                </c:pt>
                <c:pt idx="762">
                  <c:v>7.619999999999882</c:v>
                </c:pt>
                <c:pt idx="763">
                  <c:v>7.6299999999998818</c:v>
                </c:pt>
                <c:pt idx="764">
                  <c:v>7.6399999999998816</c:v>
                </c:pt>
                <c:pt idx="765">
                  <c:v>7.6499999999998813</c:v>
                </c:pt>
                <c:pt idx="766">
                  <c:v>7.6599999999998811</c:v>
                </c:pt>
                <c:pt idx="767">
                  <c:v>7.6699999999998809</c:v>
                </c:pt>
                <c:pt idx="768">
                  <c:v>7.6799999999998807</c:v>
                </c:pt>
                <c:pt idx="769">
                  <c:v>7.6899999999998805</c:v>
                </c:pt>
                <c:pt idx="770">
                  <c:v>7.6999999999998803</c:v>
                </c:pt>
                <c:pt idx="771">
                  <c:v>7.7099999999998801</c:v>
                </c:pt>
                <c:pt idx="772">
                  <c:v>7.7199999999998798</c:v>
                </c:pt>
                <c:pt idx="773">
                  <c:v>7.7299999999998796</c:v>
                </c:pt>
                <c:pt idx="774">
                  <c:v>7.7399999999998794</c:v>
                </c:pt>
                <c:pt idx="775">
                  <c:v>7.7499999999998792</c:v>
                </c:pt>
                <c:pt idx="776">
                  <c:v>7.759999999999879</c:v>
                </c:pt>
                <c:pt idx="777">
                  <c:v>7.7699999999998788</c:v>
                </c:pt>
                <c:pt idx="778">
                  <c:v>7.7799999999998786</c:v>
                </c:pt>
                <c:pt idx="779">
                  <c:v>7.7899999999998784</c:v>
                </c:pt>
                <c:pt idx="780">
                  <c:v>7.7999999999998781</c:v>
                </c:pt>
                <c:pt idx="781">
                  <c:v>7.8099999999998779</c:v>
                </c:pt>
                <c:pt idx="782">
                  <c:v>7.8199999999998777</c:v>
                </c:pt>
                <c:pt idx="783">
                  <c:v>7.8299999999998775</c:v>
                </c:pt>
                <c:pt idx="784">
                  <c:v>7.8399999999998773</c:v>
                </c:pt>
                <c:pt idx="785">
                  <c:v>7.8499999999998771</c:v>
                </c:pt>
                <c:pt idx="786">
                  <c:v>7.8599999999998769</c:v>
                </c:pt>
                <c:pt idx="787">
                  <c:v>7.8699999999998766</c:v>
                </c:pt>
                <c:pt idx="788">
                  <c:v>7.8799999999998764</c:v>
                </c:pt>
                <c:pt idx="789">
                  <c:v>7.8899999999998762</c:v>
                </c:pt>
                <c:pt idx="790">
                  <c:v>7.899999999999876</c:v>
                </c:pt>
                <c:pt idx="791">
                  <c:v>7.9099999999998758</c:v>
                </c:pt>
                <c:pt idx="792">
                  <c:v>7.9199999999998756</c:v>
                </c:pt>
                <c:pt idx="793">
                  <c:v>7.9299999999998754</c:v>
                </c:pt>
                <c:pt idx="794">
                  <c:v>7.9399999999998752</c:v>
                </c:pt>
                <c:pt idx="795">
                  <c:v>7.9499999999998749</c:v>
                </c:pt>
                <c:pt idx="796">
                  <c:v>7.9599999999998747</c:v>
                </c:pt>
                <c:pt idx="797">
                  <c:v>7.9699999999998745</c:v>
                </c:pt>
                <c:pt idx="798">
                  <c:v>7.9799999999998743</c:v>
                </c:pt>
                <c:pt idx="799">
                  <c:v>7.9899999999998741</c:v>
                </c:pt>
                <c:pt idx="800">
                  <c:v>7.9999999999998739</c:v>
                </c:pt>
                <c:pt idx="801">
                  <c:v>8.0099999999998737</c:v>
                </c:pt>
                <c:pt idx="802">
                  <c:v>8.0199999999998735</c:v>
                </c:pt>
                <c:pt idx="803">
                  <c:v>8.0299999999998732</c:v>
                </c:pt>
                <c:pt idx="804">
                  <c:v>8.039999999999873</c:v>
                </c:pt>
                <c:pt idx="805">
                  <c:v>8.0499999999998728</c:v>
                </c:pt>
                <c:pt idx="806">
                  <c:v>8.0599999999998726</c:v>
                </c:pt>
                <c:pt idx="807">
                  <c:v>8.0699999999998724</c:v>
                </c:pt>
                <c:pt idx="808">
                  <c:v>8.0799999999998722</c:v>
                </c:pt>
                <c:pt idx="809">
                  <c:v>8.089999999999872</c:v>
                </c:pt>
                <c:pt idx="810">
                  <c:v>8.0999999999998717</c:v>
                </c:pt>
                <c:pt idx="811">
                  <c:v>8.1099999999998715</c:v>
                </c:pt>
                <c:pt idx="812">
                  <c:v>8.1199999999998713</c:v>
                </c:pt>
                <c:pt idx="813">
                  <c:v>8.1299999999998711</c:v>
                </c:pt>
                <c:pt idx="814">
                  <c:v>8.1399999999998709</c:v>
                </c:pt>
                <c:pt idx="815">
                  <c:v>8.1499999999998707</c:v>
                </c:pt>
                <c:pt idx="816">
                  <c:v>8.1599999999998705</c:v>
                </c:pt>
                <c:pt idx="817">
                  <c:v>8.1699999999998703</c:v>
                </c:pt>
                <c:pt idx="818">
                  <c:v>8.17999999999987</c:v>
                </c:pt>
                <c:pt idx="819">
                  <c:v>8.1899999999998698</c:v>
                </c:pt>
                <c:pt idx="820">
                  <c:v>8.1999999999998696</c:v>
                </c:pt>
                <c:pt idx="821">
                  <c:v>8.2099999999998694</c:v>
                </c:pt>
                <c:pt idx="822">
                  <c:v>8.2199999999998692</c:v>
                </c:pt>
                <c:pt idx="823">
                  <c:v>8.229999999999869</c:v>
                </c:pt>
                <c:pt idx="824">
                  <c:v>8.2399999999998688</c:v>
                </c:pt>
                <c:pt idx="825">
                  <c:v>8.2499999999998685</c:v>
                </c:pt>
                <c:pt idx="826">
                  <c:v>8.2599999999998683</c:v>
                </c:pt>
                <c:pt idx="827">
                  <c:v>8.2699999999998681</c:v>
                </c:pt>
                <c:pt idx="828">
                  <c:v>8.2799999999998679</c:v>
                </c:pt>
                <c:pt idx="829">
                  <c:v>8.2899999999998677</c:v>
                </c:pt>
                <c:pt idx="830">
                  <c:v>8.2999999999998675</c:v>
                </c:pt>
                <c:pt idx="831">
                  <c:v>8.3099999999998673</c:v>
                </c:pt>
                <c:pt idx="832">
                  <c:v>8.3199999999998671</c:v>
                </c:pt>
                <c:pt idx="833">
                  <c:v>8.3299999999998668</c:v>
                </c:pt>
                <c:pt idx="834">
                  <c:v>8.3399999999998666</c:v>
                </c:pt>
                <c:pt idx="835">
                  <c:v>8.3499999999998664</c:v>
                </c:pt>
                <c:pt idx="836">
                  <c:v>8.3599999999998662</c:v>
                </c:pt>
                <c:pt idx="837">
                  <c:v>8.369999999999866</c:v>
                </c:pt>
                <c:pt idx="838">
                  <c:v>8.3799999999998658</c:v>
                </c:pt>
                <c:pt idx="839">
                  <c:v>8.3899999999998656</c:v>
                </c:pt>
                <c:pt idx="840">
                  <c:v>8.3999999999998654</c:v>
                </c:pt>
                <c:pt idx="841">
                  <c:v>8.4099999999998651</c:v>
                </c:pt>
                <c:pt idx="842">
                  <c:v>8.4199999999998649</c:v>
                </c:pt>
                <c:pt idx="843">
                  <c:v>8.4299999999998647</c:v>
                </c:pt>
                <c:pt idx="844">
                  <c:v>8.4399999999998645</c:v>
                </c:pt>
                <c:pt idx="845">
                  <c:v>8.4499999999998643</c:v>
                </c:pt>
                <c:pt idx="846">
                  <c:v>8.4599999999998641</c:v>
                </c:pt>
                <c:pt idx="847">
                  <c:v>8.4699999999998639</c:v>
                </c:pt>
                <c:pt idx="848">
                  <c:v>8.4799999999998636</c:v>
                </c:pt>
                <c:pt idx="849">
                  <c:v>8.4899999999998634</c:v>
                </c:pt>
                <c:pt idx="850">
                  <c:v>8.4999999999998632</c:v>
                </c:pt>
                <c:pt idx="851">
                  <c:v>8.509999999999863</c:v>
                </c:pt>
                <c:pt idx="852">
                  <c:v>8.5199999999998628</c:v>
                </c:pt>
                <c:pt idx="853">
                  <c:v>8.5299999999998626</c:v>
                </c:pt>
                <c:pt idx="854">
                  <c:v>8.5399999999998624</c:v>
                </c:pt>
                <c:pt idx="855">
                  <c:v>8.5499999999998622</c:v>
                </c:pt>
                <c:pt idx="856">
                  <c:v>8.5599999999998619</c:v>
                </c:pt>
                <c:pt idx="857">
                  <c:v>8.5699999999998617</c:v>
                </c:pt>
                <c:pt idx="858">
                  <c:v>8.5799999999998615</c:v>
                </c:pt>
                <c:pt idx="859">
                  <c:v>8.5899999999998613</c:v>
                </c:pt>
                <c:pt idx="860">
                  <c:v>8.5999999999998611</c:v>
                </c:pt>
                <c:pt idx="861">
                  <c:v>8.6099999999998609</c:v>
                </c:pt>
                <c:pt idx="862">
                  <c:v>8.6199999999998607</c:v>
                </c:pt>
                <c:pt idx="863">
                  <c:v>8.6299999999998604</c:v>
                </c:pt>
                <c:pt idx="864">
                  <c:v>8.6399999999998602</c:v>
                </c:pt>
                <c:pt idx="865">
                  <c:v>8.64999999999986</c:v>
                </c:pt>
                <c:pt idx="866">
                  <c:v>8.6599999999998598</c:v>
                </c:pt>
                <c:pt idx="867">
                  <c:v>8.6699999999998596</c:v>
                </c:pt>
                <c:pt idx="868">
                  <c:v>8.6799999999998594</c:v>
                </c:pt>
                <c:pt idx="869">
                  <c:v>8.6899999999998592</c:v>
                </c:pt>
                <c:pt idx="870">
                  <c:v>8.699999999999859</c:v>
                </c:pt>
                <c:pt idx="871">
                  <c:v>8.7099999999998587</c:v>
                </c:pt>
                <c:pt idx="872">
                  <c:v>8.7199999999998585</c:v>
                </c:pt>
                <c:pt idx="873">
                  <c:v>8.7299999999998583</c:v>
                </c:pt>
                <c:pt idx="874">
                  <c:v>8.7399999999998581</c:v>
                </c:pt>
                <c:pt idx="875">
                  <c:v>8.7499999999998579</c:v>
                </c:pt>
                <c:pt idx="876">
                  <c:v>8.7599999999998577</c:v>
                </c:pt>
                <c:pt idx="877">
                  <c:v>8.7699999999998575</c:v>
                </c:pt>
                <c:pt idx="878">
                  <c:v>8.7799999999998573</c:v>
                </c:pt>
                <c:pt idx="879">
                  <c:v>8.789999999999857</c:v>
                </c:pt>
                <c:pt idx="880">
                  <c:v>8.7999999999998568</c:v>
                </c:pt>
                <c:pt idx="881">
                  <c:v>8.8099999999998566</c:v>
                </c:pt>
                <c:pt idx="882">
                  <c:v>8.8199999999998564</c:v>
                </c:pt>
                <c:pt idx="883">
                  <c:v>8.8299999999998562</c:v>
                </c:pt>
                <c:pt idx="884">
                  <c:v>8.839999999999856</c:v>
                </c:pt>
                <c:pt idx="885">
                  <c:v>8.8499999999998558</c:v>
                </c:pt>
                <c:pt idx="886">
                  <c:v>8.8599999999998555</c:v>
                </c:pt>
                <c:pt idx="887">
                  <c:v>8.8699999999998553</c:v>
                </c:pt>
                <c:pt idx="888">
                  <c:v>8.8799999999998551</c:v>
                </c:pt>
                <c:pt idx="889">
                  <c:v>8.8899999999998549</c:v>
                </c:pt>
                <c:pt idx="890">
                  <c:v>8.8999999999998547</c:v>
                </c:pt>
                <c:pt idx="891">
                  <c:v>8.9099999999998545</c:v>
                </c:pt>
                <c:pt idx="892">
                  <c:v>8.9199999999998543</c:v>
                </c:pt>
                <c:pt idx="893">
                  <c:v>8.9299999999998541</c:v>
                </c:pt>
                <c:pt idx="894">
                  <c:v>8.9399999999998538</c:v>
                </c:pt>
                <c:pt idx="895">
                  <c:v>8.9499999999998536</c:v>
                </c:pt>
                <c:pt idx="896">
                  <c:v>8.9599999999998534</c:v>
                </c:pt>
                <c:pt idx="897">
                  <c:v>8.9699999999998532</c:v>
                </c:pt>
                <c:pt idx="898">
                  <c:v>8.979999999999853</c:v>
                </c:pt>
                <c:pt idx="899">
                  <c:v>8.9899999999998528</c:v>
                </c:pt>
                <c:pt idx="900">
                  <c:v>8.9999999999998526</c:v>
                </c:pt>
                <c:pt idx="901">
                  <c:v>9.0099999999998523</c:v>
                </c:pt>
                <c:pt idx="902">
                  <c:v>9.0199999999998521</c:v>
                </c:pt>
                <c:pt idx="903">
                  <c:v>9.0299999999998519</c:v>
                </c:pt>
                <c:pt idx="904">
                  <c:v>9.0399999999998517</c:v>
                </c:pt>
                <c:pt idx="905">
                  <c:v>9.0499999999998515</c:v>
                </c:pt>
                <c:pt idx="906">
                  <c:v>9.0599999999998513</c:v>
                </c:pt>
                <c:pt idx="907">
                  <c:v>9.0699999999998511</c:v>
                </c:pt>
                <c:pt idx="908">
                  <c:v>9.0799999999998509</c:v>
                </c:pt>
                <c:pt idx="909">
                  <c:v>9.0899999999998506</c:v>
                </c:pt>
                <c:pt idx="910">
                  <c:v>9.0999999999998504</c:v>
                </c:pt>
                <c:pt idx="911">
                  <c:v>9.1099999999998502</c:v>
                </c:pt>
                <c:pt idx="912">
                  <c:v>9.11999999999985</c:v>
                </c:pt>
                <c:pt idx="913">
                  <c:v>9.1299999999998498</c:v>
                </c:pt>
                <c:pt idx="914">
                  <c:v>9.1399999999998496</c:v>
                </c:pt>
                <c:pt idx="915">
                  <c:v>9.1499999999998494</c:v>
                </c:pt>
                <c:pt idx="916">
                  <c:v>9.1599999999998492</c:v>
                </c:pt>
                <c:pt idx="917">
                  <c:v>9.1699999999998489</c:v>
                </c:pt>
                <c:pt idx="918">
                  <c:v>9.1799999999998487</c:v>
                </c:pt>
                <c:pt idx="919">
                  <c:v>9.1899999999998485</c:v>
                </c:pt>
                <c:pt idx="920">
                  <c:v>9.1999999999998483</c:v>
                </c:pt>
                <c:pt idx="921">
                  <c:v>9.2099999999998481</c:v>
                </c:pt>
                <c:pt idx="922">
                  <c:v>9.2199999999998479</c:v>
                </c:pt>
                <c:pt idx="923">
                  <c:v>9.2299999999998477</c:v>
                </c:pt>
                <c:pt idx="924">
                  <c:v>9.2399999999998474</c:v>
                </c:pt>
                <c:pt idx="925">
                  <c:v>9.2499999999998472</c:v>
                </c:pt>
                <c:pt idx="926">
                  <c:v>9.259999999999847</c:v>
                </c:pt>
                <c:pt idx="927">
                  <c:v>9.2699999999998468</c:v>
                </c:pt>
                <c:pt idx="928">
                  <c:v>9.2799999999998466</c:v>
                </c:pt>
                <c:pt idx="929">
                  <c:v>9.2899999999998464</c:v>
                </c:pt>
                <c:pt idx="930">
                  <c:v>9.2999999999998462</c:v>
                </c:pt>
                <c:pt idx="931">
                  <c:v>9.309999999999846</c:v>
                </c:pt>
                <c:pt idx="932">
                  <c:v>9.3199999999998457</c:v>
                </c:pt>
                <c:pt idx="933">
                  <c:v>9.3299999999998455</c:v>
                </c:pt>
                <c:pt idx="934">
                  <c:v>9.3399999999998453</c:v>
                </c:pt>
                <c:pt idx="935">
                  <c:v>9.3499999999998451</c:v>
                </c:pt>
                <c:pt idx="936">
                  <c:v>9.3599999999998449</c:v>
                </c:pt>
                <c:pt idx="937">
                  <c:v>9.3699999999998447</c:v>
                </c:pt>
                <c:pt idx="938">
                  <c:v>9.3799999999998445</c:v>
                </c:pt>
                <c:pt idx="939">
                  <c:v>9.3899999999998442</c:v>
                </c:pt>
                <c:pt idx="940">
                  <c:v>9.399999999999844</c:v>
                </c:pt>
                <c:pt idx="941">
                  <c:v>9.4099999999998438</c:v>
                </c:pt>
                <c:pt idx="942">
                  <c:v>9.4199999999998436</c:v>
                </c:pt>
                <c:pt idx="943">
                  <c:v>9.4299999999998434</c:v>
                </c:pt>
                <c:pt idx="944">
                  <c:v>9.4399999999998432</c:v>
                </c:pt>
                <c:pt idx="945">
                  <c:v>9.449999999999843</c:v>
                </c:pt>
                <c:pt idx="946">
                  <c:v>9.4599999999998428</c:v>
                </c:pt>
                <c:pt idx="947">
                  <c:v>9.4699999999998425</c:v>
                </c:pt>
                <c:pt idx="948">
                  <c:v>9.4799999999998423</c:v>
                </c:pt>
                <c:pt idx="949">
                  <c:v>9.4899999999998421</c:v>
                </c:pt>
                <c:pt idx="950">
                  <c:v>9.4999999999998419</c:v>
                </c:pt>
                <c:pt idx="951">
                  <c:v>9.5099999999998417</c:v>
                </c:pt>
                <c:pt idx="952">
                  <c:v>9.5199999999998415</c:v>
                </c:pt>
                <c:pt idx="953">
                  <c:v>9.5299999999998413</c:v>
                </c:pt>
                <c:pt idx="954">
                  <c:v>9.5399999999998411</c:v>
                </c:pt>
                <c:pt idx="955">
                  <c:v>9.5499999999998408</c:v>
                </c:pt>
                <c:pt idx="956">
                  <c:v>9.5599999999998406</c:v>
                </c:pt>
                <c:pt idx="957">
                  <c:v>9.5699999999998404</c:v>
                </c:pt>
                <c:pt idx="958">
                  <c:v>9.5799999999998402</c:v>
                </c:pt>
                <c:pt idx="959">
                  <c:v>9.58999999999984</c:v>
                </c:pt>
                <c:pt idx="960">
                  <c:v>9.5999999999998398</c:v>
                </c:pt>
                <c:pt idx="961">
                  <c:v>9.6099999999998396</c:v>
                </c:pt>
                <c:pt idx="962">
                  <c:v>9.6199999999998393</c:v>
                </c:pt>
                <c:pt idx="963">
                  <c:v>9.6299999999998391</c:v>
                </c:pt>
                <c:pt idx="964">
                  <c:v>9.6399999999998389</c:v>
                </c:pt>
                <c:pt idx="965">
                  <c:v>9.6499999999998387</c:v>
                </c:pt>
                <c:pt idx="966">
                  <c:v>9.6599999999998385</c:v>
                </c:pt>
                <c:pt idx="967">
                  <c:v>9.6699999999998383</c:v>
                </c:pt>
                <c:pt idx="968">
                  <c:v>9.6799999999998381</c:v>
                </c:pt>
                <c:pt idx="969">
                  <c:v>9.6899999999998379</c:v>
                </c:pt>
                <c:pt idx="970">
                  <c:v>9.6999999999998376</c:v>
                </c:pt>
                <c:pt idx="971">
                  <c:v>9.7099999999998374</c:v>
                </c:pt>
                <c:pt idx="972">
                  <c:v>9.7199999999998372</c:v>
                </c:pt>
                <c:pt idx="973">
                  <c:v>9.729999999999837</c:v>
                </c:pt>
                <c:pt idx="974">
                  <c:v>9.7399999999998368</c:v>
                </c:pt>
                <c:pt idx="975">
                  <c:v>9.7499999999998366</c:v>
                </c:pt>
                <c:pt idx="976">
                  <c:v>9.7599999999998364</c:v>
                </c:pt>
                <c:pt idx="977">
                  <c:v>9.7699999999998361</c:v>
                </c:pt>
                <c:pt idx="978">
                  <c:v>9.7799999999998359</c:v>
                </c:pt>
                <c:pt idx="979">
                  <c:v>9.7899999999998357</c:v>
                </c:pt>
                <c:pt idx="980">
                  <c:v>9.7999999999998355</c:v>
                </c:pt>
                <c:pt idx="981">
                  <c:v>9.8099999999998353</c:v>
                </c:pt>
                <c:pt idx="982">
                  <c:v>9.8199999999998351</c:v>
                </c:pt>
                <c:pt idx="983">
                  <c:v>9.8299999999998349</c:v>
                </c:pt>
                <c:pt idx="984">
                  <c:v>9.8399999999998347</c:v>
                </c:pt>
                <c:pt idx="985">
                  <c:v>9.8499999999998344</c:v>
                </c:pt>
                <c:pt idx="986">
                  <c:v>9.8599999999998342</c:v>
                </c:pt>
                <c:pt idx="987">
                  <c:v>9.869999999999834</c:v>
                </c:pt>
                <c:pt idx="988">
                  <c:v>9.8799999999998338</c:v>
                </c:pt>
                <c:pt idx="989">
                  <c:v>9.8899999999998336</c:v>
                </c:pt>
                <c:pt idx="990">
                  <c:v>9.8999999999998334</c:v>
                </c:pt>
                <c:pt idx="991">
                  <c:v>9.9099999999998332</c:v>
                </c:pt>
                <c:pt idx="992">
                  <c:v>9.919999999999833</c:v>
                </c:pt>
                <c:pt idx="993">
                  <c:v>9.9299999999998327</c:v>
                </c:pt>
                <c:pt idx="994">
                  <c:v>9.9399999999998325</c:v>
                </c:pt>
                <c:pt idx="995">
                  <c:v>9.9499999999998323</c:v>
                </c:pt>
                <c:pt idx="996">
                  <c:v>9.9599999999998321</c:v>
                </c:pt>
                <c:pt idx="997">
                  <c:v>9.9699999999998319</c:v>
                </c:pt>
                <c:pt idx="998">
                  <c:v>9.9799999999998317</c:v>
                </c:pt>
                <c:pt idx="999">
                  <c:v>9.9899999999998315</c:v>
                </c:pt>
                <c:pt idx="1000">
                  <c:v>9.9999999999998312</c:v>
                </c:pt>
                <c:pt idx="1001">
                  <c:v>10.009999999999831</c:v>
                </c:pt>
                <c:pt idx="1002">
                  <c:v>10.019999999999831</c:v>
                </c:pt>
                <c:pt idx="1003">
                  <c:v>10.029999999999831</c:v>
                </c:pt>
                <c:pt idx="1004">
                  <c:v>10.03999999999983</c:v>
                </c:pt>
                <c:pt idx="1005">
                  <c:v>10.04999999999983</c:v>
                </c:pt>
                <c:pt idx="1006">
                  <c:v>10.05999999999983</c:v>
                </c:pt>
                <c:pt idx="1007">
                  <c:v>10.06999999999983</c:v>
                </c:pt>
                <c:pt idx="1008">
                  <c:v>10.07999999999983</c:v>
                </c:pt>
                <c:pt idx="1009">
                  <c:v>10.089999999999829</c:v>
                </c:pt>
                <c:pt idx="1010">
                  <c:v>10.099999999999829</c:v>
                </c:pt>
                <c:pt idx="1011">
                  <c:v>10.109999999999829</c:v>
                </c:pt>
                <c:pt idx="1012">
                  <c:v>10.119999999999829</c:v>
                </c:pt>
                <c:pt idx="1013">
                  <c:v>10.129999999999828</c:v>
                </c:pt>
                <c:pt idx="1014">
                  <c:v>10.139999999999828</c:v>
                </c:pt>
                <c:pt idx="1015">
                  <c:v>10.149999999999828</c:v>
                </c:pt>
                <c:pt idx="1016">
                  <c:v>10.159999999999828</c:v>
                </c:pt>
                <c:pt idx="1017">
                  <c:v>10.169999999999828</c:v>
                </c:pt>
                <c:pt idx="1018">
                  <c:v>10.179999999999827</c:v>
                </c:pt>
                <c:pt idx="1019">
                  <c:v>10.189999999999827</c:v>
                </c:pt>
                <c:pt idx="1020">
                  <c:v>10.199999999999827</c:v>
                </c:pt>
                <c:pt idx="1021">
                  <c:v>10.209999999999827</c:v>
                </c:pt>
                <c:pt idx="1022">
                  <c:v>10.219999999999827</c:v>
                </c:pt>
                <c:pt idx="1023">
                  <c:v>10.229999999999826</c:v>
                </c:pt>
                <c:pt idx="1024">
                  <c:v>10.239999999999826</c:v>
                </c:pt>
                <c:pt idx="1025">
                  <c:v>10.249999999999826</c:v>
                </c:pt>
                <c:pt idx="1026">
                  <c:v>10.259999999999826</c:v>
                </c:pt>
                <c:pt idx="1027">
                  <c:v>10.269999999999825</c:v>
                </c:pt>
                <c:pt idx="1028">
                  <c:v>10.279999999999825</c:v>
                </c:pt>
                <c:pt idx="1029">
                  <c:v>10.289999999999825</c:v>
                </c:pt>
                <c:pt idx="1030">
                  <c:v>10.299999999999825</c:v>
                </c:pt>
                <c:pt idx="1031">
                  <c:v>10.309999999999825</c:v>
                </c:pt>
                <c:pt idx="1032">
                  <c:v>10.319999999999824</c:v>
                </c:pt>
                <c:pt idx="1033">
                  <c:v>10.329999999999824</c:v>
                </c:pt>
                <c:pt idx="1034">
                  <c:v>10.339999999999824</c:v>
                </c:pt>
                <c:pt idx="1035">
                  <c:v>10.349999999999824</c:v>
                </c:pt>
                <c:pt idx="1036">
                  <c:v>10.359999999999824</c:v>
                </c:pt>
                <c:pt idx="1037">
                  <c:v>10.369999999999823</c:v>
                </c:pt>
                <c:pt idx="1038">
                  <c:v>10.379999999999823</c:v>
                </c:pt>
                <c:pt idx="1039">
                  <c:v>10.389999999999823</c:v>
                </c:pt>
                <c:pt idx="1040">
                  <c:v>10.399999999999823</c:v>
                </c:pt>
                <c:pt idx="1041">
                  <c:v>10.409999999999823</c:v>
                </c:pt>
                <c:pt idx="1042">
                  <c:v>10.419999999999822</c:v>
                </c:pt>
                <c:pt idx="1043">
                  <c:v>10.429999999999822</c:v>
                </c:pt>
                <c:pt idx="1044">
                  <c:v>10.439999999999822</c:v>
                </c:pt>
                <c:pt idx="1045">
                  <c:v>10.449999999999822</c:v>
                </c:pt>
                <c:pt idx="1046">
                  <c:v>10.459999999999821</c:v>
                </c:pt>
                <c:pt idx="1047">
                  <c:v>10.469999999999821</c:v>
                </c:pt>
                <c:pt idx="1048">
                  <c:v>10.479999999999821</c:v>
                </c:pt>
                <c:pt idx="1049">
                  <c:v>10.489999999999821</c:v>
                </c:pt>
                <c:pt idx="1050">
                  <c:v>10.499999999999821</c:v>
                </c:pt>
                <c:pt idx="1051">
                  <c:v>10.50999999999982</c:v>
                </c:pt>
                <c:pt idx="1052">
                  <c:v>10.51999999999982</c:v>
                </c:pt>
                <c:pt idx="1053">
                  <c:v>10.52999999999982</c:v>
                </c:pt>
                <c:pt idx="1054">
                  <c:v>10.53999999999982</c:v>
                </c:pt>
                <c:pt idx="1055">
                  <c:v>10.54999999999982</c:v>
                </c:pt>
                <c:pt idx="1056">
                  <c:v>10.559999999999819</c:v>
                </c:pt>
                <c:pt idx="1057">
                  <c:v>10.569999999999819</c:v>
                </c:pt>
                <c:pt idx="1058">
                  <c:v>10.579999999999819</c:v>
                </c:pt>
                <c:pt idx="1059">
                  <c:v>10.589999999999819</c:v>
                </c:pt>
                <c:pt idx="1060">
                  <c:v>10.599999999999818</c:v>
                </c:pt>
                <c:pt idx="1061">
                  <c:v>10.609999999999818</c:v>
                </c:pt>
                <c:pt idx="1062">
                  <c:v>10.619999999999818</c:v>
                </c:pt>
                <c:pt idx="1063">
                  <c:v>10.629999999999818</c:v>
                </c:pt>
                <c:pt idx="1064">
                  <c:v>10.639999999999818</c:v>
                </c:pt>
                <c:pt idx="1065">
                  <c:v>10.649999999999817</c:v>
                </c:pt>
                <c:pt idx="1066">
                  <c:v>10.659999999999817</c:v>
                </c:pt>
                <c:pt idx="1067">
                  <c:v>10.669999999999817</c:v>
                </c:pt>
                <c:pt idx="1068">
                  <c:v>10.679999999999817</c:v>
                </c:pt>
                <c:pt idx="1069">
                  <c:v>10.689999999999817</c:v>
                </c:pt>
                <c:pt idx="1070">
                  <c:v>10.699999999999816</c:v>
                </c:pt>
                <c:pt idx="1071">
                  <c:v>10.709999999999816</c:v>
                </c:pt>
                <c:pt idx="1072">
                  <c:v>10.719999999999816</c:v>
                </c:pt>
                <c:pt idx="1073">
                  <c:v>10.729999999999816</c:v>
                </c:pt>
                <c:pt idx="1074">
                  <c:v>10.739999999999815</c:v>
                </c:pt>
                <c:pt idx="1075">
                  <c:v>10.749999999999815</c:v>
                </c:pt>
                <c:pt idx="1076">
                  <c:v>10.759999999999815</c:v>
                </c:pt>
                <c:pt idx="1077">
                  <c:v>10.769999999999815</c:v>
                </c:pt>
                <c:pt idx="1078">
                  <c:v>10.779999999999815</c:v>
                </c:pt>
                <c:pt idx="1079">
                  <c:v>10.789999999999814</c:v>
                </c:pt>
                <c:pt idx="1080">
                  <c:v>10.799999999999814</c:v>
                </c:pt>
                <c:pt idx="1081">
                  <c:v>10.809999999999814</c:v>
                </c:pt>
                <c:pt idx="1082">
                  <c:v>10.819999999999814</c:v>
                </c:pt>
                <c:pt idx="1083">
                  <c:v>10.829999999999814</c:v>
                </c:pt>
                <c:pt idx="1084">
                  <c:v>10.839999999999813</c:v>
                </c:pt>
                <c:pt idx="1085">
                  <c:v>10.849999999999813</c:v>
                </c:pt>
                <c:pt idx="1086">
                  <c:v>10.859999999999813</c:v>
                </c:pt>
                <c:pt idx="1087">
                  <c:v>10.869999999999813</c:v>
                </c:pt>
                <c:pt idx="1088">
                  <c:v>10.879999999999812</c:v>
                </c:pt>
                <c:pt idx="1089">
                  <c:v>10.889999999999812</c:v>
                </c:pt>
                <c:pt idx="1090">
                  <c:v>10.899999999999812</c:v>
                </c:pt>
                <c:pt idx="1091">
                  <c:v>10.909999999999812</c:v>
                </c:pt>
                <c:pt idx="1092">
                  <c:v>10.919999999999812</c:v>
                </c:pt>
                <c:pt idx="1093">
                  <c:v>10.929999999999811</c:v>
                </c:pt>
                <c:pt idx="1094">
                  <c:v>10.939999999999811</c:v>
                </c:pt>
                <c:pt idx="1095">
                  <c:v>10.949999999999811</c:v>
                </c:pt>
                <c:pt idx="1096">
                  <c:v>10.959999999999811</c:v>
                </c:pt>
                <c:pt idx="1097">
                  <c:v>10.969999999999811</c:v>
                </c:pt>
                <c:pt idx="1098">
                  <c:v>10.97999999999981</c:v>
                </c:pt>
                <c:pt idx="1099">
                  <c:v>10.98999999999981</c:v>
                </c:pt>
                <c:pt idx="1100">
                  <c:v>10.99999999999981</c:v>
                </c:pt>
                <c:pt idx="1101">
                  <c:v>11.00999999999981</c:v>
                </c:pt>
                <c:pt idx="1102">
                  <c:v>11.01999999999981</c:v>
                </c:pt>
                <c:pt idx="1103">
                  <c:v>11.029999999999809</c:v>
                </c:pt>
                <c:pt idx="1104">
                  <c:v>11.039999999999809</c:v>
                </c:pt>
                <c:pt idx="1105">
                  <c:v>11.049999999999809</c:v>
                </c:pt>
                <c:pt idx="1106">
                  <c:v>11.059999999999809</c:v>
                </c:pt>
                <c:pt idx="1107">
                  <c:v>11.069999999999808</c:v>
                </c:pt>
                <c:pt idx="1108">
                  <c:v>11.079999999999808</c:v>
                </c:pt>
                <c:pt idx="1109">
                  <c:v>11.089999999999808</c:v>
                </c:pt>
                <c:pt idx="1110">
                  <c:v>11.099999999999808</c:v>
                </c:pt>
                <c:pt idx="1111">
                  <c:v>11.109999999999808</c:v>
                </c:pt>
                <c:pt idx="1112">
                  <c:v>11.119999999999807</c:v>
                </c:pt>
                <c:pt idx="1113">
                  <c:v>11.129999999999807</c:v>
                </c:pt>
                <c:pt idx="1114">
                  <c:v>11.139999999999807</c:v>
                </c:pt>
                <c:pt idx="1115">
                  <c:v>11.149999999999807</c:v>
                </c:pt>
                <c:pt idx="1116">
                  <c:v>11.159999999999807</c:v>
                </c:pt>
                <c:pt idx="1117">
                  <c:v>11.169999999999806</c:v>
                </c:pt>
                <c:pt idx="1118">
                  <c:v>11.179999999999806</c:v>
                </c:pt>
                <c:pt idx="1119">
                  <c:v>11.189999999999806</c:v>
                </c:pt>
                <c:pt idx="1120">
                  <c:v>11.199999999999806</c:v>
                </c:pt>
                <c:pt idx="1121">
                  <c:v>11.209999999999805</c:v>
                </c:pt>
                <c:pt idx="1122">
                  <c:v>11.219999999999805</c:v>
                </c:pt>
                <c:pt idx="1123">
                  <c:v>11.229999999999805</c:v>
                </c:pt>
                <c:pt idx="1124">
                  <c:v>11.239999999999805</c:v>
                </c:pt>
                <c:pt idx="1125">
                  <c:v>11.249999999999805</c:v>
                </c:pt>
                <c:pt idx="1126">
                  <c:v>11.259999999999804</c:v>
                </c:pt>
                <c:pt idx="1127">
                  <c:v>11.269999999999804</c:v>
                </c:pt>
                <c:pt idx="1128">
                  <c:v>11.279999999999804</c:v>
                </c:pt>
                <c:pt idx="1129">
                  <c:v>11.289999999999804</c:v>
                </c:pt>
                <c:pt idx="1130">
                  <c:v>11.299999999999804</c:v>
                </c:pt>
                <c:pt idx="1131">
                  <c:v>11.309999999999803</c:v>
                </c:pt>
                <c:pt idx="1132">
                  <c:v>11.319999999999803</c:v>
                </c:pt>
                <c:pt idx="1133">
                  <c:v>11.329999999999803</c:v>
                </c:pt>
                <c:pt idx="1134">
                  <c:v>11.339999999999803</c:v>
                </c:pt>
                <c:pt idx="1135">
                  <c:v>11.349999999999802</c:v>
                </c:pt>
                <c:pt idx="1136">
                  <c:v>11.359999999999802</c:v>
                </c:pt>
                <c:pt idx="1137">
                  <c:v>11.369999999999802</c:v>
                </c:pt>
                <c:pt idx="1138">
                  <c:v>11.379999999999802</c:v>
                </c:pt>
                <c:pt idx="1139">
                  <c:v>11.389999999999802</c:v>
                </c:pt>
                <c:pt idx="1140">
                  <c:v>11.399999999999801</c:v>
                </c:pt>
                <c:pt idx="1141">
                  <c:v>11.409999999999801</c:v>
                </c:pt>
                <c:pt idx="1142">
                  <c:v>11.419999999999801</c:v>
                </c:pt>
                <c:pt idx="1143">
                  <c:v>11.429999999999801</c:v>
                </c:pt>
                <c:pt idx="1144">
                  <c:v>11.439999999999801</c:v>
                </c:pt>
                <c:pt idx="1145">
                  <c:v>11.4499999999998</c:v>
                </c:pt>
                <c:pt idx="1146">
                  <c:v>11.4599999999998</c:v>
                </c:pt>
                <c:pt idx="1147">
                  <c:v>11.4699999999998</c:v>
                </c:pt>
                <c:pt idx="1148">
                  <c:v>11.4799999999998</c:v>
                </c:pt>
                <c:pt idx="1149">
                  <c:v>11.489999999999799</c:v>
                </c:pt>
                <c:pt idx="1150">
                  <c:v>11.499999999999799</c:v>
                </c:pt>
                <c:pt idx="1151">
                  <c:v>11.509999999999799</c:v>
                </c:pt>
                <c:pt idx="1152">
                  <c:v>11.519999999999799</c:v>
                </c:pt>
                <c:pt idx="1153">
                  <c:v>11.529999999999799</c:v>
                </c:pt>
                <c:pt idx="1154">
                  <c:v>11.539999999999798</c:v>
                </c:pt>
                <c:pt idx="1155">
                  <c:v>11.549999999999798</c:v>
                </c:pt>
                <c:pt idx="1156">
                  <c:v>11.559999999999798</c:v>
                </c:pt>
                <c:pt idx="1157">
                  <c:v>11.569999999999798</c:v>
                </c:pt>
                <c:pt idx="1158">
                  <c:v>11.579999999999798</c:v>
                </c:pt>
                <c:pt idx="1159">
                  <c:v>11.589999999999797</c:v>
                </c:pt>
                <c:pt idx="1160">
                  <c:v>11.599999999999797</c:v>
                </c:pt>
                <c:pt idx="1161">
                  <c:v>11.609999999999797</c:v>
                </c:pt>
                <c:pt idx="1162">
                  <c:v>11.619999999999797</c:v>
                </c:pt>
                <c:pt idx="1163">
                  <c:v>11.629999999999797</c:v>
                </c:pt>
                <c:pt idx="1164">
                  <c:v>11.639999999999796</c:v>
                </c:pt>
                <c:pt idx="1165">
                  <c:v>11.649999999999796</c:v>
                </c:pt>
                <c:pt idx="1166">
                  <c:v>11.659999999999796</c:v>
                </c:pt>
                <c:pt idx="1167">
                  <c:v>11.669999999999796</c:v>
                </c:pt>
                <c:pt idx="1168">
                  <c:v>11.679999999999795</c:v>
                </c:pt>
                <c:pt idx="1169">
                  <c:v>11.689999999999795</c:v>
                </c:pt>
                <c:pt idx="1170">
                  <c:v>11.699999999999795</c:v>
                </c:pt>
                <c:pt idx="1171">
                  <c:v>11.709999999999795</c:v>
                </c:pt>
                <c:pt idx="1172">
                  <c:v>11.719999999999795</c:v>
                </c:pt>
                <c:pt idx="1173">
                  <c:v>11.729999999999794</c:v>
                </c:pt>
                <c:pt idx="1174">
                  <c:v>11.739999999999794</c:v>
                </c:pt>
                <c:pt idx="1175">
                  <c:v>11.749999999999794</c:v>
                </c:pt>
                <c:pt idx="1176">
                  <c:v>11.759999999999794</c:v>
                </c:pt>
                <c:pt idx="1177">
                  <c:v>11.769999999999794</c:v>
                </c:pt>
                <c:pt idx="1178">
                  <c:v>11.779999999999793</c:v>
                </c:pt>
                <c:pt idx="1179">
                  <c:v>11.789999999999793</c:v>
                </c:pt>
                <c:pt idx="1180">
                  <c:v>11.799999999999793</c:v>
                </c:pt>
                <c:pt idx="1181">
                  <c:v>11.809999999999793</c:v>
                </c:pt>
                <c:pt idx="1182">
                  <c:v>11.819999999999792</c:v>
                </c:pt>
                <c:pt idx="1183">
                  <c:v>11.829999999999792</c:v>
                </c:pt>
                <c:pt idx="1184">
                  <c:v>11.839999999999792</c:v>
                </c:pt>
                <c:pt idx="1185">
                  <c:v>11.849999999999792</c:v>
                </c:pt>
                <c:pt idx="1186">
                  <c:v>11.859999999999792</c:v>
                </c:pt>
                <c:pt idx="1187">
                  <c:v>11.869999999999791</c:v>
                </c:pt>
                <c:pt idx="1188">
                  <c:v>11.879999999999791</c:v>
                </c:pt>
                <c:pt idx="1189">
                  <c:v>11.889999999999791</c:v>
                </c:pt>
                <c:pt idx="1190">
                  <c:v>11.899999999999791</c:v>
                </c:pt>
                <c:pt idx="1191">
                  <c:v>11.909999999999791</c:v>
                </c:pt>
                <c:pt idx="1192">
                  <c:v>11.91999999999979</c:v>
                </c:pt>
                <c:pt idx="1193">
                  <c:v>11.92999999999979</c:v>
                </c:pt>
                <c:pt idx="1194">
                  <c:v>11.93999999999979</c:v>
                </c:pt>
                <c:pt idx="1195">
                  <c:v>11.94999999999979</c:v>
                </c:pt>
                <c:pt idx="1196">
                  <c:v>11.959999999999789</c:v>
                </c:pt>
                <c:pt idx="1197">
                  <c:v>11.969999999999789</c:v>
                </c:pt>
                <c:pt idx="1198">
                  <c:v>11.979999999999789</c:v>
                </c:pt>
                <c:pt idx="1199">
                  <c:v>11.989999999999789</c:v>
                </c:pt>
                <c:pt idx="1200">
                  <c:v>11.999999999999789</c:v>
                </c:pt>
                <c:pt idx="1201">
                  <c:v>12.009999999999788</c:v>
                </c:pt>
                <c:pt idx="1202">
                  <c:v>12.019999999999788</c:v>
                </c:pt>
                <c:pt idx="1203">
                  <c:v>12.029999999999788</c:v>
                </c:pt>
                <c:pt idx="1204">
                  <c:v>12.039999999999788</c:v>
                </c:pt>
                <c:pt idx="1205">
                  <c:v>12.049999999999788</c:v>
                </c:pt>
                <c:pt idx="1206">
                  <c:v>12.059999999999787</c:v>
                </c:pt>
                <c:pt idx="1207">
                  <c:v>12.069999999999787</c:v>
                </c:pt>
                <c:pt idx="1208">
                  <c:v>12.079999999999787</c:v>
                </c:pt>
                <c:pt idx="1209">
                  <c:v>12.089999999999787</c:v>
                </c:pt>
                <c:pt idx="1210">
                  <c:v>12.099999999999786</c:v>
                </c:pt>
                <c:pt idx="1211">
                  <c:v>12.109999999999786</c:v>
                </c:pt>
                <c:pt idx="1212">
                  <c:v>12.119999999999786</c:v>
                </c:pt>
                <c:pt idx="1213">
                  <c:v>12.129999999999786</c:v>
                </c:pt>
                <c:pt idx="1214">
                  <c:v>12.139999999999786</c:v>
                </c:pt>
                <c:pt idx="1215">
                  <c:v>12.149999999999785</c:v>
                </c:pt>
                <c:pt idx="1216">
                  <c:v>12.159999999999785</c:v>
                </c:pt>
                <c:pt idx="1217">
                  <c:v>12.169999999999785</c:v>
                </c:pt>
                <c:pt idx="1218">
                  <c:v>12.179999999999785</c:v>
                </c:pt>
                <c:pt idx="1219">
                  <c:v>12.189999999999785</c:v>
                </c:pt>
                <c:pt idx="1220">
                  <c:v>12.199999999999784</c:v>
                </c:pt>
                <c:pt idx="1221">
                  <c:v>12.209999999999784</c:v>
                </c:pt>
                <c:pt idx="1222">
                  <c:v>12.219999999999784</c:v>
                </c:pt>
                <c:pt idx="1223">
                  <c:v>12.229999999999784</c:v>
                </c:pt>
                <c:pt idx="1224">
                  <c:v>12.239999999999783</c:v>
                </c:pt>
                <c:pt idx="1225">
                  <c:v>12.249999999999783</c:v>
                </c:pt>
                <c:pt idx="1226">
                  <c:v>12.259999999999783</c:v>
                </c:pt>
                <c:pt idx="1227">
                  <c:v>12.269999999999783</c:v>
                </c:pt>
                <c:pt idx="1228">
                  <c:v>12.279999999999783</c:v>
                </c:pt>
                <c:pt idx="1229">
                  <c:v>12.289999999999782</c:v>
                </c:pt>
                <c:pt idx="1230">
                  <c:v>12.299999999999782</c:v>
                </c:pt>
                <c:pt idx="1231">
                  <c:v>12.309999999999782</c:v>
                </c:pt>
                <c:pt idx="1232">
                  <c:v>12.319999999999782</c:v>
                </c:pt>
                <c:pt idx="1233">
                  <c:v>12.329999999999782</c:v>
                </c:pt>
                <c:pt idx="1234">
                  <c:v>12.339999999999781</c:v>
                </c:pt>
                <c:pt idx="1235">
                  <c:v>12.349999999999781</c:v>
                </c:pt>
                <c:pt idx="1236">
                  <c:v>12.359999999999781</c:v>
                </c:pt>
                <c:pt idx="1237">
                  <c:v>12.369999999999781</c:v>
                </c:pt>
                <c:pt idx="1238">
                  <c:v>12.379999999999781</c:v>
                </c:pt>
                <c:pt idx="1239">
                  <c:v>12.38999999999978</c:v>
                </c:pt>
                <c:pt idx="1240">
                  <c:v>12.39999999999978</c:v>
                </c:pt>
                <c:pt idx="1241">
                  <c:v>12.40999999999978</c:v>
                </c:pt>
                <c:pt idx="1242">
                  <c:v>12.41999999999978</c:v>
                </c:pt>
                <c:pt idx="1243">
                  <c:v>12.429999999999779</c:v>
                </c:pt>
                <c:pt idx="1244">
                  <c:v>12.439999999999779</c:v>
                </c:pt>
                <c:pt idx="1245">
                  <c:v>12.449999999999779</c:v>
                </c:pt>
                <c:pt idx="1246">
                  <c:v>12.459999999999779</c:v>
                </c:pt>
                <c:pt idx="1247">
                  <c:v>12.469999999999779</c:v>
                </c:pt>
                <c:pt idx="1248">
                  <c:v>12.479999999999778</c:v>
                </c:pt>
                <c:pt idx="1249">
                  <c:v>12.489999999999778</c:v>
                </c:pt>
                <c:pt idx="1250">
                  <c:v>12.499999999999778</c:v>
                </c:pt>
                <c:pt idx="1251">
                  <c:v>12.509999999999778</c:v>
                </c:pt>
                <c:pt idx="1252">
                  <c:v>12.519999999999778</c:v>
                </c:pt>
                <c:pt idx="1253">
                  <c:v>12.529999999999777</c:v>
                </c:pt>
                <c:pt idx="1254">
                  <c:v>12.539999999999777</c:v>
                </c:pt>
                <c:pt idx="1255">
                  <c:v>12.549999999999777</c:v>
                </c:pt>
                <c:pt idx="1256">
                  <c:v>12.559999999999777</c:v>
                </c:pt>
                <c:pt idx="1257">
                  <c:v>12.569999999999776</c:v>
                </c:pt>
                <c:pt idx="1258">
                  <c:v>12.579999999999776</c:v>
                </c:pt>
                <c:pt idx="1259">
                  <c:v>12.589999999999776</c:v>
                </c:pt>
                <c:pt idx="1260">
                  <c:v>12.599999999999776</c:v>
                </c:pt>
                <c:pt idx="1261">
                  <c:v>12.609999999999776</c:v>
                </c:pt>
                <c:pt idx="1262">
                  <c:v>12.619999999999775</c:v>
                </c:pt>
                <c:pt idx="1263">
                  <c:v>12.629999999999775</c:v>
                </c:pt>
                <c:pt idx="1264">
                  <c:v>12.639999999999775</c:v>
                </c:pt>
                <c:pt idx="1265">
                  <c:v>12.649999999999775</c:v>
                </c:pt>
                <c:pt idx="1266">
                  <c:v>12.659999999999775</c:v>
                </c:pt>
                <c:pt idx="1267">
                  <c:v>12.669999999999774</c:v>
                </c:pt>
                <c:pt idx="1268">
                  <c:v>12.679999999999774</c:v>
                </c:pt>
                <c:pt idx="1269">
                  <c:v>12.689999999999774</c:v>
                </c:pt>
                <c:pt idx="1270">
                  <c:v>12.699999999999774</c:v>
                </c:pt>
                <c:pt idx="1271">
                  <c:v>12.709999999999773</c:v>
                </c:pt>
                <c:pt idx="1272">
                  <c:v>12.719999999999773</c:v>
                </c:pt>
                <c:pt idx="1273">
                  <c:v>12.729999999999773</c:v>
                </c:pt>
                <c:pt idx="1274">
                  <c:v>12.739999999999773</c:v>
                </c:pt>
                <c:pt idx="1275">
                  <c:v>12.749999999999773</c:v>
                </c:pt>
                <c:pt idx="1276">
                  <c:v>12.759999999999772</c:v>
                </c:pt>
                <c:pt idx="1277">
                  <c:v>12.769999999999772</c:v>
                </c:pt>
                <c:pt idx="1278">
                  <c:v>12.779999999999772</c:v>
                </c:pt>
                <c:pt idx="1279">
                  <c:v>12.789999999999772</c:v>
                </c:pt>
                <c:pt idx="1280">
                  <c:v>12.799999999999772</c:v>
                </c:pt>
                <c:pt idx="1281">
                  <c:v>12.809999999999771</c:v>
                </c:pt>
                <c:pt idx="1282">
                  <c:v>12.819999999999771</c:v>
                </c:pt>
                <c:pt idx="1283">
                  <c:v>12.829999999999771</c:v>
                </c:pt>
                <c:pt idx="1284">
                  <c:v>12.839999999999771</c:v>
                </c:pt>
                <c:pt idx="1285">
                  <c:v>12.84999999999977</c:v>
                </c:pt>
                <c:pt idx="1286">
                  <c:v>12.85999999999977</c:v>
                </c:pt>
                <c:pt idx="1287">
                  <c:v>12.86999999999977</c:v>
                </c:pt>
                <c:pt idx="1288">
                  <c:v>12.87999999999977</c:v>
                </c:pt>
                <c:pt idx="1289">
                  <c:v>12.88999999999977</c:v>
                </c:pt>
                <c:pt idx="1290">
                  <c:v>12.899999999999769</c:v>
                </c:pt>
                <c:pt idx="1291">
                  <c:v>12.909999999999769</c:v>
                </c:pt>
                <c:pt idx="1292">
                  <c:v>12.919999999999769</c:v>
                </c:pt>
                <c:pt idx="1293">
                  <c:v>12.929999999999769</c:v>
                </c:pt>
                <c:pt idx="1294">
                  <c:v>12.939999999999769</c:v>
                </c:pt>
                <c:pt idx="1295">
                  <c:v>12.949999999999768</c:v>
                </c:pt>
                <c:pt idx="1296">
                  <c:v>12.959999999999768</c:v>
                </c:pt>
                <c:pt idx="1297">
                  <c:v>12.969999999999768</c:v>
                </c:pt>
                <c:pt idx="1298">
                  <c:v>12.979999999999768</c:v>
                </c:pt>
                <c:pt idx="1299">
                  <c:v>12.989999999999768</c:v>
                </c:pt>
                <c:pt idx="1300">
                  <c:v>12.999999999999767</c:v>
                </c:pt>
                <c:pt idx="1301">
                  <c:v>13.009999999999767</c:v>
                </c:pt>
                <c:pt idx="1302">
                  <c:v>13.019999999999767</c:v>
                </c:pt>
                <c:pt idx="1303">
                  <c:v>13.029999999999767</c:v>
                </c:pt>
                <c:pt idx="1304">
                  <c:v>13.039999999999766</c:v>
                </c:pt>
                <c:pt idx="1305">
                  <c:v>13.049999999999766</c:v>
                </c:pt>
                <c:pt idx="1306">
                  <c:v>13.059999999999766</c:v>
                </c:pt>
                <c:pt idx="1307">
                  <c:v>13.069999999999766</c:v>
                </c:pt>
                <c:pt idx="1308">
                  <c:v>13.079999999999766</c:v>
                </c:pt>
                <c:pt idx="1309">
                  <c:v>13.089999999999765</c:v>
                </c:pt>
                <c:pt idx="1310">
                  <c:v>13.099999999999765</c:v>
                </c:pt>
                <c:pt idx="1311">
                  <c:v>13.109999999999765</c:v>
                </c:pt>
                <c:pt idx="1312">
                  <c:v>13.119999999999765</c:v>
                </c:pt>
                <c:pt idx="1313">
                  <c:v>13.129999999999765</c:v>
                </c:pt>
                <c:pt idx="1314">
                  <c:v>13.139999999999764</c:v>
                </c:pt>
                <c:pt idx="1315">
                  <c:v>13.149999999999764</c:v>
                </c:pt>
                <c:pt idx="1316">
                  <c:v>13.159999999999764</c:v>
                </c:pt>
                <c:pt idx="1317">
                  <c:v>13.169999999999764</c:v>
                </c:pt>
                <c:pt idx="1318">
                  <c:v>13.179999999999763</c:v>
                </c:pt>
                <c:pt idx="1319">
                  <c:v>13.189999999999763</c:v>
                </c:pt>
                <c:pt idx="1320">
                  <c:v>13.199999999999763</c:v>
                </c:pt>
                <c:pt idx="1321">
                  <c:v>13.209999999999763</c:v>
                </c:pt>
                <c:pt idx="1322">
                  <c:v>13.219999999999763</c:v>
                </c:pt>
                <c:pt idx="1323">
                  <c:v>13.229999999999762</c:v>
                </c:pt>
                <c:pt idx="1324">
                  <c:v>13.239999999999762</c:v>
                </c:pt>
                <c:pt idx="1325">
                  <c:v>13.249999999999762</c:v>
                </c:pt>
                <c:pt idx="1326">
                  <c:v>13.259999999999762</c:v>
                </c:pt>
                <c:pt idx="1327">
                  <c:v>13.269999999999762</c:v>
                </c:pt>
                <c:pt idx="1328">
                  <c:v>13.279999999999761</c:v>
                </c:pt>
                <c:pt idx="1329">
                  <c:v>13.289999999999761</c:v>
                </c:pt>
                <c:pt idx="1330">
                  <c:v>13.299999999999761</c:v>
                </c:pt>
                <c:pt idx="1331">
                  <c:v>13.309999999999761</c:v>
                </c:pt>
                <c:pt idx="1332">
                  <c:v>13.31999999999976</c:v>
                </c:pt>
                <c:pt idx="1333">
                  <c:v>13.32999999999976</c:v>
                </c:pt>
                <c:pt idx="1334">
                  <c:v>13.33999999999976</c:v>
                </c:pt>
                <c:pt idx="1335">
                  <c:v>13.34999999999976</c:v>
                </c:pt>
                <c:pt idx="1336">
                  <c:v>13.35999999999976</c:v>
                </c:pt>
                <c:pt idx="1337">
                  <c:v>13.369999999999759</c:v>
                </c:pt>
                <c:pt idx="1338">
                  <c:v>13.379999999999759</c:v>
                </c:pt>
                <c:pt idx="1339">
                  <c:v>13.389999999999759</c:v>
                </c:pt>
                <c:pt idx="1340">
                  <c:v>13.399999999999759</c:v>
                </c:pt>
                <c:pt idx="1341">
                  <c:v>13.409999999999759</c:v>
                </c:pt>
                <c:pt idx="1342">
                  <c:v>13.419999999999758</c:v>
                </c:pt>
                <c:pt idx="1343">
                  <c:v>13.429999999999758</c:v>
                </c:pt>
                <c:pt idx="1344">
                  <c:v>13.439999999999758</c:v>
                </c:pt>
                <c:pt idx="1345">
                  <c:v>13.449999999999758</c:v>
                </c:pt>
                <c:pt idx="1346">
                  <c:v>13.459999999999757</c:v>
                </c:pt>
                <c:pt idx="1347">
                  <c:v>13.469999999999757</c:v>
                </c:pt>
                <c:pt idx="1348">
                  <c:v>13.479999999999757</c:v>
                </c:pt>
                <c:pt idx="1349">
                  <c:v>13.489999999999757</c:v>
                </c:pt>
                <c:pt idx="1350">
                  <c:v>13.499999999999757</c:v>
                </c:pt>
                <c:pt idx="1351">
                  <c:v>13.509999999999756</c:v>
                </c:pt>
                <c:pt idx="1352">
                  <c:v>13.519999999999756</c:v>
                </c:pt>
                <c:pt idx="1353">
                  <c:v>13.529999999999756</c:v>
                </c:pt>
                <c:pt idx="1354">
                  <c:v>13.539999999999756</c:v>
                </c:pt>
                <c:pt idx="1355">
                  <c:v>13.549999999999756</c:v>
                </c:pt>
                <c:pt idx="1356">
                  <c:v>13.559999999999755</c:v>
                </c:pt>
                <c:pt idx="1357">
                  <c:v>13.569999999999755</c:v>
                </c:pt>
                <c:pt idx="1358">
                  <c:v>13.579999999999755</c:v>
                </c:pt>
                <c:pt idx="1359">
                  <c:v>13.589999999999755</c:v>
                </c:pt>
                <c:pt idx="1360">
                  <c:v>13.599999999999755</c:v>
                </c:pt>
                <c:pt idx="1361">
                  <c:v>13.609999999999754</c:v>
                </c:pt>
                <c:pt idx="1362">
                  <c:v>13.619999999999754</c:v>
                </c:pt>
                <c:pt idx="1363">
                  <c:v>13.629999999999754</c:v>
                </c:pt>
                <c:pt idx="1364">
                  <c:v>13.639999999999754</c:v>
                </c:pt>
                <c:pt idx="1365">
                  <c:v>13.649999999999753</c:v>
                </c:pt>
                <c:pt idx="1366">
                  <c:v>13.659999999999753</c:v>
                </c:pt>
                <c:pt idx="1367">
                  <c:v>13.669999999999753</c:v>
                </c:pt>
                <c:pt idx="1368">
                  <c:v>13.679999999999753</c:v>
                </c:pt>
                <c:pt idx="1369">
                  <c:v>13.689999999999753</c:v>
                </c:pt>
                <c:pt idx="1370">
                  <c:v>13.699999999999752</c:v>
                </c:pt>
                <c:pt idx="1371">
                  <c:v>13.709999999999752</c:v>
                </c:pt>
                <c:pt idx="1372">
                  <c:v>13.719999999999752</c:v>
                </c:pt>
                <c:pt idx="1373">
                  <c:v>13.729999999999752</c:v>
                </c:pt>
                <c:pt idx="1374">
                  <c:v>13.739999999999752</c:v>
                </c:pt>
                <c:pt idx="1375">
                  <c:v>13.749999999999751</c:v>
                </c:pt>
                <c:pt idx="1376">
                  <c:v>13.759999999999751</c:v>
                </c:pt>
                <c:pt idx="1377">
                  <c:v>13.769999999999751</c:v>
                </c:pt>
                <c:pt idx="1378">
                  <c:v>13.779999999999751</c:v>
                </c:pt>
                <c:pt idx="1379">
                  <c:v>13.78999999999975</c:v>
                </c:pt>
                <c:pt idx="1380">
                  <c:v>13.79999999999975</c:v>
                </c:pt>
                <c:pt idx="1381">
                  <c:v>13.80999999999975</c:v>
                </c:pt>
                <c:pt idx="1382">
                  <c:v>13.81999999999975</c:v>
                </c:pt>
                <c:pt idx="1383">
                  <c:v>13.82999999999975</c:v>
                </c:pt>
                <c:pt idx="1384">
                  <c:v>13.839999999999749</c:v>
                </c:pt>
                <c:pt idx="1385">
                  <c:v>13.849999999999749</c:v>
                </c:pt>
                <c:pt idx="1386">
                  <c:v>13.859999999999749</c:v>
                </c:pt>
                <c:pt idx="1387">
                  <c:v>13.869999999999749</c:v>
                </c:pt>
                <c:pt idx="1388">
                  <c:v>13.879999999999749</c:v>
                </c:pt>
                <c:pt idx="1389">
                  <c:v>13.889999999999748</c:v>
                </c:pt>
                <c:pt idx="1390">
                  <c:v>13.899999999999748</c:v>
                </c:pt>
                <c:pt idx="1391">
                  <c:v>13.909999999999748</c:v>
                </c:pt>
                <c:pt idx="1392">
                  <c:v>13.919999999999748</c:v>
                </c:pt>
                <c:pt idx="1393">
                  <c:v>13.929999999999747</c:v>
                </c:pt>
                <c:pt idx="1394">
                  <c:v>13.939999999999747</c:v>
                </c:pt>
                <c:pt idx="1395">
                  <c:v>13.949999999999747</c:v>
                </c:pt>
                <c:pt idx="1396">
                  <c:v>13.959999999999747</c:v>
                </c:pt>
                <c:pt idx="1397">
                  <c:v>13.969999999999747</c:v>
                </c:pt>
                <c:pt idx="1398">
                  <c:v>13.979999999999746</c:v>
                </c:pt>
                <c:pt idx="1399">
                  <c:v>13.989999999999746</c:v>
                </c:pt>
                <c:pt idx="1400">
                  <c:v>13.999999999999746</c:v>
                </c:pt>
                <c:pt idx="1401">
                  <c:v>14.009999999999746</c:v>
                </c:pt>
                <c:pt idx="1402">
                  <c:v>14.019999999999746</c:v>
                </c:pt>
                <c:pt idx="1403">
                  <c:v>14.029999999999745</c:v>
                </c:pt>
                <c:pt idx="1404">
                  <c:v>14.039999999999745</c:v>
                </c:pt>
                <c:pt idx="1405">
                  <c:v>14.049999999999745</c:v>
                </c:pt>
                <c:pt idx="1406">
                  <c:v>14.059999999999745</c:v>
                </c:pt>
                <c:pt idx="1407">
                  <c:v>14.069999999999744</c:v>
                </c:pt>
                <c:pt idx="1408">
                  <c:v>14.079999999999744</c:v>
                </c:pt>
                <c:pt idx="1409">
                  <c:v>14.089999999999744</c:v>
                </c:pt>
                <c:pt idx="1410">
                  <c:v>14.099999999999744</c:v>
                </c:pt>
                <c:pt idx="1411">
                  <c:v>14.109999999999744</c:v>
                </c:pt>
                <c:pt idx="1412">
                  <c:v>14.119999999999743</c:v>
                </c:pt>
                <c:pt idx="1413">
                  <c:v>14.129999999999743</c:v>
                </c:pt>
                <c:pt idx="1414">
                  <c:v>14.139999999999743</c:v>
                </c:pt>
                <c:pt idx="1415">
                  <c:v>14.149999999999743</c:v>
                </c:pt>
                <c:pt idx="1416">
                  <c:v>14.159999999999743</c:v>
                </c:pt>
                <c:pt idx="1417">
                  <c:v>14.169999999999742</c:v>
                </c:pt>
                <c:pt idx="1418">
                  <c:v>14.179999999999742</c:v>
                </c:pt>
                <c:pt idx="1419">
                  <c:v>14.189999999999742</c:v>
                </c:pt>
                <c:pt idx="1420">
                  <c:v>14.199999999999742</c:v>
                </c:pt>
                <c:pt idx="1421">
                  <c:v>14.209999999999742</c:v>
                </c:pt>
                <c:pt idx="1422">
                  <c:v>14.219999999999741</c:v>
                </c:pt>
                <c:pt idx="1423">
                  <c:v>14.229999999999741</c:v>
                </c:pt>
                <c:pt idx="1424">
                  <c:v>14.239999999999741</c:v>
                </c:pt>
                <c:pt idx="1425">
                  <c:v>14.249999999999741</c:v>
                </c:pt>
                <c:pt idx="1426">
                  <c:v>14.25999999999974</c:v>
                </c:pt>
                <c:pt idx="1427">
                  <c:v>14.26999999999974</c:v>
                </c:pt>
                <c:pt idx="1428">
                  <c:v>14.27999999999974</c:v>
                </c:pt>
                <c:pt idx="1429">
                  <c:v>14.28999999999974</c:v>
                </c:pt>
                <c:pt idx="1430">
                  <c:v>14.29999999999974</c:v>
                </c:pt>
                <c:pt idx="1431">
                  <c:v>14.309999999999739</c:v>
                </c:pt>
                <c:pt idx="1432">
                  <c:v>14.319999999999739</c:v>
                </c:pt>
                <c:pt idx="1433">
                  <c:v>14.329999999999739</c:v>
                </c:pt>
                <c:pt idx="1434">
                  <c:v>14.339999999999739</c:v>
                </c:pt>
                <c:pt idx="1435">
                  <c:v>14.349999999999739</c:v>
                </c:pt>
                <c:pt idx="1436">
                  <c:v>14.359999999999738</c:v>
                </c:pt>
                <c:pt idx="1437">
                  <c:v>14.369999999999738</c:v>
                </c:pt>
                <c:pt idx="1438">
                  <c:v>14.379999999999738</c:v>
                </c:pt>
                <c:pt idx="1439">
                  <c:v>14.389999999999738</c:v>
                </c:pt>
                <c:pt idx="1440">
                  <c:v>14.399999999999737</c:v>
                </c:pt>
                <c:pt idx="1441">
                  <c:v>14.409999999999737</c:v>
                </c:pt>
                <c:pt idx="1442">
                  <c:v>14.419999999999737</c:v>
                </c:pt>
                <c:pt idx="1443">
                  <c:v>14.429999999999737</c:v>
                </c:pt>
                <c:pt idx="1444">
                  <c:v>14.439999999999737</c:v>
                </c:pt>
                <c:pt idx="1445">
                  <c:v>14.449999999999736</c:v>
                </c:pt>
                <c:pt idx="1446">
                  <c:v>14.459999999999736</c:v>
                </c:pt>
                <c:pt idx="1447">
                  <c:v>14.469999999999736</c:v>
                </c:pt>
                <c:pt idx="1448">
                  <c:v>14.479999999999736</c:v>
                </c:pt>
                <c:pt idx="1449">
                  <c:v>14.489999999999736</c:v>
                </c:pt>
                <c:pt idx="1450">
                  <c:v>14.499999999999735</c:v>
                </c:pt>
                <c:pt idx="1451">
                  <c:v>14.509999999999735</c:v>
                </c:pt>
                <c:pt idx="1452">
                  <c:v>14.519999999999735</c:v>
                </c:pt>
                <c:pt idx="1453">
                  <c:v>14.529999999999735</c:v>
                </c:pt>
                <c:pt idx="1454">
                  <c:v>14.539999999999734</c:v>
                </c:pt>
                <c:pt idx="1455">
                  <c:v>14.549999999999734</c:v>
                </c:pt>
                <c:pt idx="1456">
                  <c:v>14.559999999999734</c:v>
                </c:pt>
                <c:pt idx="1457">
                  <c:v>14.569999999999734</c:v>
                </c:pt>
                <c:pt idx="1458">
                  <c:v>14.579999999999734</c:v>
                </c:pt>
                <c:pt idx="1459">
                  <c:v>14.589999999999733</c:v>
                </c:pt>
                <c:pt idx="1460">
                  <c:v>14.599999999999733</c:v>
                </c:pt>
                <c:pt idx="1461">
                  <c:v>14.609999999999733</c:v>
                </c:pt>
                <c:pt idx="1462">
                  <c:v>14.619999999999733</c:v>
                </c:pt>
                <c:pt idx="1463">
                  <c:v>14.629999999999733</c:v>
                </c:pt>
                <c:pt idx="1464">
                  <c:v>14.639999999999732</c:v>
                </c:pt>
                <c:pt idx="1465">
                  <c:v>14.649999999999732</c:v>
                </c:pt>
                <c:pt idx="1466">
                  <c:v>14.659999999999732</c:v>
                </c:pt>
                <c:pt idx="1467">
                  <c:v>14.669999999999732</c:v>
                </c:pt>
                <c:pt idx="1468">
                  <c:v>14.679999999999731</c:v>
                </c:pt>
                <c:pt idx="1469">
                  <c:v>14.689999999999731</c:v>
                </c:pt>
                <c:pt idx="1470">
                  <c:v>14.699999999999731</c:v>
                </c:pt>
                <c:pt idx="1471">
                  <c:v>14.709999999999731</c:v>
                </c:pt>
                <c:pt idx="1472">
                  <c:v>14.719999999999731</c:v>
                </c:pt>
                <c:pt idx="1473">
                  <c:v>14.72999999999973</c:v>
                </c:pt>
                <c:pt idx="1474">
                  <c:v>14.73999999999973</c:v>
                </c:pt>
                <c:pt idx="1475">
                  <c:v>14.74999999999973</c:v>
                </c:pt>
                <c:pt idx="1476">
                  <c:v>14.75999999999973</c:v>
                </c:pt>
                <c:pt idx="1477">
                  <c:v>14.76999999999973</c:v>
                </c:pt>
                <c:pt idx="1478">
                  <c:v>14.779999999999729</c:v>
                </c:pt>
                <c:pt idx="1479">
                  <c:v>14.789999999999729</c:v>
                </c:pt>
                <c:pt idx="1480">
                  <c:v>14.799999999999729</c:v>
                </c:pt>
                <c:pt idx="1481">
                  <c:v>14.809999999999729</c:v>
                </c:pt>
                <c:pt idx="1482">
                  <c:v>14.819999999999729</c:v>
                </c:pt>
                <c:pt idx="1483">
                  <c:v>14.829999999999728</c:v>
                </c:pt>
                <c:pt idx="1484">
                  <c:v>14.839999999999728</c:v>
                </c:pt>
                <c:pt idx="1485">
                  <c:v>14.849999999999728</c:v>
                </c:pt>
                <c:pt idx="1486">
                  <c:v>14.859999999999728</c:v>
                </c:pt>
                <c:pt idx="1487">
                  <c:v>14.869999999999727</c:v>
                </c:pt>
                <c:pt idx="1488">
                  <c:v>14.879999999999727</c:v>
                </c:pt>
                <c:pt idx="1489">
                  <c:v>14.889999999999727</c:v>
                </c:pt>
                <c:pt idx="1490">
                  <c:v>14.899999999999727</c:v>
                </c:pt>
                <c:pt idx="1491">
                  <c:v>14.909999999999727</c:v>
                </c:pt>
                <c:pt idx="1492">
                  <c:v>14.919999999999726</c:v>
                </c:pt>
                <c:pt idx="1493">
                  <c:v>14.929999999999726</c:v>
                </c:pt>
                <c:pt idx="1494">
                  <c:v>14.939999999999726</c:v>
                </c:pt>
                <c:pt idx="1495">
                  <c:v>14.949999999999726</c:v>
                </c:pt>
                <c:pt idx="1496">
                  <c:v>14.959999999999726</c:v>
                </c:pt>
                <c:pt idx="1497">
                  <c:v>14.969999999999725</c:v>
                </c:pt>
                <c:pt idx="1498">
                  <c:v>14.979999999999725</c:v>
                </c:pt>
                <c:pt idx="1499">
                  <c:v>14.989999999999725</c:v>
                </c:pt>
                <c:pt idx="1500">
                  <c:v>14.999999999999725</c:v>
                </c:pt>
              </c:numCache>
            </c:numRef>
          </c:xVal>
          <c:yVal>
            <c:numRef>
              <c:f>Solution!$G$3:$G$1503</c:f>
              <c:numCache>
                <c:formatCode>0.00</c:formatCode>
                <c:ptCount val="1501"/>
                <c:pt idx="0">
                  <c:v>-9.8066499999999994</c:v>
                </c:pt>
                <c:pt idx="1">
                  <c:v>8.3811138466668087</c:v>
                </c:pt>
                <c:pt idx="2">
                  <c:v>26.578271008397131</c:v>
                </c:pt>
                <c:pt idx="3">
                  <c:v>44.794130387789771</c:v>
                </c:pt>
                <c:pt idx="4">
                  <c:v>63.036309108073553</c:v>
                </c:pt>
                <c:pt idx="5">
                  <c:v>81.311317844742732</c:v>
                </c:pt>
                <c:pt idx="6">
                  <c:v>99.624452253938315</c:v>
                </c:pt>
                <c:pt idx="7">
                  <c:v>117.9797852264419</c:v>
                </c:pt>
                <c:pt idx="8">
                  <c:v>136.38015730397132</c:v>
                </c:pt>
                <c:pt idx="9">
                  <c:v>154.8271632355773</c:v>
                </c:pt>
                <c:pt idx="10">
                  <c:v>139.5862362923032</c:v>
                </c:pt>
                <c:pt idx="11">
                  <c:v>124.2658676907855</c:v>
                </c:pt>
                <c:pt idx="12">
                  <c:v>108.88074549436266</c:v>
                </c:pt>
                <c:pt idx="13">
                  <c:v>93.444825964660154</c:v>
                </c:pt>
                <c:pt idx="14">
                  <c:v>77.971285238340201</c:v>
                </c:pt>
                <c:pt idx="15">
                  <c:v>62.472477175680922</c:v>
                </c:pt>
                <c:pt idx="16">
                  <c:v>62.292717490503918</c:v>
                </c:pt>
                <c:pt idx="17">
                  <c:v>62.107949887392678</c:v>
                </c:pt>
                <c:pt idx="18">
                  <c:v>61.918217017415593</c:v>
                </c:pt>
                <c:pt idx="19">
                  <c:v>61.723563233611912</c:v>
                </c:pt>
                <c:pt idx="20">
                  <c:v>61.524034412283015</c:v>
                </c:pt>
                <c:pt idx="21">
                  <c:v>61.319677924304756</c:v>
                </c:pt>
                <c:pt idx="22">
                  <c:v>61.110542605483843</c:v>
                </c:pt>
                <c:pt idx="23">
                  <c:v>60.896678725990775</c:v>
                </c:pt>
                <c:pt idx="24">
                  <c:v>60.678137958903577</c:v>
                </c:pt>
                <c:pt idx="25">
                  <c:v>60.454973347897187</c:v>
                </c:pt>
                <c:pt idx="26">
                  <c:v>60.227239274114233</c:v>
                </c:pt>
                <c:pt idx="27">
                  <c:v>59.994991422253563</c:v>
                </c:pt>
                <c:pt idx="28">
                  <c:v>59.758286745914148</c:v>
                </c:pt>
                <c:pt idx="29">
                  <c:v>59.517183432231661</c:v>
                </c:pt>
                <c:pt idx="30">
                  <c:v>59.271740865846752</c:v>
                </c:pt>
                <c:pt idx="31">
                  <c:v>59.022019592243616</c:v>
                </c:pt>
                <c:pt idx="32">
                  <c:v>58.768081280498585</c:v>
                </c:pt>
                <c:pt idx="33">
                  <c:v>58.509988685478433</c:v>
                </c:pt>
                <c:pt idx="34">
                  <c:v>58.247805609528669</c:v>
                </c:pt>
                <c:pt idx="35">
                  <c:v>57.98159686369214</c:v>
                </c:pt>
                <c:pt idx="36">
                  <c:v>57.711428228498953</c:v>
                </c:pt>
                <c:pt idx="37">
                  <c:v>57.437366414367929</c:v>
                </c:pt>
                <c:pt idx="38">
                  <c:v>57.159479021661141</c:v>
                </c:pt>
                <c:pt idx="39">
                  <c:v>56.877834500431803</c:v>
                </c:pt>
                <c:pt idx="40">
                  <c:v>56.592502109906917</c:v>
                </c:pt>
                <c:pt idx="41">
                  <c:v>56.303551877744908</c:v>
                </c:pt>
                <c:pt idx="42">
                  <c:v>56.011054559109112</c:v>
                </c:pt>
                <c:pt idx="43">
                  <c:v>55.715081595597375</c:v>
                </c:pt>
                <c:pt idx="44">
                  <c:v>55.41570507406778</c:v>
                </c:pt>
                <c:pt idx="45">
                  <c:v>55.112997685400174</c:v>
                </c:pt>
                <c:pt idx="46">
                  <c:v>54.807032683232826</c:v>
                </c:pt>
                <c:pt idx="47">
                  <c:v>54.497883842713073</c:v>
                </c:pt>
                <c:pt idx="48">
                  <c:v>54.185625419300244</c:v>
                </c:pt>
                <c:pt idx="49">
                  <c:v>53.870332107658697</c:v>
                </c:pt>
                <c:pt idx="50">
                  <c:v>53.552079000677914</c:v>
                </c:pt>
                <c:pt idx="51">
                  <c:v>53.230941548656773</c:v>
                </c:pt>
                <c:pt idx="52">
                  <c:v>52.906995518686863</c:v>
                </c:pt>
                <c:pt idx="53">
                  <c:v>52.580316954270941</c:v>
                </c:pt>
                <c:pt idx="54">
                  <c:v>52.250982135210045</c:v>
                </c:pt>
                <c:pt idx="55">
                  <c:v>51.919067537793282</c:v>
                </c:pt>
                <c:pt idx="56">
                  <c:v>51.584649795322576</c:v>
                </c:pt>
                <c:pt idx="57">
                  <c:v>51.247805659004278</c:v>
                </c:pt>
                <c:pt idx="58">
                  <c:v>50.908611959238492</c:v>
                </c:pt>
                <c:pt idx="59">
                  <c:v>50.567145567335778</c:v>
                </c:pt>
                <c:pt idx="60">
                  <c:v>50.223483357690462</c:v>
                </c:pt>
                <c:pt idx="61">
                  <c:v>49.87770217043807</c:v>
                </c:pt>
                <c:pt idx="62">
                  <c:v>49.529878774624095</c:v>
                </c:pt>
                <c:pt idx="63">
                  <c:v>49.18008983190964</c:v>
                </c:pt>
                <c:pt idx="64">
                  <c:v>48.828411860838749</c:v>
                </c:pt>
                <c:pt idx="65">
                  <c:v>48.474921201691352</c:v>
                </c:pt>
                <c:pt idx="66">
                  <c:v>48.11969398194406</c:v>
                </c:pt>
                <c:pt idx="67">
                  <c:v>47.762806082360299</c:v>
                </c:pt>
                <c:pt idx="68">
                  <c:v>47.404333103730643</c:v>
                </c:pt>
                <c:pt idx="69">
                  <c:v>47.044350334281802</c:v>
                </c:pt>
                <c:pt idx="70">
                  <c:v>46.682932717772921</c:v>
                </c:pt>
                <c:pt idx="71">
                  <c:v>46.320154822296224</c:v>
                </c:pt>
                <c:pt idx="72">
                  <c:v>45.956090809797246</c:v>
                </c:pt>
                <c:pt idx="73">
                  <c:v>45.590814406330168</c:v>
                </c:pt>
                <c:pt idx="74">
                  <c:v>45.224398873061254</c:v>
                </c:pt>
                <c:pt idx="75">
                  <c:v>44.856916978033027</c:v>
                </c:pt>
                <c:pt idx="76">
                  <c:v>44.488440968700786</c:v>
                </c:pt>
                <c:pt idx="77">
                  <c:v>44.119042545251268</c:v>
                </c:pt>
                <c:pt idx="78">
                  <c:v>43.748792834713036</c:v>
                </c:pt>
                <c:pt idx="79">
                  <c:v>43.377762365866388</c:v>
                </c:pt>
                <c:pt idx="80">
                  <c:v>43.006021044959851</c:v>
                </c:pt>
                <c:pt idx="81">
                  <c:v>42.633638132239462</c:v>
                </c:pt>
                <c:pt idx="82">
                  <c:v>42.260682219295212</c:v>
                </c:pt>
                <c:pt idx="83">
                  <c:v>41.88722120722904</c:v>
                </c:pt>
                <c:pt idx="84">
                  <c:v>41.513322285647163</c:v>
                </c:pt>
                <c:pt idx="85">
                  <c:v>41.139051912478251</c:v>
                </c:pt>
                <c:pt idx="86">
                  <c:v>40.764475794619202</c:v>
                </c:pt>
                <c:pt idx="87">
                  <c:v>40.389658869406944</c:v>
                </c:pt>
                <c:pt idx="88">
                  <c:v>30.515271201979509</c:v>
                </c:pt>
                <c:pt idx="89">
                  <c:v>20.692072044657365</c:v>
                </c:pt>
                <c:pt idx="90">
                  <c:v>10.923709438669057</c:v>
                </c:pt>
                <c:pt idx="91">
                  <c:v>1.2133856516180788</c:v>
                </c:pt>
                <c:pt idx="92">
                  <c:v>-8.4361351852378306</c:v>
                </c:pt>
                <c:pt idx="93">
                  <c:v>-18.022519804141748</c:v>
                </c:pt>
                <c:pt idx="94">
                  <c:v>-17.546973400944715</c:v>
                </c:pt>
                <c:pt idx="95">
                  <c:v>-17.493884293531426</c:v>
                </c:pt>
                <c:pt idx="96">
                  <c:v>-17.44114043471544</c:v>
                </c:pt>
                <c:pt idx="97">
                  <c:v>-17.388739054807807</c:v>
                </c:pt>
                <c:pt idx="98">
                  <c:v>-17.336677443695454</c:v>
                </c:pt>
                <c:pt idx="99">
                  <c:v>-17.284952919036364</c:v>
                </c:pt>
                <c:pt idx="100">
                  <c:v>-17.233562825922419</c:v>
                </c:pt>
                <c:pt idx="101">
                  <c:v>-17.182504536547022</c:v>
                </c:pt>
                <c:pt idx="102">
                  <c:v>-17.131775449877424</c:v>
                </c:pt>
                <c:pt idx="103">
                  <c:v>-17.08137299133173</c:v>
                </c:pt>
                <c:pt idx="104">
                  <c:v>-17.031294612460407</c:v>
                </c:pt>
                <c:pt idx="105">
                  <c:v>-16.981537790632331</c:v>
                </c:pt>
                <c:pt idx="106">
                  <c:v>-16.932100028725234</c:v>
                </c:pt>
                <c:pt idx="107">
                  <c:v>-16.882978854820504</c:v>
                </c:pt>
                <c:pt idx="108">
                  <c:v>-16.834171821902249</c:v>
                </c:pt>
                <c:pt idx="109">
                  <c:v>-16.785676507560591</c:v>
                </c:pt>
                <c:pt idx="110">
                  <c:v>-16.737490513699093</c:v>
                </c:pt>
                <c:pt idx="111">
                  <c:v>-16.689611466246241</c:v>
                </c:pt>
                <c:pt idx="112">
                  <c:v>-16.642037014870994</c:v>
                </c:pt>
                <c:pt idx="113">
                  <c:v>-16.594764832702214</c:v>
                </c:pt>
                <c:pt idx="114">
                  <c:v>-16.547792616052035</c:v>
                </c:pt>
                <c:pt idx="115">
                  <c:v>-16.501118084143023</c:v>
                </c:pt>
                <c:pt idx="116">
                  <c:v>-16.454738978839121</c:v>
                </c:pt>
                <c:pt idx="117">
                  <c:v>-16.408653064380296</c:v>
                </c:pt>
                <c:pt idx="118">
                  <c:v>-16.36285812712082</c:v>
                </c:pt>
                <c:pt idx="119">
                  <c:v>-16.317351975271151</c:v>
                </c:pt>
                <c:pt idx="120">
                  <c:v>-16.272132438643343</c:v>
                </c:pt>
                <c:pt idx="121">
                  <c:v>-16.227197368399953</c:v>
                </c:pt>
                <c:pt idx="122">
                  <c:v>-16.182544636806345</c:v>
                </c:pt>
                <c:pt idx="123">
                  <c:v>-16.13817213698638</c:v>
                </c:pt>
                <c:pt idx="124">
                  <c:v>-16.094077782681431</c:v>
                </c:pt>
                <c:pt idx="125">
                  <c:v>-16.050259508012644</c:v>
                </c:pt>
                <c:pt idx="126">
                  <c:v>-16.006715267246449</c:v>
                </c:pt>
                <c:pt idx="127">
                  <c:v>-15.963443034563213</c:v>
                </c:pt>
                <c:pt idx="128">
                  <c:v>-15.920440803829012</c:v>
                </c:pt>
                <c:pt idx="129">
                  <c:v>-15.877706588370494</c:v>
                </c:pt>
                <c:pt idx="130">
                  <c:v>-15.835238420752754</c:v>
                </c:pt>
                <c:pt idx="131">
                  <c:v>-15.793034352560182</c:v>
                </c:pt>
                <c:pt idx="132">
                  <c:v>-15.751092454180249</c:v>
                </c:pt>
                <c:pt idx="133">
                  <c:v>-15.709410814590184</c:v>
                </c:pt>
                <c:pt idx="134">
                  <c:v>-15.667987541146493</c:v>
                </c:pt>
                <c:pt idx="135">
                  <c:v>-15.62682075937728</c:v>
                </c:pt>
                <c:pt idx="136">
                  <c:v>-15.585908612777311</c:v>
                </c:pt>
                <c:pt idx="137">
                  <c:v>-15.545249262605832</c:v>
                </c:pt>
                <c:pt idx="138">
                  <c:v>-15.504840887687017</c:v>
                </c:pt>
                <c:pt idx="139">
                  <c:v>-15.464681684213081</c:v>
                </c:pt>
                <c:pt idx="140">
                  <c:v>-15.424769865549987</c:v>
                </c:pt>
                <c:pt idx="141">
                  <c:v>-15.385103662045696</c:v>
                </c:pt>
                <c:pt idx="142">
                  <c:v>-15.345681320840951</c:v>
                </c:pt>
                <c:pt idx="143">
                  <c:v>-15.30650110568253</c:v>
                </c:pt>
                <c:pt idx="144">
                  <c:v>-15.26756129673895</c:v>
                </c:pt>
                <c:pt idx="145">
                  <c:v>-15.22886019041858</c:v>
                </c:pt>
                <c:pt idx="146">
                  <c:v>-15.190396099190123</c:v>
                </c:pt>
                <c:pt idx="147">
                  <c:v>-15.152167351405426</c:v>
                </c:pt>
                <c:pt idx="148">
                  <c:v>-15.114172291124611</c:v>
                </c:pt>
                <c:pt idx="149">
                  <c:v>-15.07640927794346</c:v>
                </c:pt>
                <c:pt idx="150">
                  <c:v>-15.038876686823045</c:v>
                </c:pt>
                <c:pt idx="151">
                  <c:v>-15.001572907921535</c:v>
                </c:pt>
                <c:pt idx="152">
                  <c:v>-14.964496346428225</c:v>
                </c:pt>
                <c:pt idx="153">
                  <c:v>-14.927645422399628</c:v>
                </c:pt>
                <c:pt idx="154">
                  <c:v>-14.891018570597756</c:v>
                </c:pt>
                <c:pt idx="155">
                  <c:v>-14.854614240330399</c:v>
                </c:pt>
                <c:pt idx="156">
                  <c:v>-14.81843089529351</c:v>
                </c:pt>
                <c:pt idx="157">
                  <c:v>-14.782467013415568</c:v>
                </c:pt>
                <c:pt idx="158">
                  <c:v>-14.746721086703957</c:v>
                </c:pt>
                <c:pt idx="159">
                  <c:v>-14.71119162109326</c:v>
                </c:pt>
                <c:pt idx="160">
                  <c:v>-14.67587713629554</c:v>
                </c:pt>
                <c:pt idx="161">
                  <c:v>-14.640776165652463</c:v>
                </c:pt>
                <c:pt idx="162">
                  <c:v>-14.605887255989341</c:v>
                </c:pt>
                <c:pt idx="163">
                  <c:v>-14.571208967470996</c:v>
                </c:pt>
                <c:pt idx="164">
                  <c:v>-14.536739873459462</c:v>
                </c:pt>
                <c:pt idx="165">
                  <c:v>-14.502478560373454</c:v>
                </c:pt>
                <c:pt idx="166">
                  <c:v>-14.468423627549644</c:v>
                </c:pt>
                <c:pt idx="167">
                  <c:v>-14.434573687105649</c:v>
                </c:pt>
                <c:pt idx="168">
                  <c:v>-14.400927363804749</c:v>
                </c:pt>
                <c:pt idx="169">
                  <c:v>-14.367483294922303</c:v>
                </c:pt>
                <c:pt idx="170">
                  <c:v>-14.334240130113832</c:v>
                </c:pt>
                <c:pt idx="171">
                  <c:v>-14.30119653128474</c:v>
                </c:pt>
                <c:pt idx="172">
                  <c:v>-14.268351172461676</c:v>
                </c:pt>
                <c:pt idx="173">
                  <c:v>-14.235702739665468</c:v>
                </c:pt>
                <c:pt idx="174">
                  <c:v>-14.203249930785679</c:v>
                </c:pt>
                <c:pt idx="175">
                  <c:v>-14.170991455456678</c:v>
                </c:pt>
                <c:pt idx="176">
                  <c:v>-14.138926034935242</c:v>
                </c:pt>
                <c:pt idx="177">
                  <c:v>-14.107052401979722</c:v>
                </c:pt>
                <c:pt idx="178">
                  <c:v>-14.075369300730625</c:v>
                </c:pt>
                <c:pt idx="179">
                  <c:v>-14.043875486592741</c:v>
                </c:pt>
                <c:pt idx="180">
                  <c:v>-14.012569726118661</c:v>
                </c:pt>
                <c:pt idx="181">
                  <c:v>-13.98145079689375</c:v>
                </c:pt>
                <c:pt idx="182">
                  <c:v>-13.950517487422539</c:v>
                </c:pt>
                <c:pt idx="183">
                  <c:v>-13.919768597016478</c:v>
                </c:pt>
                <c:pt idx="184">
                  <c:v>-13.889202935683091</c:v>
                </c:pt>
                <c:pt idx="185">
                  <c:v>-13.858819324016462</c:v>
                </c:pt>
                <c:pt idx="186">
                  <c:v>-13.82861659308905</c:v>
                </c:pt>
                <c:pt idx="187">
                  <c:v>-13.79859358434485</c:v>
                </c:pt>
                <c:pt idx="188">
                  <c:v>-13.768749149493813</c:v>
                </c:pt>
                <c:pt idx="189">
                  <c:v>-13.739082150407565</c:v>
                </c:pt>
                <c:pt idx="190">
                  <c:v>-13.709591459016385</c:v>
                </c:pt>
                <c:pt idx="191">
                  <c:v>-13.680275957207428</c:v>
                </c:pt>
                <c:pt idx="192">
                  <c:v>-13.65113453672417</c:v>
                </c:pt>
                <c:pt idx="193">
                  <c:v>-13.622166099067064</c:v>
                </c:pt>
                <c:pt idx="194">
                  <c:v>-13.5933695553954</c:v>
                </c:pt>
                <c:pt idx="195">
                  <c:v>-13.564743826430325</c:v>
                </c:pt>
                <c:pt idx="196">
                  <c:v>-13.536287842359037</c:v>
                </c:pt>
                <c:pt idx="197">
                  <c:v>-13.508000542740129</c:v>
                </c:pt>
                <c:pt idx="198">
                  <c:v>-13.479880876410057</c:v>
                </c:pt>
                <c:pt idx="199">
                  <c:v>-13.451927801390704</c:v>
                </c:pt>
                <c:pt idx="200">
                  <c:v>-13.424140284798099</c:v>
                </c:pt>
                <c:pt idx="201">
                  <c:v>-13.396517302752148</c:v>
                </c:pt>
                <c:pt idx="202">
                  <c:v>-13.369057840287503</c:v>
                </c:pt>
                <c:pt idx="203">
                  <c:v>-13.341760891265441</c:v>
                </c:pt>
                <c:pt idx="204">
                  <c:v>-13.314625458286818</c:v>
                </c:pt>
                <c:pt idx="205">
                  <c:v>-13.287650552606019</c:v>
                </c:pt>
                <c:pt idx="206">
                  <c:v>-13.260835194045956</c:v>
                </c:pt>
                <c:pt idx="207">
                  <c:v>-13.234178410914051</c:v>
                </c:pt>
                <c:pt idx="208">
                  <c:v>-13.207679239919198</c:v>
                </c:pt>
                <c:pt idx="209">
                  <c:v>-13.181336726089716</c:v>
                </c:pt>
                <c:pt idx="210">
                  <c:v>-13.155149922692258</c:v>
                </c:pt>
                <c:pt idx="211">
                  <c:v>-13.129117891151676</c:v>
                </c:pt>
                <c:pt idx="212">
                  <c:v>-13.103239700971804</c:v>
                </c:pt>
                <c:pt idx="213">
                  <c:v>-13.077514429657189</c:v>
                </c:pt>
                <c:pt idx="214">
                  <c:v>-13.051941162635721</c:v>
                </c:pt>
                <c:pt idx="215">
                  <c:v>-13.026518993182165</c:v>
                </c:pt>
                <c:pt idx="216">
                  <c:v>-13.00124702234258</c:v>
                </c:pt>
                <c:pt idx="217">
                  <c:v>-12.976124358859629</c:v>
                </c:pt>
                <c:pt idx="218">
                  <c:v>-12.951150119098726</c:v>
                </c:pt>
                <c:pt idx="219">
                  <c:v>-12.926323426975074</c:v>
                </c:pt>
                <c:pt idx="220">
                  <c:v>-12.901643413881519</c:v>
                </c:pt>
                <c:pt idx="221">
                  <c:v>-12.877109218617242</c:v>
                </c:pt>
                <c:pt idx="222">
                  <c:v>-12.852719987317281</c:v>
                </c:pt>
                <c:pt idx="223">
                  <c:v>-12.828474873382849</c:v>
                </c:pt>
                <c:pt idx="224">
                  <c:v>-12.804373037412484</c:v>
                </c:pt>
                <c:pt idx="225">
                  <c:v>-12.780413647133937</c:v>
                </c:pt>
                <c:pt idx="226">
                  <c:v>-12.756595877336894</c:v>
                </c:pt>
                <c:pt idx="227">
                  <c:v>-12.732918909806438</c:v>
                </c:pt>
                <c:pt idx="228">
                  <c:v>-12.709381933257269</c:v>
                </c:pt>
                <c:pt idx="229">
                  <c:v>-12.685984143268698</c:v>
                </c:pt>
                <c:pt idx="230">
                  <c:v>-12.662724742220348</c:v>
                </c:pt>
                <c:pt idx="231">
                  <c:v>-12.639602939228627</c:v>
                </c:pt>
                <c:pt idx="232">
                  <c:v>-12.616617950083883</c:v>
                </c:pt>
                <c:pt idx="233">
                  <c:v>-12.593768997188302</c:v>
                </c:pt>
                <c:pt idx="234">
                  <c:v>-12.57105530949449</c:v>
                </c:pt>
                <c:pt idx="235">
                  <c:v>-12.548476122444766</c:v>
                </c:pt>
                <c:pt idx="236">
                  <c:v>-12.526030677911129</c:v>
                </c:pt>
                <c:pt idx="237">
                  <c:v>-12.503718224135907</c:v>
                </c:pt>
                <c:pt idx="238">
                  <c:v>-12.481538015673079</c:v>
                </c:pt>
                <c:pt idx="239">
                  <c:v>-12.459489313330256</c:v>
                </c:pt>
                <c:pt idx="240">
                  <c:v>-12.437571384111292</c:v>
                </c:pt>
                <c:pt idx="241">
                  <c:v>-12.415783501159593</c:v>
                </c:pt>
                <c:pt idx="242">
                  <c:v>-12.394124943702002</c:v>
                </c:pt>
                <c:pt idx="243">
                  <c:v>-12.372594996993348</c:v>
                </c:pt>
                <c:pt idx="244">
                  <c:v>-12.351192952261609</c:v>
                </c:pt>
                <c:pt idx="245">
                  <c:v>-12.329918106653679</c:v>
                </c:pt>
                <c:pt idx="246">
                  <c:v>-12.308769763181751</c:v>
                </c:pt>
                <c:pt idx="247">
                  <c:v>-12.287747230670291</c:v>
                </c:pt>
                <c:pt idx="248">
                  <c:v>-12.266849823703598</c:v>
                </c:pt>
                <c:pt idx="249">
                  <c:v>-12.246076862573966</c:v>
                </c:pt>
                <c:pt idx="250">
                  <c:v>-12.225427673230392</c:v>
                </c:pt>
                <c:pt idx="251">
                  <c:v>-12.204901587227885</c:v>
                </c:pt>
                <c:pt idx="252">
                  <c:v>-12.184497941677305</c:v>
                </c:pt>
                <c:pt idx="253">
                  <c:v>-12.164216079195786</c:v>
                </c:pt>
                <c:pt idx="254">
                  <c:v>-12.144055347857686</c:v>
                </c:pt>
                <c:pt idx="255">
                  <c:v>-12.12401510114608</c:v>
                </c:pt>
                <c:pt idx="256">
                  <c:v>-12.104094697904817</c:v>
                </c:pt>
                <c:pt idx="257">
                  <c:v>-12.084293502291048</c:v>
                </c:pt>
                <c:pt idx="258">
                  <c:v>-12.064610883728335</c:v>
                </c:pt>
                <c:pt idx="259">
                  <c:v>-12.045046216860239</c:v>
                </c:pt>
                <c:pt idx="260">
                  <c:v>-12.025598881504433</c:v>
                </c:pt>
                <c:pt idx="261">
                  <c:v>-12.006268262607303</c:v>
                </c:pt>
                <c:pt idx="262">
                  <c:v>-11.987053750199072</c:v>
                </c:pt>
                <c:pt idx="263">
                  <c:v>-11.967954739349381</c:v>
                </c:pt>
                <c:pt idx="264">
                  <c:v>-11.948970630123386</c:v>
                </c:pt>
                <c:pt idx="265">
                  <c:v>-11.930100827538316</c:v>
                </c:pt>
                <c:pt idx="266">
                  <c:v>-11.91134474152051</c:v>
                </c:pt>
                <c:pt idx="267">
                  <c:v>-11.892701786862927</c:v>
                </c:pt>
                <c:pt idx="268">
                  <c:v>-11.874171383183102</c:v>
                </c:pt>
                <c:pt idx="269">
                  <c:v>-11.855752954881577</c:v>
                </c:pt>
                <c:pt idx="270">
                  <c:v>-11.837445931100781</c:v>
                </c:pt>
                <c:pt idx="271">
                  <c:v>-11.819249745684337</c:v>
                </c:pt>
                <c:pt idx="272">
                  <c:v>-11.801163837136839</c:v>
                </c:pt>
                <c:pt idx="273">
                  <c:v>-11.783187648584036</c:v>
                </c:pt>
                <c:pt idx="274">
                  <c:v>-11.765320627733473</c:v>
                </c:pt>
                <c:pt idx="275">
                  <c:v>-11.747562226835528</c:v>
                </c:pt>
                <c:pt idx="276">
                  <c:v>-11.729911902644901</c:v>
                </c:pt>
                <c:pt idx="277">
                  <c:v>-11.712369116382494</c:v>
                </c:pt>
                <c:pt idx="278">
                  <c:v>-11.694933333697707</c:v>
                </c:pt>
                <c:pt idx="279">
                  <c:v>-11.677604024631155</c:v>
                </c:pt>
                <c:pt idx="280">
                  <c:v>-11.66038066357776</c:v>
                </c:pt>
                <c:pt idx="281">
                  <c:v>-11.643262729250258</c:v>
                </c:pt>
                <c:pt idx="282">
                  <c:v>-11.626249704643103</c:v>
                </c:pt>
                <c:pt idx="283">
                  <c:v>-11.609341076996722</c:v>
                </c:pt>
                <c:pt idx="284">
                  <c:v>-11.592536337762214</c:v>
                </c:pt>
                <c:pt idx="285">
                  <c:v>-11.575834982566356</c:v>
                </c:pt>
                <c:pt idx="286">
                  <c:v>-11.559236511177044</c:v>
                </c:pt>
                <c:pt idx="287">
                  <c:v>-11.542740427469065</c:v>
                </c:pt>
                <c:pt idx="288">
                  <c:v>-11.526346239390254</c:v>
                </c:pt>
                <c:pt idx="289">
                  <c:v>-11.510053458928001</c:v>
                </c:pt>
                <c:pt idx="290">
                  <c:v>-11.493861602076118</c:v>
                </c:pt>
                <c:pt idx="291">
                  <c:v>-11.477770188802069</c:v>
                </c:pt>
                <c:pt idx="292">
                  <c:v>-11.461778743014532</c:v>
                </c:pt>
                <c:pt idx="293">
                  <c:v>-11.445886792531315</c:v>
                </c:pt>
                <c:pt idx="294">
                  <c:v>-11.430093869047617</c:v>
                </c:pt>
                <c:pt idx="295">
                  <c:v>-11.414399508104612</c:v>
                </c:pt>
                <c:pt idx="296">
                  <c:v>-11.398803249058387</c:v>
                </c:pt>
                <c:pt idx="297">
                  <c:v>-11.383304635049187</c:v>
                </c:pt>
                <c:pt idx="298">
                  <c:v>-11.367903212971006</c:v>
                </c:pt>
                <c:pt idx="299">
                  <c:v>-11.352598533441485</c:v>
                </c:pt>
                <c:pt idx="300">
                  <c:v>-11.337390150772135</c:v>
                </c:pt>
                <c:pt idx="301">
                  <c:v>-11.322277622938877</c:v>
                </c:pt>
                <c:pt idx="302">
                  <c:v>-11.307260511552885</c:v>
                </c:pt>
                <c:pt idx="303">
                  <c:v>-11.292338381831749</c:v>
                </c:pt>
                <c:pt idx="304">
                  <c:v>-11.277510802570941</c:v>
                </c:pt>
                <c:pt idx="305">
                  <c:v>-11.262777346115557</c:v>
                </c:pt>
                <c:pt idx="306">
                  <c:v>-11.248137588332403</c:v>
                </c:pt>
                <c:pt idx="307">
                  <c:v>-11.233591108582328</c:v>
                </c:pt>
                <c:pt idx="308">
                  <c:v>-11.21913748969288</c:v>
                </c:pt>
                <c:pt idx="309">
                  <c:v>-11.204776317931248</c:v>
                </c:pt>
                <c:pt idx="310">
                  <c:v>-11.190507182977461</c:v>
                </c:pt>
                <c:pt idx="311">
                  <c:v>-11.176329677897904</c:v>
                </c:pt>
                <c:pt idx="312">
                  <c:v>-11.162243399119093</c:v>
                </c:pt>
                <c:pt idx="313">
                  <c:v>-11.148247946401726</c:v>
                </c:pt>
                <c:pt idx="314">
                  <c:v>-11.134342922815017</c:v>
                </c:pt>
                <c:pt idx="315">
                  <c:v>-11.120527934711289</c:v>
                </c:pt>
                <c:pt idx="316">
                  <c:v>-11.106802591700831</c:v>
                </c:pt>
                <c:pt idx="317">
                  <c:v>-11.093166506627041</c:v>
                </c:pt>
                <c:pt idx="318">
                  <c:v>-11.0796192955418</c:v>
                </c:pt>
                <c:pt idx="319">
                  <c:v>-11.066160577681128</c:v>
                </c:pt>
                <c:pt idx="320">
                  <c:v>-11.05278997544108</c:v>
                </c:pt>
                <c:pt idx="321">
                  <c:v>-11.039507114353903</c:v>
                </c:pt>
                <c:pt idx="322">
                  <c:v>-11.026311623064437</c:v>
                </c:pt>
                <c:pt idx="323">
                  <c:v>-11.013203133306773</c:v>
                </c:pt>
                <c:pt idx="324">
                  <c:v>-11.000181279881144</c:v>
                </c:pt>
                <c:pt idx="325">
                  <c:v>-10.987245700631059</c:v>
                </c:pt>
                <c:pt idx="326">
                  <c:v>-10.974396036420695</c:v>
                </c:pt>
                <c:pt idx="327">
                  <c:v>-10.961631931112493</c:v>
                </c:pt>
                <c:pt idx="328">
                  <c:v>-10.948953031545022</c:v>
                </c:pt>
                <c:pt idx="329">
                  <c:v>-10.936358987511053</c:v>
                </c:pt>
                <c:pt idx="330">
                  <c:v>-10.923849451735862</c:v>
                </c:pt>
                <c:pt idx="331">
                  <c:v>-10.911424079855781</c:v>
                </c:pt>
                <c:pt idx="332">
                  <c:v>-10.899082530396951</c:v>
                </c:pt>
                <c:pt idx="333">
                  <c:v>-10.886824464754307</c:v>
                </c:pt>
                <c:pt idx="334">
                  <c:v>-10.874649547170783</c:v>
                </c:pt>
                <c:pt idx="335">
                  <c:v>-10.86255744471673</c:v>
                </c:pt>
                <c:pt idx="336">
                  <c:v>34.963085505524525</c:v>
                </c:pt>
                <c:pt idx="337">
                  <c:v>80.817875259452165</c:v>
                </c:pt>
                <c:pt idx="338">
                  <c:v>126.77988359968289</c:v>
                </c:pt>
                <c:pt idx="339">
                  <c:v>172.92415104158093</c:v>
                </c:pt>
                <c:pt idx="340">
                  <c:v>219.32306446084357</c:v>
                </c:pt>
                <c:pt idx="341">
                  <c:v>266.04668582301224</c:v>
                </c:pt>
                <c:pt idx="342">
                  <c:v>313.16303612085773</c:v>
                </c:pt>
                <c:pt idx="343">
                  <c:v>360.73833811846708</c:v>
                </c:pt>
                <c:pt idx="344">
                  <c:v>408.83722063356595</c:v>
                </c:pt>
                <c:pt idx="345">
                  <c:v>388.33681265696492</c:v>
                </c:pt>
                <c:pt idx="346">
                  <c:v>367.46482343228257</c:v>
                </c:pt>
                <c:pt idx="347">
                  <c:v>346.24872505697857</c:v>
                </c:pt>
                <c:pt idx="348">
                  <c:v>324.71657806487536</c:v>
                </c:pt>
                <c:pt idx="349">
                  <c:v>302.89689105631805</c:v>
                </c:pt>
                <c:pt idx="350">
                  <c:v>280.81847664751689</c:v>
                </c:pt>
                <c:pt idx="351">
                  <c:v>258.51030745078339</c:v>
                </c:pt>
                <c:pt idx="352">
                  <c:v>236.00137341894782</c:v>
                </c:pt>
                <c:pt idx="353">
                  <c:v>213.32054184369167</c:v>
                </c:pt>
                <c:pt idx="354">
                  <c:v>190.49642123537561</c:v>
                </c:pt>
                <c:pt idx="355">
                  <c:v>167.55723023281629</c:v>
                </c:pt>
                <c:pt idx="356">
                  <c:v>144.53067259734064</c:v>
                </c:pt>
                <c:pt idx="357">
                  <c:v>121.4438192385617</c:v>
                </c:pt>
                <c:pt idx="358">
                  <c:v>98.322998102106027</c:v>
                </c:pt>
                <c:pt idx="359">
                  <c:v>75.193692624551588</c:v>
                </c:pt>
                <c:pt idx="360">
                  <c:v>52.080449330722004</c:v>
                </c:pt>
                <c:pt idx="361">
                  <c:v>51.787266782885972</c:v>
                </c:pt>
                <c:pt idx="362">
                  <c:v>51.493125760010365</c:v>
                </c:pt>
                <c:pt idx="363">
                  <c:v>51.19805438025174</c:v>
                </c:pt>
                <c:pt idx="364">
                  <c:v>50.902084472252739</c:v>
                </c:pt>
                <c:pt idx="365">
                  <c:v>50.605247792425402</c:v>
                </c:pt>
                <c:pt idx="366">
                  <c:v>50.307576017567548</c:v>
                </c:pt>
                <c:pt idx="367">
                  <c:v>50.009100737577619</c:v>
                </c:pt>
                <c:pt idx="368">
                  <c:v>49.709853448269044</c:v>
                </c:pt>
                <c:pt idx="369">
                  <c:v>49.409865544286923</c:v>
                </c:pt>
                <c:pt idx="370">
                  <c:v>49.109168312128801</c:v>
                </c:pt>
                <c:pt idx="371">
                  <c:v>48.807792923272061</c:v>
                </c:pt>
                <c:pt idx="372">
                  <c:v>48.50577042740948</c:v>
                </c:pt>
                <c:pt idx="373">
                  <c:v>48.203131745795339</c:v>
                </c:pt>
                <c:pt idx="374">
                  <c:v>47.899907664703534</c:v>
                </c:pt>
                <c:pt idx="375">
                  <c:v>47.596128828999788</c:v>
                </c:pt>
                <c:pt idx="376">
                  <c:v>47.291825735829171</c:v>
                </c:pt>
                <c:pt idx="377">
                  <c:v>46.987028728421009</c:v>
                </c:pt>
                <c:pt idx="378">
                  <c:v>46.681767990012133</c:v>
                </c:pt>
                <c:pt idx="379">
                  <c:v>46.376073537890335</c:v>
                </c:pt>
                <c:pt idx="380">
                  <c:v>46.069975217558948</c:v>
                </c:pt>
                <c:pt idx="381">
                  <c:v>45.763502697023831</c:v>
                </c:pt>
                <c:pt idx="382">
                  <c:v>45.456685461204216</c:v>
                </c:pt>
                <c:pt idx="383">
                  <c:v>45.14955280646771</c:v>
                </c:pt>
                <c:pt idx="384">
                  <c:v>44.842133835291307</c:v>
                </c:pt>
                <c:pt idx="385">
                  <c:v>44.534457451048333</c:v>
                </c:pt>
                <c:pt idx="386">
                  <c:v>44.226552352922873</c:v>
                </c:pt>
                <c:pt idx="387">
                  <c:v>43.918447030951832</c:v>
                </c:pt>
                <c:pt idx="388">
                  <c:v>43.610169761195522</c:v>
                </c:pt>
                <c:pt idx="389">
                  <c:v>43.301748601036941</c:v>
                </c:pt>
                <c:pt idx="390">
                  <c:v>42.993211384610717</c:v>
                </c:pt>
                <c:pt idx="391">
                  <c:v>42.684585718361419</c:v>
                </c:pt>
                <c:pt idx="392">
                  <c:v>42.375898976731953</c:v>
                </c:pt>
                <c:pt idx="393">
                  <c:v>42.067178297982203</c:v>
                </c:pt>
                <c:pt idx="394">
                  <c:v>41.758450580137584</c:v>
                </c:pt>
                <c:pt idx="395">
                  <c:v>41.449742477068185</c:v>
                </c:pt>
                <c:pt idx="396">
                  <c:v>41.141080394697724</c:v>
                </c:pt>
                <c:pt idx="397">
                  <c:v>40.832490487343158</c:v>
                </c:pt>
                <c:pt idx="398">
                  <c:v>40.523998654183494</c:v>
                </c:pt>
                <c:pt idx="399">
                  <c:v>40.215630535858843</c:v>
                </c:pt>
                <c:pt idx="400">
                  <c:v>39.907411511198198</c:v>
                </c:pt>
                <c:pt idx="401">
                  <c:v>39.5993666940766</c:v>
                </c:pt>
                <c:pt idx="402">
                  <c:v>39.291520930400218</c:v>
                </c:pt>
                <c:pt idx="403">
                  <c:v>38.983898795219709</c:v>
                </c:pt>
                <c:pt idx="404">
                  <c:v>38.676524589970548</c:v>
                </c:pt>
                <c:pt idx="405">
                  <c:v>38.369422339840042</c:v>
                </c:pt>
                <c:pt idx="406">
                  <c:v>38.062615791260214</c:v>
                </c:pt>
                <c:pt idx="407">
                  <c:v>37.756128409525765</c:v>
                </c:pt>
                <c:pt idx="408">
                  <c:v>37.449983376536281</c:v>
                </c:pt>
                <c:pt idx="409">
                  <c:v>37.14420358866164</c:v>
                </c:pt>
                <c:pt idx="410">
                  <c:v>36.838811654730073</c:v>
                </c:pt>
                <c:pt idx="411">
                  <c:v>36.533829894137348</c:v>
                </c:pt>
                <c:pt idx="412">
                  <c:v>36.229280335076339</c:v>
                </c:pt>
                <c:pt idx="413">
                  <c:v>35.92518471288593</c:v>
                </c:pt>
                <c:pt idx="414">
                  <c:v>35.621564468517818</c:v>
                </c:pt>
                <c:pt idx="415">
                  <c:v>35.318440747120306</c:v>
                </c:pt>
                <c:pt idx="416">
                  <c:v>35.015834396737645</c:v>
                </c:pt>
                <c:pt idx="417">
                  <c:v>34.713765967123742</c:v>
                </c:pt>
                <c:pt idx="418">
                  <c:v>34.412255708668923</c:v>
                </c:pt>
                <c:pt idx="419">
                  <c:v>34.111323571438241</c:v>
                </c:pt>
                <c:pt idx="420">
                  <c:v>33.810989204320236</c:v>
                </c:pt>
                <c:pt idx="421">
                  <c:v>33.511271954284261</c:v>
                </c:pt>
                <c:pt idx="422">
                  <c:v>33.212190865745377</c:v>
                </c:pt>
                <c:pt idx="423">
                  <c:v>32.913764680035051</c:v>
                </c:pt>
                <c:pt idx="424">
                  <c:v>32.616011834976028</c:v>
                </c:pt>
                <c:pt idx="425">
                  <c:v>32.318950464560203</c:v>
                </c:pt>
                <c:pt idx="426">
                  <c:v>32.022598398727503</c:v>
                </c:pt>
                <c:pt idx="427">
                  <c:v>31.726973163244438</c:v>
                </c:pt>
                <c:pt idx="428">
                  <c:v>31.432091979680472</c:v>
                </c:pt>
                <c:pt idx="429">
                  <c:v>31.137971765480817</c:v>
                </c:pt>
                <c:pt idx="430">
                  <c:v>30.844629134133772</c:v>
                </c:pt>
                <c:pt idx="431">
                  <c:v>30.552080395430842</c:v>
                </c:pt>
                <c:pt idx="432">
                  <c:v>30.26034155581835</c:v>
                </c:pt>
                <c:pt idx="433">
                  <c:v>29.969428318838212</c:v>
                </c:pt>
                <c:pt idx="434">
                  <c:v>29.679356085656625</c:v>
                </c:pt>
                <c:pt idx="435">
                  <c:v>29.390139955678677</c:v>
                </c:pt>
                <c:pt idx="436">
                  <c:v>29.101794727247086</c:v>
                </c:pt>
                <c:pt idx="437">
                  <c:v>28.814334898423592</c:v>
                </c:pt>
                <c:pt idx="438">
                  <c:v>28.527774667850661</c:v>
                </c:pt>
                <c:pt idx="439">
                  <c:v>28.242127935692412</c:v>
                </c:pt>
                <c:pt idx="440">
                  <c:v>27.957408304652244</c:v>
                </c:pt>
                <c:pt idx="441">
                  <c:v>27.673629081066036</c:v>
                </c:pt>
                <c:pt idx="442">
                  <c:v>27.390803276068542</c:v>
                </c:pt>
                <c:pt idx="443">
                  <c:v>27.108943606831598</c:v>
                </c:pt>
                <c:pt idx="444">
                  <c:v>26.828062497872065</c:v>
                </c:pt>
                <c:pt idx="445">
                  <c:v>26.548172082427858</c:v>
                </c:pt>
                <c:pt idx="446">
                  <c:v>26.269284203900195</c:v>
                </c:pt>
                <c:pt idx="447">
                  <c:v>25.991410417360157</c:v>
                </c:pt>
                <c:pt idx="448">
                  <c:v>25.714561991118064</c:v>
                </c:pt>
                <c:pt idx="449">
                  <c:v>25.438749908353493</c:v>
                </c:pt>
                <c:pt idx="450">
                  <c:v>25.163984868804398</c:v>
                </c:pt>
                <c:pt idx="451">
                  <c:v>24.890277290513598</c:v>
                </c:pt>
                <c:pt idx="452">
                  <c:v>24.61763731163051</c:v>
                </c:pt>
                <c:pt idx="453">
                  <c:v>24.346074792266847</c:v>
                </c:pt>
                <c:pt idx="454">
                  <c:v>24.075599316404077</c:v>
                </c:pt>
                <c:pt idx="455">
                  <c:v>23.806220193851303</c:v>
                </c:pt>
                <c:pt idx="456">
                  <c:v>23.53794646225144</c:v>
                </c:pt>
                <c:pt idx="457">
                  <c:v>23.270786889134332</c:v>
                </c:pt>
                <c:pt idx="458">
                  <c:v>23.004749974014835</c:v>
                </c:pt>
                <c:pt idx="459">
                  <c:v>22.739843950534212</c:v>
                </c:pt>
                <c:pt idx="460">
                  <c:v>22.47607678864345</c:v>
                </c:pt>
                <c:pt idx="461">
                  <c:v>22.213456196826371</c:v>
                </c:pt>
                <c:pt idx="462">
                  <c:v>21.951989624361239</c:v>
                </c:pt>
                <c:pt idx="463">
                  <c:v>21.691684263619152</c:v>
                </c:pt>
                <c:pt idx="464">
                  <c:v>21.432547052397538</c:v>
                </c:pt>
                <c:pt idx="465">
                  <c:v>21.174584676287164</c:v>
                </c:pt>
                <c:pt idx="466">
                  <c:v>20.917803571071264</c:v>
                </c:pt>
                <c:pt idx="467">
                  <c:v>20.662209925154933</c:v>
                </c:pt>
                <c:pt idx="468">
                  <c:v>20.407809682023426</c:v>
                </c:pt>
                <c:pt idx="469">
                  <c:v>20.154608542727988</c:v>
                </c:pt>
                <c:pt idx="470">
                  <c:v>19.902611968397402</c:v>
                </c:pt>
                <c:pt idx="471">
                  <c:v>19.651825182773884</c:v>
                </c:pt>
                <c:pt idx="472">
                  <c:v>19.402253174772124</c:v>
                </c:pt>
                <c:pt idx="473">
                  <c:v>19.153900701059644</c:v>
                </c:pt>
                <c:pt idx="474">
                  <c:v>18.906772288657358</c:v>
                </c:pt>
                <c:pt idx="475">
                  <c:v>18.66087223755877</c:v>
                </c:pt>
                <c:pt idx="476">
                  <c:v>18.416204623366692</c:v>
                </c:pt>
                <c:pt idx="477">
                  <c:v>18.1727732999456</c:v>
                </c:pt>
                <c:pt idx="478">
                  <c:v>17.93058190208912</c:v>
                </c:pt>
                <c:pt idx="479">
                  <c:v>17.689633848200526</c:v>
                </c:pt>
                <c:pt idx="480">
                  <c:v>17.449932342985598</c:v>
                </c:pt>
                <c:pt idx="481">
                  <c:v>17.211480380156075</c:v>
                </c:pt>
                <c:pt idx="482">
                  <c:v>16.974280745143076</c:v>
                </c:pt>
                <c:pt idx="483">
                  <c:v>16.738336017818604</c:v>
                </c:pt>
                <c:pt idx="484">
                  <c:v>16.50364857522456</c:v>
                </c:pt>
                <c:pt idx="485">
                  <c:v>16.270220594307741</c:v>
                </c:pt>
                <c:pt idx="486">
                  <c:v>16.038054054659682</c:v>
                </c:pt>
                <c:pt idx="487">
                  <c:v>15.807150741260672</c:v>
                </c:pt>
                <c:pt idx="488">
                  <c:v>15.577512247226117</c:v>
                </c:pt>
                <c:pt idx="489">
                  <c:v>15.349139976555103</c:v>
                </c:pt>
                <c:pt idx="490">
                  <c:v>15.122035146879032</c:v>
                </c:pt>
                <c:pt idx="491">
                  <c:v>14.896198792210676</c:v>
                </c:pt>
                <c:pt idx="492">
                  <c:v>14.671631765691131</c:v>
                </c:pt>
                <c:pt idx="493">
                  <c:v>14.448334742335087</c:v>
                </c:pt>
                <c:pt idx="494">
                  <c:v>14.226308221772536</c:v>
                </c:pt>
                <c:pt idx="495">
                  <c:v>14.005552530986519</c:v>
                </c:pt>
                <c:pt idx="496">
                  <c:v>13.786067827045711</c:v>
                </c:pt>
                <c:pt idx="497">
                  <c:v>13.567854099831283</c:v>
                </c:pt>
                <c:pt idx="498">
                  <c:v>13.350911174756803</c:v>
                </c:pt>
                <c:pt idx="499">
                  <c:v>13.135238715480757</c:v>
                </c:pt>
                <c:pt idx="500">
                  <c:v>12.920836226610662</c:v>
                </c:pt>
                <c:pt idx="501">
                  <c:v>12.707703056398019</c:v>
                </c:pt>
                <c:pt idx="502">
                  <c:v>12.495838399423306</c:v>
                </c:pt>
                <c:pt idx="503">
                  <c:v>12.285241299270602</c:v>
                </c:pt>
                <c:pt idx="504">
                  <c:v>12.075910651190627</c:v>
                </c:pt>
                <c:pt idx="505">
                  <c:v>11.867845204751843</c:v>
                </c:pt>
                <c:pt idx="506">
                  <c:v>11.661043566479048</c:v>
                </c:pt>
                <c:pt idx="507">
                  <c:v>11.455504202478398</c:v>
                </c:pt>
                <c:pt idx="508">
                  <c:v>11.251225441048739</c:v>
                </c:pt>
                <c:pt idx="509">
                  <c:v>11.048205475278239</c:v>
                </c:pt>
                <c:pt idx="510">
                  <c:v>10.84644236562602</c:v>
                </c:pt>
                <c:pt idx="511">
                  <c:v>10.645934042488053</c:v>
                </c:pt>
                <c:pt idx="512">
                  <c:v>10.446678308746918</c:v>
                </c:pt>
                <c:pt idx="513">
                  <c:v>10.248672842304835</c:v>
                </c:pt>
                <c:pt idx="514">
                  <c:v>10.051915198599509</c:v>
                </c:pt>
                <c:pt idx="515">
                  <c:v>9.8564028131021626</c:v>
                </c:pt>
                <c:pt idx="516">
                  <c:v>9.6621330037976243</c:v>
                </c:pt>
                <c:pt idx="517">
                  <c:v>9.4691029736457004</c:v>
                </c:pt>
                <c:pt idx="518">
                  <c:v>9.2773098130236544</c:v>
                </c:pt>
                <c:pt idx="519">
                  <c:v>9.0867505021491422</c:v>
                </c:pt>
                <c:pt idx="520">
                  <c:v>8.8974219134835586</c:v>
                </c:pt>
                <c:pt idx="521">
                  <c:v>8.709320814115058</c:v>
                </c:pt>
                <c:pt idx="522">
                  <c:v>8.5224438681213108</c:v>
                </c:pt>
                <c:pt idx="523">
                  <c:v>8.3367876389111455</c:v>
                </c:pt>
                <c:pt idx="524">
                  <c:v>8.1523485915454188</c:v>
                </c:pt>
                <c:pt idx="525">
                  <c:v>7.9691230950360943</c:v>
                </c:pt>
                <c:pt idx="526">
                  <c:v>0.87619291844980496</c:v>
                </c:pt>
                <c:pt idx="527">
                  <c:v>-6.1673052311792853</c:v>
                </c:pt>
                <c:pt idx="528">
                  <c:v>-13.159790163964002</c:v>
                </c:pt>
                <c:pt idx="529">
                  <c:v>-20.099828117777498</c:v>
                </c:pt>
                <c:pt idx="530">
                  <c:v>-26.986126982005135</c:v>
                </c:pt>
                <c:pt idx="531">
                  <c:v>-33.81753382901109</c:v>
                </c:pt>
                <c:pt idx="532">
                  <c:v>-40.593032207917148</c:v>
                </c:pt>
                <c:pt idx="533">
                  <c:v>-47.31173922337976</c:v>
                </c:pt>
                <c:pt idx="534">
                  <c:v>-53.972902421765745</c:v>
                </c:pt>
                <c:pt idx="535">
                  <c:v>-60.575896506731546</c:v>
                </c:pt>
                <c:pt idx="536">
                  <c:v>-60.052205388856756</c:v>
                </c:pt>
                <c:pt idx="537">
                  <c:v>-59.535756423661851</c:v>
                </c:pt>
                <c:pt idx="538">
                  <c:v>-59.026420140826431</c:v>
                </c:pt>
                <c:pt idx="539">
                  <c:v>-58.524066585627367</c:v>
                </c:pt>
                <c:pt idx="540">
                  <c:v>-58.028568766688281</c:v>
                </c:pt>
                <c:pt idx="541">
                  <c:v>-57.539802575144215</c:v>
                </c:pt>
                <c:pt idx="542">
                  <c:v>-57.057646706368914</c:v>
                </c:pt>
                <c:pt idx="543">
                  <c:v>-56.581982584173367</c:v>
                </c:pt>
                <c:pt idx="544">
                  <c:v>-56.112694287387221</c:v>
                </c:pt>
                <c:pt idx="545">
                  <c:v>-55.649668478737482</c:v>
                </c:pt>
                <c:pt idx="546">
                  <c:v>-55.192794335942558</c:v>
                </c:pt>
                <c:pt idx="547">
                  <c:v>-54.741963484943426</c:v>
                </c:pt>
                <c:pt idx="548">
                  <c:v>-54.297069935196042</c:v>
                </c:pt>
                <c:pt idx="549">
                  <c:v>-53.858010016952662</c:v>
                </c:pt>
                <c:pt idx="550">
                  <c:v>-53.42468232046258</c:v>
                </c:pt>
                <c:pt idx="551">
                  <c:v>-52.996987637025221</c:v>
                </c:pt>
                <c:pt idx="552">
                  <c:v>-52.574828901831246</c:v>
                </c:pt>
                <c:pt idx="553">
                  <c:v>-52.158111138530224</c:v>
                </c:pt>
                <c:pt idx="554">
                  <c:v>-51.746741405464959</c:v>
                </c:pt>
                <c:pt idx="555">
                  <c:v>-51.340628743516</c:v>
                </c:pt>
                <c:pt idx="556">
                  <c:v>-50.939684125500783</c:v>
                </c:pt>
                <c:pt idx="557">
                  <c:v>-50.543820407075138</c:v>
                </c:pt>
                <c:pt idx="558">
                  <c:v>-50.152952279086051</c:v>
                </c:pt>
                <c:pt idx="559">
                  <c:v>-49.766996221326934</c:v>
                </c:pt>
                <c:pt idx="560">
                  <c:v>-49.385870457648302</c:v>
                </c:pt>
                <c:pt idx="561">
                  <c:v>-49.009494912378678</c:v>
                </c:pt>
                <c:pt idx="562">
                  <c:v>-48.637791168012143</c:v>
                </c:pt>
                <c:pt idx="563">
                  <c:v>-48.270682424120565</c:v>
                </c:pt>
                <c:pt idx="564">
                  <c:v>-47.908093457450128</c:v>
                </c:pt>
                <c:pt idx="565">
                  <c:v>-47.549950583163287</c:v>
                </c:pt>
                <c:pt idx="566">
                  <c:v>-47.196181617188728</c:v>
                </c:pt>
                <c:pt idx="567">
                  <c:v>-46.846715839643153</c:v>
                </c:pt>
                <c:pt idx="568">
                  <c:v>-46.501483959290219</c:v>
                </c:pt>
                <c:pt idx="569">
                  <c:v>-46.160418079003094</c:v>
                </c:pt>
                <c:pt idx="570">
                  <c:v>-45.823451662198323</c:v>
                </c:pt>
                <c:pt idx="571">
                  <c:v>-45.490519500209849</c:v>
                </c:pt>
                <c:pt idx="572">
                  <c:v>-45.161557680573388</c:v>
                </c:pt>
                <c:pt idx="573">
                  <c:v>-44.836503556191907</c:v>
                </c:pt>
                <c:pt idx="574">
                  <c:v>-44.515295715354547</c:v>
                </c:pt>
                <c:pt idx="575">
                  <c:v>-44.197873952581993</c:v>
                </c:pt>
                <c:pt idx="576">
                  <c:v>-43.884179240272331</c:v>
                </c:pt>
                <c:pt idx="577">
                  <c:v>-43.574153701122398</c:v>
                </c:pt>
                <c:pt idx="578">
                  <c:v>-43.26774058130043</c:v>
                </c:pt>
                <c:pt idx="579">
                  <c:v>-42.964884224346569</c:v>
                </c:pt>
                <c:pt idx="580">
                  <c:v>-42.665530045779001</c:v>
                </c:pt>
                <c:pt idx="581">
                  <c:v>-42.369624508383694</c:v>
                </c:pt>
                <c:pt idx="582">
                  <c:v>-42.077115098167006</c:v>
                </c:pt>
                <c:pt idx="583">
                  <c:v>-41.787950300950648</c:v>
                </c:pt>
                <c:pt idx="584">
                  <c:v>-41.502079579589768</c:v>
                </c:pt>
                <c:pt idx="585">
                  <c:v>-41.219453351794925</c:v>
                </c:pt>
                <c:pt idx="586">
                  <c:v>-40.940022968540006</c:v>
                </c:pt>
                <c:pt idx="587">
                  <c:v>-40.663740693038065</c:v>
                </c:pt>
                <c:pt idx="588">
                  <c:v>-40.39055968026868</c:v>
                </c:pt>
                <c:pt idx="589">
                  <c:v>-40.120433957039566</c:v>
                </c:pt>
                <c:pt idx="590">
                  <c:v>-39.853318402567183</c:v>
                </c:pt>
                <c:pt idx="591">
                  <c:v>-39.589168729560683</c:v>
                </c:pt>
                <c:pt idx="592">
                  <c:v>-39.327941465794233</c:v>
                </c:pt>
                <c:pt idx="593">
                  <c:v>-39.069593936153652</c:v>
                </c:pt>
                <c:pt idx="594">
                  <c:v>-38.814084245143114</c:v>
                </c:pt>
                <c:pt idx="595">
                  <c:v>-38.56137125983868</c:v>
                </c:pt>
                <c:pt idx="596">
                  <c:v>-38.311414593275664</c:v>
                </c:pt>
                <c:pt idx="597">
                  <c:v>-38.064174588257075</c:v>
                </c:pt>
                <c:pt idx="598">
                  <c:v>-37.819612301571134</c:v>
                </c:pt>
                <c:pt idx="599">
                  <c:v>-37.577689488606097</c:v>
                </c:pt>
                <c:pt idx="600">
                  <c:v>-37.338368588350825</c:v>
                </c:pt>
                <c:pt idx="601">
                  <c:v>-37.10161270877024</c:v>
                </c:pt>
                <c:pt idx="602">
                  <c:v>-36.867385612544886</c:v>
                </c:pt>
                <c:pt idx="603">
                  <c:v>-36.635651703164349</c:v>
                </c:pt>
                <c:pt idx="604">
                  <c:v>-36.406376011364465</c:v>
                </c:pt>
                <c:pt idx="605">
                  <c:v>-36.179524181898586</c:v>
                </c:pt>
                <c:pt idx="606">
                  <c:v>-35.955062460633698</c:v>
                </c:pt>
                <c:pt idx="607">
                  <c:v>-35.73295768196202</c:v>
                </c:pt>
                <c:pt idx="608">
                  <c:v>-35.513177256519718</c:v>
                </c:pt>
                <c:pt idx="609">
                  <c:v>-35.295689159203654</c:v>
                </c:pt>
                <c:pt idx="610">
                  <c:v>-35.080461917478317</c:v>
                </c:pt>
                <c:pt idx="611">
                  <c:v>-34.867464599964926</c:v>
                </c:pt>
                <c:pt idx="612">
                  <c:v>-34.656666805304639</c:v>
                </c:pt>
                <c:pt idx="613">
                  <c:v>-34.448038651288698</c:v>
                </c:pt>
                <c:pt idx="614">
                  <c:v>-34.241550764247997</c:v>
                </c:pt>
                <c:pt idx="615">
                  <c:v>-34.037174268695118</c:v>
                </c:pt>
                <c:pt idx="616">
                  <c:v>-33.834880777212021</c:v>
                </c:pt>
                <c:pt idx="617">
                  <c:v>-33.634642380576537</c:v>
                </c:pt>
                <c:pt idx="618">
                  <c:v>-33.43643163812159</c:v>
                </c:pt>
                <c:pt idx="619">
                  <c:v>-33.240221568320479</c:v>
                </c:pt>
                <c:pt idx="620">
                  <c:v>-33.045985639592544</c:v>
                </c:pt>
                <c:pt idx="621">
                  <c:v>-32.853697761323154</c:v>
                </c:pt>
                <c:pt idx="622">
                  <c:v>-32.663332275092273</c:v>
                </c:pt>
                <c:pt idx="623">
                  <c:v>-32.474863946106225</c:v>
                </c:pt>
                <c:pt idx="624">
                  <c:v>-32.288267954827205</c:v>
                </c:pt>
                <c:pt idx="625">
                  <c:v>-32.10351988879539</c:v>
                </c:pt>
                <c:pt idx="626">
                  <c:v>-31.92059573463845</c:v>
                </c:pt>
                <c:pt idx="627">
                  <c:v>-31.739471870263799</c:v>
                </c:pt>
                <c:pt idx="628">
                  <c:v>-31.560125057228625</c:v>
                </c:pt>
                <c:pt idx="629">
                  <c:v>-31.382532433283174</c:v>
                </c:pt>
                <c:pt idx="630">
                  <c:v>-31.206671505082767</c:v>
                </c:pt>
                <c:pt idx="631">
                  <c:v>-31.032520141064239</c:v>
                </c:pt>
                <c:pt idx="632">
                  <c:v>-30.860056564482537</c:v>
                </c:pt>
                <c:pt idx="633">
                  <c:v>-30.689259346603365</c:v>
                </c:pt>
                <c:pt idx="634">
                  <c:v>-30.520107400047902</c:v>
                </c:pt>
                <c:pt idx="635">
                  <c:v>-30.352579972285788</c:v>
                </c:pt>
                <c:pt idx="636">
                  <c:v>-30.186656639272428</c:v>
                </c:pt>
                <c:pt idx="637">
                  <c:v>-30.022317299227197</c:v>
                </c:pt>
                <c:pt idx="638">
                  <c:v>-29.85954216654882</c:v>
                </c:pt>
                <c:pt idx="639">
                  <c:v>-29.698311765864506</c:v>
                </c:pt>
                <c:pt idx="640">
                  <c:v>-29.538606926209599</c:v>
                </c:pt>
                <c:pt idx="641">
                  <c:v>-29.380408775334288</c:v>
                </c:pt>
                <c:pt idx="642">
                  <c:v>-29.223698734134409</c:v>
                </c:pt>
                <c:pt idx="643">
                  <c:v>-29.068458511203129</c:v>
                </c:pt>
                <c:pt idx="644">
                  <c:v>-28.914670097500512</c:v>
                </c:pt>
                <c:pt idx="645">
                  <c:v>-28.762315761138233</c:v>
                </c:pt>
                <c:pt idx="646">
                  <c:v>-28.611378042276307</c:v>
                </c:pt>
                <c:pt idx="647">
                  <c:v>-28.461839748129414</c:v>
                </c:pt>
                <c:pt idx="648">
                  <c:v>-28.313683948079859</c:v>
                </c:pt>
                <c:pt idx="649">
                  <c:v>-28.166893968894779</c:v>
                </c:pt>
                <c:pt idx="650">
                  <c:v>-28.021453390044918</c:v>
                </c:pt>
                <c:pt idx="651">
                  <c:v>-27.877346039122614</c:v>
                </c:pt>
                <c:pt idx="652">
                  <c:v>-27.734555987356487</c:v>
                </c:pt>
                <c:pt idx="653">
                  <c:v>-27.593067545220642</c:v>
                </c:pt>
                <c:pt idx="654">
                  <c:v>-27.452865258136047</c:v>
                </c:pt>
                <c:pt idx="655">
                  <c:v>-27.313933902261727</c:v>
                </c:pt>
                <c:pt idx="656">
                  <c:v>-27.176258480374006</c:v>
                </c:pt>
                <c:pt idx="657">
                  <c:v>-27.039824217831288</c:v>
                </c:pt>
                <c:pt idx="658">
                  <c:v>-26.904616558622642</c:v>
                </c:pt>
                <c:pt idx="659">
                  <c:v>-26.77062116149806</c:v>
                </c:pt>
                <c:pt idx="660">
                  <c:v>-26.637823896178492</c:v>
                </c:pt>
                <c:pt idx="661">
                  <c:v>-26.506210839643828</c:v>
                </c:pt>
                <c:pt idx="662">
                  <c:v>-26.375768272496945</c:v>
                </c:pt>
                <c:pt idx="663">
                  <c:v>-26.246482675402078</c:v>
                </c:pt>
                <c:pt idx="664">
                  <c:v>-26.118340725595758</c:v>
                </c:pt>
                <c:pt idx="665">
                  <c:v>-25.991329293468617</c:v>
                </c:pt>
                <c:pt idx="666">
                  <c:v>-25.865435439216508</c:v>
                </c:pt>
                <c:pt idx="667">
                  <c:v>-25.740646409559165</c:v>
                </c:pt>
                <c:pt idx="668">
                  <c:v>-25.616949634525074</c:v>
                </c:pt>
                <c:pt idx="669">
                  <c:v>-25.494332724300833</c:v>
                </c:pt>
                <c:pt idx="670">
                  <c:v>-25.372783466143616</c:v>
                </c:pt>
                <c:pt idx="671">
                  <c:v>-25.252289821355355</c:v>
                </c:pt>
                <c:pt idx="672">
                  <c:v>-25.132839922317043</c:v>
                </c:pt>
                <c:pt idx="673">
                  <c:v>-25.014422069582057</c:v>
                </c:pt>
                <c:pt idx="674">
                  <c:v>-24.897024729026938</c:v>
                </c:pt>
                <c:pt idx="675">
                  <c:v>-24.780636529058434</c:v>
                </c:pt>
                <c:pt idx="676">
                  <c:v>-24.665246257875566</c:v>
                </c:pt>
                <c:pt idx="677">
                  <c:v>-24.550842860785391</c:v>
                </c:pt>
                <c:pt idx="678">
                  <c:v>-24.437415437571328</c:v>
                </c:pt>
                <c:pt idx="679">
                  <c:v>-24.324953239912865</c:v>
                </c:pt>
                <c:pt idx="680">
                  <c:v>-24.213445668855492</c:v>
                </c:pt>
                <c:pt idx="681">
                  <c:v>-24.102882272329744</c:v>
                </c:pt>
                <c:pt idx="682">
                  <c:v>-23.993252742718227</c:v>
                </c:pt>
                <c:pt idx="683">
                  <c:v>-23.884546914469709</c:v>
                </c:pt>
                <c:pt idx="684">
                  <c:v>-23.77675476175904</c:v>
                </c:pt>
                <c:pt idx="685">
                  <c:v>-23.669866396192067</c:v>
                </c:pt>
                <c:pt idx="686">
                  <c:v>-23.563872064554431</c:v>
                </c:pt>
                <c:pt idx="687">
                  <c:v>-23.458762146603409</c:v>
                </c:pt>
                <c:pt idx="688">
                  <c:v>-23.354527152901742</c:v>
                </c:pt>
                <c:pt idx="689">
                  <c:v>-23.251157722692611</c:v>
                </c:pt>
                <c:pt idx="690">
                  <c:v>-23.148644621814892</c:v>
                </c:pt>
                <c:pt idx="691">
                  <c:v>-23.046978740657721</c:v>
                </c:pt>
                <c:pt idx="692">
                  <c:v>-22.946151092153652</c:v>
                </c:pt>
                <c:pt idx="693">
                  <c:v>-22.846152809809425</c:v>
                </c:pt>
                <c:pt idx="694">
                  <c:v>-22.746975145773732</c:v>
                </c:pt>
                <c:pt idx="695">
                  <c:v>-22.648609468940979</c:v>
                </c:pt>
                <c:pt idx="696">
                  <c:v>-22.551047263090446</c:v>
                </c:pt>
                <c:pt idx="697">
                  <c:v>-22.454280125060016</c:v>
                </c:pt>
                <c:pt idx="698">
                  <c:v>-22.35829976295372</c:v>
                </c:pt>
                <c:pt idx="699">
                  <c:v>-22.263097994382466</c:v>
                </c:pt>
                <c:pt idx="700">
                  <c:v>-22.168666744737173</c:v>
                </c:pt>
                <c:pt idx="701">
                  <c:v>-22.074998045493654</c:v>
                </c:pt>
                <c:pt idx="702">
                  <c:v>-21.982084032548581</c:v>
                </c:pt>
                <c:pt idx="703">
                  <c:v>-21.889916944585945</c:v>
                </c:pt>
                <c:pt idx="704">
                  <c:v>-21.79848912147321</c:v>
                </c:pt>
                <c:pt idx="705">
                  <c:v>-21.70779300268677</c:v>
                </c:pt>
                <c:pt idx="706">
                  <c:v>-21.617821125765889</c:v>
                </c:pt>
                <c:pt idx="707">
                  <c:v>-21.528566124794661</c:v>
                </c:pt>
                <c:pt idx="708">
                  <c:v>-21.440020728911403</c:v>
                </c:pt>
                <c:pt idx="709">
                  <c:v>-21.352177760844828</c:v>
                </c:pt>
                <c:pt idx="710">
                  <c:v>-21.265030135476582</c:v>
                </c:pt>
                <c:pt idx="711">
                  <c:v>-21.178570858429485</c:v>
                </c:pt>
                <c:pt idx="712">
                  <c:v>-21.092793024681001</c:v>
                </c:pt>
                <c:pt idx="713">
                  <c:v>-21.007689817201452</c:v>
                </c:pt>
                <c:pt idx="714">
                  <c:v>-20.923254505616427</c:v>
                </c:pt>
                <c:pt idx="715">
                  <c:v>-20.839480444892889</c:v>
                </c:pt>
                <c:pt idx="716">
                  <c:v>-20.756361074048559</c:v>
                </c:pt>
                <c:pt idx="717">
                  <c:v>-20.67388991488405</c:v>
                </c:pt>
                <c:pt idx="718">
                  <c:v>-20.592060570737321</c:v>
                </c:pt>
                <c:pt idx="719">
                  <c:v>-20.510866725259977</c:v>
                </c:pt>
                <c:pt idx="720">
                  <c:v>-20.430302141215055</c:v>
                </c:pt>
                <c:pt idx="721">
                  <c:v>-20.350360659295735</c:v>
                </c:pt>
                <c:pt idx="722">
                  <c:v>-20.271036196964669</c:v>
                </c:pt>
                <c:pt idx="723">
                  <c:v>-20.192322747313511</c:v>
                </c:pt>
                <c:pt idx="724">
                  <c:v>-20.114214377942154</c:v>
                </c:pt>
                <c:pt idx="725">
                  <c:v>-20.036705229857425</c:v>
                </c:pt>
                <c:pt idx="726">
                  <c:v>-19.959789516390696</c:v>
                </c:pt>
                <c:pt idx="727">
                  <c:v>-19.883461522134215</c:v>
                </c:pt>
                <c:pt idx="728">
                  <c:v>-19.807715601895609</c:v>
                </c:pt>
                <c:pt idx="729">
                  <c:v>-19.732546179670369</c:v>
                </c:pt>
                <c:pt idx="730">
                  <c:v>-19.657947747631809</c:v>
                </c:pt>
                <c:pt idx="731">
                  <c:v>-19.583914865138311</c:v>
                </c:pt>
                <c:pt idx="732">
                  <c:v>-19.510442157757407</c:v>
                </c:pt>
                <c:pt idx="733">
                  <c:v>-19.437524316306426</c:v>
                </c:pt>
                <c:pt idx="734">
                  <c:v>-19.365156095909338</c:v>
                </c:pt>
                <c:pt idx="735">
                  <c:v>-19.293332315069581</c:v>
                </c:pt>
                <c:pt idx="736">
                  <c:v>-19.222047854758426</c:v>
                </c:pt>
                <c:pt idx="737">
                  <c:v>-19.151297657518722</c:v>
                </c:pt>
                <c:pt idx="738">
                  <c:v>-19.081076726583593</c:v>
                </c:pt>
                <c:pt idx="739">
                  <c:v>-19.011380125009921</c:v>
                </c:pt>
                <c:pt idx="740">
                  <c:v>-18.942202974826241</c:v>
                </c:pt>
                <c:pt idx="741">
                  <c:v>-18.873540456194842</c:v>
                </c:pt>
                <c:pt idx="742">
                  <c:v>-18.805387806587763</c:v>
                </c:pt>
                <c:pt idx="743">
                  <c:v>-18.737740319976396</c:v>
                </c:pt>
                <c:pt idx="744">
                  <c:v>-18.670593346034575</c:v>
                </c:pt>
                <c:pt idx="745">
                  <c:v>-18.603942289354663</c:v>
                </c:pt>
                <c:pt idx="746">
                  <c:v>-18.537782608676654</c:v>
                </c:pt>
                <c:pt idx="747">
                  <c:v>-18.47210981612983</c:v>
                </c:pt>
                <c:pt idx="748">
                  <c:v>-18.40691947648688</c:v>
                </c:pt>
                <c:pt idx="749">
                  <c:v>-18.342207206430178</c:v>
                </c:pt>
                <c:pt idx="750">
                  <c:v>-18.277968673830006</c:v>
                </c:pt>
                <c:pt idx="751">
                  <c:v>-18.214199597034519</c:v>
                </c:pt>
                <c:pt idx="752">
                  <c:v>-18.150895744171226</c:v>
                </c:pt>
                <c:pt idx="753">
                  <c:v>-18.088052932459746</c:v>
                </c:pt>
                <c:pt idx="754">
                  <c:v>-18.025667027535686</c:v>
                </c:pt>
                <c:pt idx="755">
                  <c:v>-17.963733942785392</c:v>
                </c:pt>
                <c:pt idx="756">
                  <c:v>-17.902249638691366</c:v>
                </c:pt>
                <c:pt idx="757">
                  <c:v>-17.841210122188226</c:v>
                </c:pt>
                <c:pt idx="758">
                  <c:v>-17.780611446028907</c:v>
                </c:pt>
                <c:pt idx="759">
                  <c:v>-17.720449708161038</c:v>
                </c:pt>
                <c:pt idx="760">
                  <c:v>-17.660721051113171</c:v>
                </c:pt>
                <c:pt idx="761">
                  <c:v>-17.601421661390841</c:v>
                </c:pt>
                <c:pt idx="762">
                  <c:v>-17.54254776888212</c:v>
                </c:pt>
                <c:pt idx="763">
                  <c:v>-17.484095646272642</c:v>
                </c:pt>
                <c:pt idx="764">
                  <c:v>-17.426061608469794</c:v>
                </c:pt>
                <c:pt idx="765">
                  <c:v>-17.368442012036013</c:v>
                </c:pt>
                <c:pt idx="766">
                  <c:v>-17.311233254630984</c:v>
                </c:pt>
                <c:pt idx="767">
                  <c:v>-17.254431774462532</c:v>
                </c:pt>
                <c:pt idx="768">
                  <c:v>-17.198034049746166</c:v>
                </c:pt>
                <c:pt idx="769">
                  <c:v>-17.142036598173014</c:v>
                </c:pt>
                <c:pt idx="770">
                  <c:v>-17.086435976386053</c:v>
                </c:pt>
                <c:pt idx="771">
                  <c:v>-17.03122877946447</c:v>
                </c:pt>
                <c:pt idx="772">
                  <c:v>-16.976411640416025</c:v>
                </c:pt>
                <c:pt idx="773">
                  <c:v>-16.921981229677247</c:v>
                </c:pt>
                <c:pt idx="774">
                  <c:v>-16.867934254621371</c:v>
                </c:pt>
                <c:pt idx="775">
                  <c:v>-16.814267459073825</c:v>
                </c:pt>
                <c:pt idx="776">
                  <c:v>-16.760977622835181</c:v>
                </c:pt>
                <c:pt idx="777">
                  <c:v>-16.708061561211395</c:v>
                </c:pt>
                <c:pt idx="778">
                  <c:v>-16.655516124551262</c:v>
                </c:pt>
                <c:pt idx="779">
                  <c:v>-16.603338197790929</c:v>
                </c:pt>
                <c:pt idx="780">
                  <c:v>-16.551524700005309</c:v>
                </c:pt>
                <c:pt idx="781">
                  <c:v>-16.500072583966364</c:v>
                </c:pt>
                <c:pt idx="782">
                  <c:v>-16.448978835708065</c:v>
                </c:pt>
                <c:pt idx="783">
                  <c:v>-16.398240474097907</c:v>
                </c:pt>
                <c:pt idx="784">
                  <c:v>-16.347854550414969</c:v>
                </c:pt>
                <c:pt idx="785">
                  <c:v>-16.297818147934247</c:v>
                </c:pt>
                <c:pt idx="786">
                  <c:v>-16.248128381517319</c:v>
                </c:pt>
                <c:pt idx="787">
                  <c:v>-16.198782397209058</c:v>
                </c:pt>
                <c:pt idx="788">
                  <c:v>-16.149777371840507</c:v>
                </c:pt>
                <c:pt idx="789">
                  <c:v>-16.101110512637554</c:v>
                </c:pt>
                <c:pt idx="790">
                  <c:v>-16.052779056835568</c:v>
                </c:pt>
                <c:pt idx="791">
                  <c:v>-16.004780271299666</c:v>
                </c:pt>
                <c:pt idx="792">
                  <c:v>-15.957111452150691</c:v>
                </c:pt>
                <c:pt idx="793">
                  <c:v>-15.909769924396695</c:v>
                </c:pt>
                <c:pt idx="794">
                  <c:v>-15.86275304156988</c:v>
                </c:pt>
                <c:pt idx="795">
                  <c:v>-15.816058185368911</c:v>
                </c:pt>
                <c:pt idx="796">
                  <c:v>-15.769682765306481</c:v>
                </c:pt>
                <c:pt idx="797">
                  <c:v>-15.723624218362044</c:v>
                </c:pt>
                <c:pt idx="798">
                  <c:v>-15.677880008639688</c:v>
                </c:pt>
                <c:pt idx="799">
                  <c:v>-15.632447627030958</c:v>
                </c:pt>
                <c:pt idx="800">
                  <c:v>-15.587324590882648</c:v>
                </c:pt>
                <c:pt idx="801">
                  <c:v>-15.542508443669409</c:v>
                </c:pt>
                <c:pt idx="802">
                  <c:v>-15.497996754671139</c:v>
                </c:pt>
                <c:pt idx="803">
                  <c:v>-15.453787118655031</c:v>
                </c:pt>
                <c:pt idx="804">
                  <c:v>-15.409877155562274</c:v>
                </c:pt>
                <c:pt idx="805">
                  <c:v>-15.366264510199221</c:v>
                </c:pt>
                <c:pt idx="806">
                  <c:v>-15.322946851933059</c:v>
                </c:pt>
                <c:pt idx="807">
                  <c:v>-15.279921874391871</c:v>
                </c:pt>
                <c:pt idx="808">
                  <c:v>-15.237187295168955</c:v>
                </c:pt>
                <c:pt idx="809">
                  <c:v>-15.194740855531432</c:v>
                </c:pt>
                <c:pt idx="810">
                  <c:v>-15.152580320133014</c:v>
                </c:pt>
                <c:pt idx="811">
                  <c:v>-15.110703476730869</c:v>
                </c:pt>
                <c:pt idx="812">
                  <c:v>-15.069108135906523</c:v>
                </c:pt>
                <c:pt idx="813">
                  <c:v>-15.02779213079074</c:v>
                </c:pt>
                <c:pt idx="814">
                  <c:v>-14.986753316792305</c:v>
                </c:pt>
                <c:pt idx="815">
                  <c:v>-14.945989571330662</c:v>
                </c:pt>
                <c:pt idx="816">
                  <c:v>-14.905498793572306</c:v>
                </c:pt>
                <c:pt idx="817">
                  <c:v>-14.865278904170944</c:v>
                </c:pt>
                <c:pt idx="818">
                  <c:v>-14.825327845011262</c:v>
                </c:pt>
                <c:pt idx="819">
                  <c:v>-14.785643578956348</c:v>
                </c:pt>
                <c:pt idx="820">
                  <c:v>-14.746224089598622</c:v>
                </c:pt>
                <c:pt idx="821">
                  <c:v>-14.707067381014278</c:v>
                </c:pt>
                <c:pt idx="822">
                  <c:v>-14.668171477521144</c:v>
                </c:pt>
                <c:pt idx="823">
                  <c:v>-14.629534423439948</c:v>
                </c:pt>
                <c:pt idx="824">
                  <c:v>-14.591154282858868</c:v>
                </c:pt>
                <c:pt idx="825">
                  <c:v>-14.553029139401398</c:v>
                </c:pt>
                <c:pt idx="826">
                  <c:v>-14.515157095997402</c:v>
                </c:pt>
                <c:pt idx="827">
                  <c:v>-14.477536274657369</c:v>
                </c:pt>
                <c:pt idx="828">
                  <c:v>-14.440164816249768</c:v>
                </c:pt>
                <c:pt idx="829">
                  <c:v>-14.403040880281468</c:v>
                </c:pt>
                <c:pt idx="830">
                  <c:v>-14.366162644681211</c:v>
                </c:pt>
                <c:pt idx="831">
                  <c:v>-14.329528305586042</c:v>
                </c:pt>
                <c:pt idx="832">
                  <c:v>-14.293136077130672</c:v>
                </c:pt>
                <c:pt idx="833">
                  <c:v>-14.256984191239729</c:v>
                </c:pt>
                <c:pt idx="834">
                  <c:v>-14.221070897422841</c:v>
                </c:pt>
                <c:pt idx="835">
                  <c:v>-14.18539446257253</c:v>
                </c:pt>
                <c:pt idx="836">
                  <c:v>-14.149953170764842</c:v>
                </c:pt>
                <c:pt idx="837">
                  <c:v>-14.114745323062703</c:v>
                </c:pt>
                <c:pt idx="838">
                  <c:v>-14.079769237321932</c:v>
                </c:pt>
                <c:pt idx="839">
                  <c:v>-14.045023247999886</c:v>
                </c:pt>
                <c:pt idx="840">
                  <c:v>-14.010505705966693</c:v>
                </c:pt>
                <c:pt idx="841">
                  <c:v>-13.976214978319033</c:v>
                </c:pt>
                <c:pt idx="842">
                  <c:v>-13.942149448196426</c:v>
                </c:pt>
                <c:pt idx="843">
                  <c:v>-13.908307514599979</c:v>
                </c:pt>
                <c:pt idx="844">
                  <c:v>-13.874687592213608</c:v>
                </c:pt>
                <c:pt idx="845">
                  <c:v>-13.841288111227589</c:v>
                </c:pt>
                <c:pt idx="846">
                  <c:v>-13.808107517164537</c:v>
                </c:pt>
                <c:pt idx="847">
                  <c:v>-13.775144270707655</c:v>
                </c:pt>
                <c:pt idx="848">
                  <c:v>-13.742396847531309</c:v>
                </c:pt>
                <c:pt idx="849">
                  <c:v>-13.709863738133832</c:v>
                </c:pt>
                <c:pt idx="850">
                  <c:v>-13.677543447672569</c:v>
                </c:pt>
                <c:pt idx="851">
                  <c:v>-13.645434495801092</c:v>
                </c:pt>
                <c:pt idx="852">
                  <c:v>-13.613535416508585</c:v>
                </c:pt>
                <c:pt idx="853">
                  <c:v>-13.581844757961322</c:v>
                </c:pt>
                <c:pt idx="854">
                  <c:v>-13.550361082346292</c:v>
                </c:pt>
                <c:pt idx="855">
                  <c:v>-13.519082965716811</c:v>
                </c:pt>
                <c:pt idx="856">
                  <c:v>-13.488008997840218</c:v>
                </c:pt>
                <c:pt idx="857">
                  <c:v>-13.457137782047559</c:v>
                </c:pt>
                <c:pt idx="858">
                  <c:v>-13.426467935085212</c:v>
                </c:pt>
                <c:pt idx="859">
                  <c:v>-13.395998086968483</c:v>
                </c:pt>
                <c:pt idx="860">
                  <c:v>-13.365726880837103</c:v>
                </c:pt>
                <c:pt idx="861">
                  <c:v>-13.335652972812609</c:v>
                </c:pt>
                <c:pt idx="862">
                  <c:v>-13.30577503185757</c:v>
                </c:pt>
                <c:pt idx="863">
                  <c:v>-13.27609173963666</c:v>
                </c:pt>
                <c:pt idx="864">
                  <c:v>-13.246601790379529</c:v>
                </c:pt>
                <c:pt idx="865">
                  <c:v>-13.217303890745416</c:v>
                </c:pt>
                <c:pt idx="866">
                  <c:v>-13.188196759689575</c:v>
                </c:pt>
                <c:pt idx="867">
                  <c:v>-13.159279128331363</c:v>
                </c:pt>
                <c:pt idx="868">
                  <c:v>-13.130549739824064</c:v>
                </c:pt>
                <c:pt idx="869">
                  <c:v>-13.102007349226376</c:v>
                </c:pt>
                <c:pt idx="870">
                  <c:v>-13.073650723375538</c:v>
                </c:pt>
                <c:pt idx="871">
                  <c:v>-13.045478640762109</c:v>
                </c:pt>
                <c:pt idx="872">
                  <c:v>-13.017489891406328</c:v>
                </c:pt>
                <c:pt idx="873">
                  <c:v>-12.989683276736047</c:v>
                </c:pt>
                <c:pt idx="874">
                  <c:v>-12.962057609466262</c:v>
                </c:pt>
                <c:pt idx="875">
                  <c:v>-12.934611713480123</c:v>
                </c:pt>
                <c:pt idx="876">
                  <c:v>-12.907344423711502</c:v>
                </c:pt>
                <c:pt idx="877">
                  <c:v>-12.880254586029031</c:v>
                </c:pt>
                <c:pt idx="878">
                  <c:v>-12.853341057121611</c:v>
                </c:pt>
                <c:pt idx="879">
                  <c:v>-12.826602704385378</c:v>
                </c:pt>
                <c:pt idx="880">
                  <c:v>-12.800038405812085</c:v>
                </c:pt>
                <c:pt idx="881">
                  <c:v>-12.773647049878919</c:v>
                </c:pt>
                <c:pt idx="882">
                  <c:v>-12.747427535439664</c:v>
                </c:pt>
                <c:pt idx="883">
                  <c:v>-12.721378771617271</c:v>
                </c:pt>
                <c:pt idx="884">
                  <c:v>-12.695499677697761</c:v>
                </c:pt>
                <c:pt idx="885">
                  <c:v>-12.669789183025459</c:v>
                </c:pt>
                <c:pt idx="886">
                  <c:v>-12.644246226899543</c:v>
                </c:pt>
                <c:pt idx="887">
                  <c:v>-12.618869758471888</c:v>
                </c:pt>
                <c:pt idx="888">
                  <c:v>-12.593658736646175</c:v>
                </c:pt>
                <c:pt idx="889">
                  <c:v>-12.568612129978277</c:v>
                </c:pt>
                <c:pt idx="890">
                  <c:v>-12.543728916577864</c:v>
                </c:pt>
                <c:pt idx="891">
                  <c:v>-12.519008084011253</c:v>
                </c:pt>
                <c:pt idx="892">
                  <c:v>-12.494448629205435</c:v>
                </c:pt>
                <c:pt idx="893">
                  <c:v>-12.470049558353324</c:v>
                </c:pt>
                <c:pt idx="894">
                  <c:v>-12.445809886820157</c:v>
                </c:pt>
                <c:pt idx="895">
                  <c:v>-12.421728639051061</c:v>
                </c:pt>
                <c:pt idx="896">
                  <c:v>-12.397804848479757</c:v>
                </c:pt>
                <c:pt idx="897">
                  <c:v>-12.374037557438372</c:v>
                </c:pt>
                <c:pt idx="898">
                  <c:v>-12.350425817068416</c:v>
                </c:pt>
                <c:pt idx="899">
                  <c:v>-12.326968687232778</c:v>
                </c:pt>
                <c:pt idx="900">
                  <c:v>-12.303665236428865</c:v>
                </c:pt>
                <c:pt idx="901">
                  <c:v>-12.280514541702759</c:v>
                </c:pt>
                <c:pt idx="902">
                  <c:v>-12.257515688564467</c:v>
                </c:pt>
                <c:pt idx="903">
                  <c:v>-12.234667770904185</c:v>
                </c:pt>
                <c:pt idx="904">
                  <c:v>-12.211969890909563</c:v>
                </c:pt>
                <c:pt idx="905">
                  <c:v>-12.189421158984025</c:v>
                </c:pt>
                <c:pt idx="906">
                  <c:v>-12.167020693666053</c:v>
                </c:pt>
                <c:pt idx="907">
                  <c:v>-12.144767621549457</c:v>
                </c:pt>
                <c:pt idx="908">
                  <c:v>-12.122661077204613</c:v>
                </c:pt>
                <c:pt idx="909">
                  <c:v>-12.100700203100667</c:v>
                </c:pt>
                <c:pt idx="910">
                  <c:v>-12.078884149528664</c:v>
                </c:pt>
                <c:pt idx="911">
                  <c:v>-12.057212074525623</c:v>
                </c:pt>
                <c:pt idx="912">
                  <c:v>-12.035683143799524</c:v>
                </c:pt>
                <c:pt idx="913">
                  <c:v>-12.014296530655194</c:v>
                </c:pt>
                <c:pt idx="914">
                  <c:v>-11.993051415921084</c:v>
                </c:pt>
                <c:pt idx="915">
                  <c:v>-11.971946987876956</c:v>
                </c:pt>
                <c:pt idx="916">
                  <c:v>-11.950982442182395</c:v>
                </c:pt>
                <c:pt idx="917">
                  <c:v>-11.930156981806221</c:v>
                </c:pt>
                <c:pt idx="918">
                  <c:v>-11.909469816956712</c:v>
                </c:pt>
                <c:pt idx="919">
                  <c:v>-11.888920165012699</c:v>
                </c:pt>
                <c:pt idx="920">
                  <c:v>-11.868507250455457</c:v>
                </c:pt>
                <c:pt idx="921">
                  <c:v>-11.848230304801412</c:v>
                </c:pt>
                <c:pt idx="922">
                  <c:v>-11.828088566535678</c:v>
                </c:pt>
                <c:pt idx="923">
                  <c:v>-11.808081281046357</c:v>
                </c:pt>
                <c:pt idx="924">
                  <c:v>-11.788207700559639</c:v>
                </c:pt>
                <c:pt idx="925">
                  <c:v>-11.768467084075658</c:v>
                </c:pt>
                <c:pt idx="926">
                  <c:v>-11.748858697305131</c:v>
                </c:pt>
                <c:pt idx="927">
                  <c:v>-11.729381812606741</c:v>
                </c:pt>
                <c:pt idx="928">
                  <c:v>-11.710035708925259</c:v>
                </c:pt>
                <c:pt idx="929">
                  <c:v>-11.69081967173039</c:v>
                </c:pt>
                <c:pt idx="930">
                  <c:v>-11.671732992956381</c:v>
                </c:pt>
                <c:pt idx="931">
                  <c:v>-11.652774970942286</c:v>
                </c:pt>
                <c:pt idx="932">
                  <c:v>-11.633944910372993</c:v>
                </c:pt>
                <c:pt idx="933">
                  <c:v>-11.615242122220911</c:v>
                </c:pt>
                <c:pt idx="934">
                  <c:v>-11.596665923688354</c:v>
                </c:pt>
                <c:pt idx="935">
                  <c:v>-11.578215638150608</c:v>
                </c:pt>
                <c:pt idx="936">
                  <c:v>-11.559890595099672</c:v>
                </c:pt>
                <c:pt idx="937">
                  <c:v>-11.541690130088639</c:v>
                </c:pt>
                <c:pt idx="938">
                  <c:v>-11.523613584676763</c:v>
                </c:pt>
                <c:pt idx="939">
                  <c:v>-11.505660306375134</c:v>
                </c:pt>
                <c:pt idx="940">
                  <c:v>-11.48782964859303</c:v>
                </c:pt>
                <c:pt idx="941">
                  <c:v>-11.470120970584864</c:v>
                </c:pt>
                <c:pt idx="942">
                  <c:v>-11.452533637397766</c:v>
                </c:pt>
                <c:pt idx="943">
                  <c:v>-11.435067019819787</c:v>
                </c:pt>
                <c:pt idx="944">
                  <c:v>-11.41772049432868</c:v>
                </c:pt>
                <c:pt idx="945">
                  <c:v>-11.400493443041331</c:v>
                </c:pt>
                <c:pt idx="946">
                  <c:v>-11.383385253663702</c:v>
                </c:pt>
                <c:pt idx="947">
                  <c:v>-11.366395319441454</c:v>
                </c:pt>
                <c:pt idx="948">
                  <c:v>-11.34952303911105</c:v>
                </c:pt>
                <c:pt idx="949">
                  <c:v>-11.332767816851501</c:v>
                </c:pt>
                <c:pt idx="950">
                  <c:v>-11.316129062236632</c:v>
                </c:pt>
                <c:pt idx="951">
                  <c:v>-11.299606190187928</c:v>
                </c:pt>
                <c:pt idx="952">
                  <c:v>-11.283198620927898</c:v>
                </c:pt>
                <c:pt idx="953">
                  <c:v>-11.266905779934017</c:v>
                </c:pt>
                <c:pt idx="954">
                  <c:v>-11.250727097893169</c:v>
                </c:pt>
                <c:pt idx="955">
                  <c:v>-11.234662010656649</c:v>
                </c:pt>
                <c:pt idx="956">
                  <c:v>-11.218709959195662</c:v>
                </c:pt>
                <c:pt idx="957">
                  <c:v>-11.202870389557349</c:v>
                </c:pt>
                <c:pt idx="958">
                  <c:v>-11.187142752821323</c:v>
                </c:pt>
                <c:pt idx="959">
                  <c:v>-11.171526505056708</c:v>
                </c:pt>
                <c:pt idx="960">
                  <c:v>-11.156021107279663</c:v>
                </c:pt>
                <c:pt idx="961">
                  <c:v>-11.140626025411427</c:v>
                </c:pt>
                <c:pt idx="962">
                  <c:v>-11.125340730236809</c:v>
                </c:pt>
                <c:pt idx="963">
                  <c:v>-11.110164697363189</c:v>
                </c:pt>
                <c:pt idx="964">
                  <c:v>-11.095097407179981</c:v>
                </c:pt>
                <c:pt idx="965">
                  <c:v>-11.080138344818566</c:v>
                </c:pt>
                <c:pt idx="966">
                  <c:v>-11.065287000112679</c:v>
                </c:pt>
                <c:pt idx="967">
                  <c:v>-11.050542867559278</c:v>
                </c:pt>
                <c:pt idx="968">
                  <c:v>-11.03590544627982</c:v>
                </c:pt>
                <c:pt idx="969">
                  <c:v>-11.021374239982041</c:v>
                </c:pt>
                <c:pt idx="970">
                  <c:v>-11.006948756922123</c:v>
                </c:pt>
                <c:pt idx="971">
                  <c:v>-10.992628509867336</c:v>
                </c:pt>
                <c:pt idx="972">
                  <c:v>-10.978413016059084</c:v>
                </c:pt>
                <c:pt idx="973">
                  <c:v>-10.964301797176402</c:v>
                </c:pt>
                <c:pt idx="974">
                  <c:v>-10.950294379299844</c:v>
                </c:pt>
                <c:pt idx="975">
                  <c:v>-10.93639029287581</c:v>
                </c:pt>
                <c:pt idx="976">
                  <c:v>-10.922589072681287</c:v>
                </c:pt>
                <c:pt idx="977">
                  <c:v>-10.908890257788968</c:v>
                </c:pt>
                <c:pt idx="978">
                  <c:v>-10.895293391532807</c:v>
                </c:pt>
                <c:pt idx="979">
                  <c:v>-10.881798021473941</c:v>
                </c:pt>
                <c:pt idx="980">
                  <c:v>-10.868403699367034</c:v>
                </c:pt>
                <c:pt idx="981">
                  <c:v>-10.855109981126981</c:v>
                </c:pt>
                <c:pt idx="982">
                  <c:v>-10.841916426796013</c:v>
                </c:pt>
                <c:pt idx="983">
                  <c:v>-10.828822600511181</c:v>
                </c:pt>
                <c:pt idx="984">
                  <c:v>-10.815828070472199</c:v>
                </c:pt>
                <c:pt idx="985">
                  <c:v>-10.802932408909678</c:v>
                </c:pt>
                <c:pt idx="986">
                  <c:v>-10.790135192053718</c:v>
                </c:pt>
                <c:pt idx="987">
                  <c:v>-10.777436000102854</c:v>
                </c:pt>
                <c:pt idx="988">
                  <c:v>-10.764834417193379</c:v>
                </c:pt>
                <c:pt idx="989">
                  <c:v>-10.752330031368999</c:v>
                </c:pt>
                <c:pt idx="990">
                  <c:v>-10.739922434550857</c:v>
                </c:pt>
                <c:pt idx="991">
                  <c:v>-10.727611222507893</c:v>
                </c:pt>
                <c:pt idx="992">
                  <c:v>-10.715395994827555</c:v>
                </c:pt>
                <c:pt idx="993">
                  <c:v>-10.703276354886835</c:v>
                </c:pt>
                <c:pt idx="994">
                  <c:v>-10.691251909823658</c:v>
                </c:pt>
                <c:pt idx="995">
                  <c:v>-10.679322270508585</c:v>
                </c:pt>
                <c:pt idx="996">
                  <c:v>-10.667487051516853</c:v>
                </c:pt>
                <c:pt idx="997">
                  <c:v>-10.655745871100745</c:v>
                </c:pt>
                <c:pt idx="998">
                  <c:v>-10.644098351162269</c:v>
                </c:pt>
                <c:pt idx="999">
                  <c:v>-10.63254411722615</c:v>
                </c:pt>
                <c:pt idx="1000">
                  <c:v>-10.621082798413166</c:v>
                </c:pt>
                <c:pt idx="1001">
                  <c:v>-10.60971402741375</c:v>
                </c:pt>
                <c:pt idx="1002">
                  <c:v>-10.598437440461934</c:v>
                </c:pt>
                <c:pt idx="1003">
                  <c:v>-10.587252677309582</c:v>
                </c:pt>
                <c:pt idx="1004">
                  <c:v>-10.576159381200931</c:v>
                </c:pt>
                <c:pt idx="1005">
                  <c:v>-10.565157198847412</c:v>
                </c:pt>
                <c:pt idx="1006">
                  <c:v>-10.554245780402791</c:v>
                </c:pt>
                <c:pt idx="1007">
                  <c:v>-10.543424779438579</c:v>
                </c:pt>
                <c:pt idx="1008">
                  <c:v>-10.532693852919742</c:v>
                </c:pt>
                <c:pt idx="1009">
                  <c:v>-10.522052661180689</c:v>
                </c:pt>
                <c:pt idx="1010">
                  <c:v>-10.511500867901553</c:v>
                </c:pt>
                <c:pt idx="1011">
                  <c:v>-10.501038140084731</c:v>
                </c:pt>
                <c:pt idx="1012">
                  <c:v>-10.490664148031723</c:v>
                </c:pt>
                <c:pt idx="1013">
                  <c:v>-10.480378565320228</c:v>
                </c:pt>
                <c:pt idx="1014">
                  <c:v>-10.470181068781519</c:v>
                </c:pt>
                <c:pt idx="1015">
                  <c:v>-10.460071338478082</c:v>
                </c:pt>
                <c:pt idx="1016">
                  <c:v>-10.450049057681518</c:v>
                </c:pt>
                <c:pt idx="1017">
                  <c:v>-10.440113912850714</c:v>
                </c:pt>
                <c:pt idx="1018">
                  <c:v>-10.430265593610262</c:v>
                </c:pt>
                <c:pt idx="1019">
                  <c:v>-10.420503792729155</c:v>
                </c:pt>
                <c:pt idx="1020">
                  <c:v>-10.410828206099708</c:v>
                </c:pt>
                <c:pt idx="1021">
                  <c:v>-10.401238532716764</c:v>
                </c:pt>
                <c:pt idx="1022">
                  <c:v>-10.391734474657119</c:v>
                </c:pt>
                <c:pt idx="1023">
                  <c:v>-10.382315737059214</c:v>
                </c:pt>
                <c:pt idx="1024">
                  <c:v>-10.372982028103065</c:v>
                </c:pt>
                <c:pt idx="1025">
                  <c:v>-10.363733058990432</c:v>
                </c:pt>
                <c:pt idx="1026">
                  <c:v>-10.354568543925232</c:v>
                </c:pt>
                <c:pt idx="1027">
                  <c:v>-10.345488200094184</c:v>
                </c:pt>
                <c:pt idx="1028">
                  <c:v>-10.336491747647695</c:v>
                </c:pt>
                <c:pt idx="1029">
                  <c:v>-10.32757890968098</c:v>
                </c:pt>
                <c:pt idx="1030">
                  <c:v>-10.318749412215395</c:v>
                </c:pt>
                <c:pt idx="1031">
                  <c:v>-10.310002984180027</c:v>
                </c:pt>
                <c:pt idx="1032">
                  <c:v>-10.301339357393484</c:v>
                </c:pt>
                <c:pt idx="1033">
                  <c:v>-10.292758266545921</c:v>
                </c:pt>
                <c:pt idx="1034">
                  <c:v>-10.284259449181286</c:v>
                </c:pt>
                <c:pt idx="1035">
                  <c:v>-10.27584264567979</c:v>
                </c:pt>
                <c:pt idx="1036">
                  <c:v>-10.267507599240579</c:v>
                </c:pt>
                <c:pt idx="1037">
                  <c:v>-10.259254055864645</c:v>
                </c:pt>
                <c:pt idx="1038">
                  <c:v>-10.251081764337927</c:v>
                </c:pt>
                <c:pt idx="1039">
                  <c:v>-10.242990476214644</c:v>
                </c:pt>
                <c:pt idx="1040">
                  <c:v>-10.234979945800815</c:v>
                </c:pt>
                <c:pt idx="1041">
                  <c:v>-10.227049930138014</c:v>
                </c:pt>
                <c:pt idx="1042">
                  <c:v>-10.21920018898731</c:v>
                </c:pt>
                <c:pt idx="1043">
                  <c:v>-10.211430484813413</c:v>
                </c:pt>
                <c:pt idx="1044">
                  <c:v>-10.203740582769035</c:v>
                </c:pt>
                <c:pt idx="1045">
                  <c:v>-10.196130250679431</c:v>
                </c:pt>
                <c:pt idx="1046">
                  <c:v>-10.188599259027162</c:v>
                </c:pt>
                <c:pt idx="1047">
                  <c:v>-10.181147380937041</c:v>
                </c:pt>
                <c:pt idx="1048">
                  <c:v>-10.173774392161265</c:v>
                </c:pt>
                <c:pt idx="1049">
                  <c:v>-10.166480071064765</c:v>
                </c:pt>
                <c:pt idx="1050">
                  <c:v>-10.159264198610723</c:v>
                </c:pt>
                <c:pt idx="1051">
                  <c:v>-10.152126558346295</c:v>
                </c:pt>
                <c:pt idx="1052">
                  <c:v>-10.145066936388519</c:v>
                </c:pt>
                <c:pt idx="1053">
                  <c:v>-10.138085121410402</c:v>
                </c:pt>
                <c:pt idx="1054">
                  <c:v>-10.131180904627206</c:v>
                </c:pt>
                <c:pt idx="1055">
                  <c:v>-10.124354079782893</c:v>
                </c:pt>
                <c:pt idx="1056">
                  <c:v>-10.11760444313679</c:v>
                </c:pt>
                <c:pt idx="1057">
                  <c:v>-10.110931793450401</c:v>
                </c:pt>
                <c:pt idx="1058">
                  <c:v>-10.104335931974409</c:v>
                </c:pt>
                <c:pt idx="1059">
                  <c:v>-10.097816662435863</c:v>
                </c:pt>
                <c:pt idx="1060">
                  <c:v>-10.091373791025525</c:v>
                </c:pt>
                <c:pt idx="1061">
                  <c:v>-10.085007126385417</c:v>
                </c:pt>
                <c:pt idx="1062">
                  <c:v>-10.078716479596512</c:v>
                </c:pt>
                <c:pt idx="1063">
                  <c:v>-10.072501664166614</c:v>
                </c:pt>
                <c:pt idx="1064">
                  <c:v>-10.06636249601841</c:v>
                </c:pt>
                <c:pt idx="1065">
                  <c:v>-10.060298793477687</c:v>
                </c:pt>
                <c:pt idx="1066">
                  <c:v>-10.054310377261706</c:v>
                </c:pt>
                <c:pt idx="1067">
                  <c:v>-10.048397070467761</c:v>
                </c:pt>
                <c:pt idx="1068">
                  <c:v>-10.042558698561905</c:v>
                </c:pt>
                <c:pt idx="1069">
                  <c:v>-10.036795089367811</c:v>
                </c:pt>
                <c:pt idx="1070">
                  <c:v>-10.031106073055827</c:v>
                </c:pt>
                <c:pt idx="1071">
                  <c:v>-10.025491482132187</c:v>
                </c:pt>
                <c:pt idx="1072">
                  <c:v>-10.01995115142836</c:v>
                </c:pt>
                <c:pt idx="1073">
                  <c:v>-10.014484918090588</c:v>
                </c:pt>
                <c:pt idx="1074">
                  <c:v>-10.00909262156957</c:v>
                </c:pt>
                <c:pt idx="1075">
                  <c:v>-10.003774103610294</c:v>
                </c:pt>
                <c:pt idx="1076">
                  <c:v>-9.9985292082420347</c:v>
                </c:pt>
                <c:pt idx="1077">
                  <c:v>-9.9933577817685109</c:v>
                </c:pt>
                <c:pt idx="1078">
                  <c:v>-9.9882596727581863</c:v>
                </c:pt>
                <c:pt idx="1079">
                  <c:v>-9.9832347320347257</c:v>
                </c:pt>
                <c:pt idx="1080">
                  <c:v>-9.9782828126675991</c:v>
                </c:pt>
                <c:pt idx="1081">
                  <c:v>-9.9734037699628537</c:v>
                </c:pt>
                <c:pt idx="1082">
                  <c:v>-9.9685974614540136</c:v>
                </c:pt>
                <c:pt idx="1083">
                  <c:v>-9.9638637468931375</c:v>
                </c:pt>
                <c:pt idx="1084">
                  <c:v>-9.9592024882420294</c:v>
                </c:pt>
                <c:pt idx="1085">
                  <c:v>-9.9546135496635806</c:v>
                </c:pt>
                <c:pt idx="1086">
                  <c:v>-9.9500967975132824</c:v>
                </c:pt>
                <c:pt idx="1087">
                  <c:v>-9.9456521003308538</c:v>
                </c:pt>
                <c:pt idx="1088">
                  <c:v>-9.9412793288320334</c:v>
                </c:pt>
                <c:pt idx="1089">
                  <c:v>-9.9369783559005125</c:v>
                </c:pt>
                <c:pt idx="1090">
                  <c:v>-9.932749056579997</c:v>
                </c:pt>
                <c:pt idx="1091">
                  <c:v>-9.9285913080664319</c:v>
                </c:pt>
                <c:pt idx="1092">
                  <c:v>-9.9245049897003454</c:v>
                </c:pt>
                <c:pt idx="1093">
                  <c:v>-9.9204899829593405</c:v>
                </c:pt>
                <c:pt idx="1094">
                  <c:v>-9.9165461714507366</c:v>
                </c:pt>
                <c:pt idx="1095">
                  <c:v>-9.9126734409043316</c:v>
                </c:pt>
                <c:pt idx="1096">
                  <c:v>-9.9088716791653031</c:v>
                </c:pt>
                <c:pt idx="1097">
                  <c:v>-9.905140776187265</c:v>
                </c:pt>
                <c:pt idx="1098">
                  <c:v>-9.9014806240254352</c:v>
                </c:pt>
                <c:pt idx="1099">
                  <c:v>-9.8978911168299568</c:v>
                </c:pt>
                <c:pt idx="1100">
                  <c:v>-9.8943721508393399</c:v>
                </c:pt>
                <c:pt idx="1101">
                  <c:v>-9.8909236243740448</c:v>
                </c:pt>
                <c:pt idx="1102">
                  <c:v>-9.8875454378302017</c:v>
                </c:pt>
                <c:pt idx="1103">
                  <c:v>-9.8842374936734529</c:v>
                </c:pt>
                <c:pt idx="1104">
                  <c:v>-9.8809996964329319</c:v>
                </c:pt>
                <c:pt idx="1105">
                  <c:v>-9.8778319526953684</c:v>
                </c:pt>
                <c:pt idx="1106">
                  <c:v>-9.8747341710993375</c:v>
                </c:pt>
                <c:pt idx="1107">
                  <c:v>-9.8717062623296226</c:v>
                </c:pt>
                <c:pt idx="1108">
                  <c:v>-9.8687481391117142</c:v>
                </c:pt>
                <c:pt idx="1109">
                  <c:v>-9.8658597162064314</c:v>
                </c:pt>
                <c:pt idx="1110">
                  <c:v>-9.8630409104046919</c:v>
                </c:pt>
                <c:pt idx="1111">
                  <c:v>-9.8602916405223784</c:v>
                </c:pt>
                <c:pt idx="1112">
                  <c:v>-9.8576118273953561</c:v>
                </c:pt>
                <c:pt idx="1113">
                  <c:v>-9.8550013938746019</c:v>
                </c:pt>
                <c:pt idx="1114">
                  <c:v>-9.8524602648214703</c:v>
                </c:pt>
                <c:pt idx="1115">
                  <c:v>-9.8499883671030801</c:v>
                </c:pt>
                <c:pt idx="1116">
                  <c:v>-9.8475856295878224</c:v>
                </c:pt>
                <c:pt idx="1117">
                  <c:v>-9.8452519831409955</c:v>
                </c:pt>
                <c:pt idx="1118">
                  <c:v>-9.8429873606205671</c:v>
                </c:pt>
                <c:pt idx="1119">
                  <c:v>-9.8407916968730564</c:v>
                </c:pt>
                <c:pt idx="1120">
                  <c:v>-9.8386649287295338</c:v>
                </c:pt>
                <c:pt idx="1121">
                  <c:v>-9.8366069950017607</c:v>
                </c:pt>
                <c:pt idx="1122">
                  <c:v>-9.8346178364784294</c:v>
                </c:pt>
                <c:pt idx="1123">
                  <c:v>-9.8326973959215387</c:v>
                </c:pt>
                <c:pt idx="1124">
                  <c:v>-9.8308456180628898</c:v>
                </c:pt>
                <c:pt idx="1125">
                  <c:v>-9.8290624496006931</c:v>
                </c:pt>
                <c:pt idx="1126">
                  <c:v>-9.8273478391963156</c:v>
                </c:pt>
                <c:pt idx="1127">
                  <c:v>-9.8257017374711264</c:v>
                </c:pt>
                <c:pt idx="1128">
                  <c:v>-9.8241240970034696</c:v>
                </c:pt>
                <c:pt idx="1129">
                  <c:v>-9.8226148723257722</c:v>
                </c:pt>
                <c:pt idx="1130">
                  <c:v>-9.8211740199217452</c:v>
                </c:pt>
                <c:pt idx="1131">
                  <c:v>-9.8198014982237254</c:v>
                </c:pt>
                <c:pt idx="1132">
                  <c:v>-9.8184972676101268</c:v>
                </c:pt>
                <c:pt idx="1133">
                  <c:v>-9.8172612904029997</c:v>
                </c:pt>
                <c:pt idx="1134">
                  <c:v>-9.8160935308657375</c:v>
                </c:pt>
                <c:pt idx="1135">
                  <c:v>-9.8149939552008743</c:v>
                </c:pt>
                <c:pt idx="1136">
                  <c:v>-9.8139625315480039</c:v>
                </c:pt>
                <c:pt idx="1137">
                  <c:v>-9.8129992299818358</c:v>
                </c:pt>
                <c:pt idx="1138">
                  <c:v>-9.8121040225103435</c:v>
                </c:pt>
                <c:pt idx="1139">
                  <c:v>-9.8112768830730452</c:v>
                </c:pt>
                <c:pt idx="1140">
                  <c:v>-9.8105177875393963</c:v>
                </c:pt>
                <c:pt idx="1141">
                  <c:v>-9.8098267137073005</c:v>
                </c:pt>
                <c:pt idx="1142">
                  <c:v>-9.8092036413017389</c:v>
                </c:pt>
                <c:pt idx="1143">
                  <c:v>-9.8086485519735138</c:v>
                </c:pt>
                <c:pt idx="1144">
                  <c:v>-9.808161429298103</c:v>
                </c:pt>
                <c:pt idx="1145">
                  <c:v>-9.8077422587746401</c:v>
                </c:pt>
                <c:pt idx="1146">
                  <c:v>-9.8073910278250089</c:v>
                </c:pt>
                <c:pt idx="1147">
                  <c:v>-9.8071077257930455</c:v>
                </c:pt>
                <c:pt idx="1148">
                  <c:v>-9.806892343943872</c:v>
                </c:pt>
                <c:pt idx="1149">
                  <c:v>-9.8067448754633268</c:v>
                </c:pt>
                <c:pt idx="1150">
                  <c:v>-9.8066653154575292</c:v>
                </c:pt>
                <c:pt idx="1151">
                  <c:v>-9.8066463390474574</c:v>
                </c:pt>
                <c:pt idx="1152">
                  <c:v>-9.8065900891731754</c:v>
                </c:pt>
                <c:pt idx="1153">
                  <c:v>-9.8064659359019988</c:v>
                </c:pt>
                <c:pt idx="1154">
                  <c:v>-9.8062738819157236</c:v>
                </c:pt>
                <c:pt idx="1155">
                  <c:v>-9.806013931737894</c:v>
                </c:pt>
                <c:pt idx="1156">
                  <c:v>-9.8056860917335769</c:v>
                </c:pt>
                <c:pt idx="1157">
                  <c:v>-9.8052903701090237</c:v>
                </c:pt>
                <c:pt idx="1158">
                  <c:v>-9.8048267769112272</c:v>
                </c:pt>
                <c:pt idx="1159">
                  <c:v>-9.804295324027386</c:v>
                </c:pt>
                <c:pt idx="1160">
                  <c:v>-9.8036960251842391</c:v>
                </c:pt>
                <c:pt idx="1161">
                  <c:v>-9.8030288959473157</c:v>
                </c:pt>
                <c:pt idx="1162">
                  <c:v>-9.8022939537200688</c:v>
                </c:pt>
                <c:pt idx="1163">
                  <c:v>-9.8014912177429121</c:v>
                </c:pt>
                <c:pt idx="1164">
                  <c:v>-9.8006207090921436</c:v>
                </c:pt>
                <c:pt idx="1165">
                  <c:v>-9.7996824506787643</c:v>
                </c:pt>
                <c:pt idx="1166">
                  <c:v>-9.7986764672471978</c:v>
                </c:pt>
                <c:pt idx="1167">
                  <c:v>-9.7976027853738969</c:v>
                </c:pt>
                <c:pt idx="1168">
                  <c:v>-9.7964614334658613</c:v>
                </c:pt>
                <c:pt idx="1169">
                  <c:v>-9.7952524417590237</c:v>
                </c:pt>
                <c:pt idx="1170">
                  <c:v>-9.7939758423165575</c:v>
                </c:pt>
                <c:pt idx="1171">
                  <c:v>-9.7926316690270703</c:v>
                </c:pt>
                <c:pt idx="1172">
                  <c:v>-9.791219957602685</c:v>
                </c:pt>
                <c:pt idx="1173">
                  <c:v>-9.7897407455770313</c:v>
                </c:pt>
                <c:pt idx="1174">
                  <c:v>-9.788194072303126</c:v>
                </c:pt>
                <c:pt idx="1175">
                  <c:v>-9.7865799789511456</c:v>
                </c:pt>
                <c:pt idx="1176">
                  <c:v>-9.7848985085061067</c:v>
                </c:pt>
                <c:pt idx="1177">
                  <c:v>-9.7831497057654353</c:v>
                </c:pt>
                <c:pt idx="1178">
                  <c:v>-9.7813336173364291</c:v>
                </c:pt>
                <c:pt idx="1179">
                  <c:v>-9.7794502916336317</c:v>
                </c:pt>
                <c:pt idx="1180">
                  <c:v>-9.7774997788760896</c:v>
                </c:pt>
                <c:pt idx="1181">
                  <c:v>-9.7754821310845159</c:v>
                </c:pt>
                <c:pt idx="1182">
                  <c:v>-9.7733974020783485</c:v>
                </c:pt>
                <c:pt idx="1183">
                  <c:v>-9.7712456474727034</c:v>
                </c:pt>
                <c:pt idx="1184">
                  <c:v>-9.7690269246752397</c:v>
                </c:pt>
                <c:pt idx="1185">
                  <c:v>-9.7667412928829105</c:v>
                </c:pt>
                <c:pt idx="1186">
                  <c:v>-9.7643888130786092</c:v>
                </c:pt>
                <c:pt idx="1187">
                  <c:v>-9.7619695480277429</c:v>
                </c:pt>
                <c:pt idx="1188">
                  <c:v>-9.7594835622746618</c:v>
                </c:pt>
                <c:pt idx="1189">
                  <c:v>-9.7569309221390377</c:v>
                </c:pt>
                <c:pt idx="1190">
                  <c:v>-9.7543116957121025</c:v>
                </c:pt>
                <c:pt idx="1191">
                  <c:v>-9.7516259528528142</c:v>
                </c:pt>
                <c:pt idx="1192">
                  <c:v>-9.748873765183907</c:v>
                </c:pt>
                <c:pt idx="1193">
                  <c:v>-9.7460552060878562</c:v>
                </c:pt>
                <c:pt idx="1194">
                  <c:v>-9.743170350702739</c:v>
                </c:pt>
                <c:pt idx="1195">
                  <c:v>-9.7402192759179957</c:v>
                </c:pt>
                <c:pt idx="1196">
                  <c:v>-9.7372020603701017</c:v>
                </c:pt>
                <c:pt idx="1197">
                  <c:v>-9.7341187844381345</c:v>
                </c:pt>
                <c:pt idx="1198">
                  <c:v>-9.7309695302392498</c:v>
                </c:pt>
                <c:pt idx="1199">
                  <c:v>-9.7277543816240577</c:v>
                </c:pt>
                <c:pt idx="1200">
                  <c:v>-9.7244734241719151</c:v>
                </c:pt>
                <c:pt idx="1201">
                  <c:v>-9.7211267451861012</c:v>
                </c:pt>
                <c:pt idx="1202">
                  <c:v>-9.7177144336889221</c:v>
                </c:pt>
                <c:pt idx="1203">
                  <c:v>-9.7142365804167046</c:v>
                </c:pt>
                <c:pt idx="1204">
                  <c:v>-9.710693277814709</c:v>
                </c:pt>
                <c:pt idx="1205">
                  <c:v>-9.7070846200319423</c:v>
                </c:pt>
                <c:pt idx="1206">
                  <c:v>-9.7034107029158765</c:v>
                </c:pt>
                <c:pt idx="1207">
                  <c:v>-9.6996716240070775</c:v>
                </c:pt>
                <c:pt idx="1208">
                  <c:v>-9.6958674825337496</c:v>
                </c:pt>
                <c:pt idx="1209">
                  <c:v>-9.6919983794061793</c:v>
                </c:pt>
                <c:pt idx="1210">
                  <c:v>-9.688064417211093</c:v>
                </c:pt>
                <c:pt idx="1211">
                  <c:v>-9.6840657002059238</c:v>
                </c:pt>
                <c:pt idx="1212">
                  <c:v>-9.680002334312988</c:v>
                </c:pt>
                <c:pt idx="1213">
                  <c:v>-9.6758744271135804</c:v>
                </c:pt>
                <c:pt idx="1214">
                  <c:v>-9.6716820878419689</c:v>
                </c:pt>
                <c:pt idx="1215">
                  <c:v>-9.6674254273793103</c:v>
                </c:pt>
                <c:pt idx="1216">
                  <c:v>-9.6631045582474773</c:v>
                </c:pt>
                <c:pt idx="1217">
                  <c:v>-9.6587195946028022</c:v>
                </c:pt>
                <c:pt idx="1218">
                  <c:v>-9.654270652229723</c:v>
                </c:pt>
                <c:pt idx="1219">
                  <c:v>-9.649757848534362</c:v>
                </c:pt>
                <c:pt idx="1220">
                  <c:v>-9.6451813025380009</c:v>
                </c:pt>
                <c:pt idx="1221">
                  <c:v>-9.6405411348704888</c:v>
                </c:pt>
                <c:pt idx="1222">
                  <c:v>-9.6358374677635545</c:v>
                </c:pt>
                <c:pt idx="1223">
                  <c:v>-9.6310704250440473</c:v>
                </c:pt>
                <c:pt idx="1224">
                  <c:v>-9.6262401321270801</c:v>
                </c:pt>
                <c:pt idx="1225">
                  <c:v>-9.6213467160091071</c:v>
                </c:pt>
                <c:pt idx="1226">
                  <c:v>-9.616390305260909</c:v>
                </c:pt>
                <c:pt idx="1227">
                  <c:v>-9.6113710300205089</c:v>
                </c:pt>
                <c:pt idx="1228">
                  <c:v>-9.6062890219859955</c:v>
                </c:pt>
                <c:pt idx="1229">
                  <c:v>-9.6011444144082798</c:v>
                </c:pt>
                <c:pt idx="1230">
                  <c:v>-9.5959373420837633</c:v>
                </c:pt>
                <c:pt idx="1231">
                  <c:v>-9.5906679413469433</c:v>
                </c:pt>
                <c:pt idx="1232">
                  <c:v>-9.5853363500629172</c:v>
                </c:pt>
                <c:pt idx="1233">
                  <c:v>-9.5799427076198409</c:v>
                </c:pt>
                <c:pt idx="1234">
                  <c:v>-9.5744871549212824</c:v>
                </c:pt>
                <c:pt idx="1235">
                  <c:v>-9.5689698343785263</c:v>
                </c:pt>
                <c:pt idx="1236">
                  <c:v>-9.5633908899027844</c:v>
                </c:pt>
                <c:pt idx="1237">
                  <c:v>-9.5577504668973461</c:v>
                </c:pt>
                <c:pt idx="1238">
                  <c:v>-9.5520487122496487</c:v>
                </c:pt>
                <c:pt idx="1239">
                  <c:v>-9.5462857743232803</c:v>
                </c:pt>
                <c:pt idx="1240">
                  <c:v>-9.540461802949908</c:v>
                </c:pt>
                <c:pt idx="1241">
                  <c:v>-9.5345769494211421</c:v>
                </c:pt>
                <c:pt idx="1242">
                  <c:v>-9.5286313664803188</c:v>
                </c:pt>
                <c:pt idx="1243">
                  <c:v>-9.5226252083142295</c:v>
                </c:pt>
                <c:pt idx="1244">
                  <c:v>-9.5165586305447736</c:v>
                </c:pt>
                <c:pt idx="1245">
                  <c:v>-9.5104317902205349</c:v>
                </c:pt>
                <c:pt idx="1246">
                  <c:v>-9.5042448458083157</c:v>
                </c:pt>
                <c:pt idx="1247">
                  <c:v>-9.4979979571845767</c:v>
                </c:pt>
                <c:pt idx="1248">
                  <c:v>-9.4916912856268389</c:v>
                </c:pt>
                <c:pt idx="1249">
                  <c:v>-9.4853249938049977</c:v>
                </c:pt>
                <c:pt idx="1250">
                  <c:v>-9.4788992457725882</c:v>
                </c:pt>
                <c:pt idx="1251">
                  <c:v>-9.4724142069579855</c:v>
                </c:pt>
                <c:pt idx="1252">
                  <c:v>-9.4658700441555386</c:v>
                </c:pt>
                <c:pt idx="1253">
                  <c:v>-9.4592669255166477</c:v>
                </c:pt>
                <c:pt idx="1254">
                  <c:v>-9.4526050205407799</c:v>
                </c:pt>
                <c:pt idx="1255">
                  <c:v>-9.4458845000664233</c:v>
                </c:pt>
                <c:pt idx="1256">
                  <c:v>-9.4391055362619856</c:v>
                </c:pt>
                <c:pt idx="1257">
                  <c:v>-9.4322683026166381</c:v>
                </c:pt>
                <c:pt idx="1258">
                  <c:v>-9.4253729739310863</c:v>
                </c:pt>
                <c:pt idx="1259">
                  <c:v>-9.4184197263083114</c:v>
                </c:pt>
                <c:pt idx="1260">
                  <c:v>-9.4114087371442317</c:v>
                </c:pt>
                <c:pt idx="1261">
                  <c:v>-9.4043401851183219</c:v>
                </c:pt>
                <c:pt idx="1262">
                  <c:v>-9.3972142501841738</c:v>
                </c:pt>
                <c:pt idx="1263">
                  <c:v>-9.3900311135600116</c:v>
                </c:pt>
                <c:pt idx="1264">
                  <c:v>-9.3827909577191484</c:v>
                </c:pt>
                <c:pt idx="1265">
                  <c:v>-9.375493966380386</c:v>
                </c:pt>
                <c:pt idx="1266">
                  <c:v>-9.3681403244983823</c:v>
                </c:pt>
                <c:pt idx="1267">
                  <c:v>-9.360730218253952</c:v>
                </c:pt>
                <c:pt idx="1268">
                  <c:v>-9.3532638350443236</c:v>
                </c:pt>
                <c:pt idx="1269">
                  <c:v>-9.3457413634733548</c:v>
                </c:pt>
                <c:pt idx="1270">
                  <c:v>-9.3381629933416974</c:v>
                </c:pt>
                <c:pt idx="1271">
                  <c:v>-9.3305289156369078</c:v>
                </c:pt>
                <c:pt idx="1272">
                  <c:v>-9.3228393225235209</c:v>
                </c:pt>
                <c:pt idx="1273">
                  <c:v>-9.3150944073330884</c:v>
                </c:pt>
                <c:pt idx="1274">
                  <c:v>-9.3072943645541493</c:v>
                </c:pt>
                <c:pt idx="1275">
                  <c:v>-9.2994393898221794</c:v>
                </c:pt>
                <c:pt idx="1276">
                  <c:v>-9.2915296799094946</c:v>
                </c:pt>
                <c:pt idx="1277">
                  <c:v>-9.2835654327150969</c:v>
                </c:pt>
                <c:pt idx="1278">
                  <c:v>-9.2755468472545104</c:v>
                </c:pt>
                <c:pt idx="1279">
                  <c:v>-9.2674741236495493</c:v>
                </c:pt>
                <c:pt idx="1280">
                  <c:v>-9.259347463118063</c:v>
                </c:pt>
                <c:pt idx="1281">
                  <c:v>-9.2511670679636442</c:v>
                </c:pt>
                <c:pt idx="1282">
                  <c:v>-9.24293314156529</c:v>
                </c:pt>
                <c:pt idx="1283">
                  <c:v>-9.2346458883670373</c:v>
                </c:pt>
                <c:pt idx="1284">
                  <c:v>-9.22630551386756</c:v>
                </c:pt>
                <c:pt idx="1285">
                  <c:v>-9.2179122246097318</c:v>
                </c:pt>
                <c:pt idx="1286">
                  <c:v>-9.2094662281701556</c:v>
                </c:pt>
                <c:pt idx="1287">
                  <c:v>-9.2009677331486657</c:v>
                </c:pt>
                <c:pt idx="1288">
                  <c:v>-9.1924169491577832</c:v>
                </c:pt>
                <c:pt idx="1289">
                  <c:v>-9.1838140868121645</c:v>
                </c:pt>
                <c:pt idx="1290">
                  <c:v>-9.1751593577180035</c:v>
                </c:pt>
                <c:pt idx="1291">
                  <c:v>-9.1664529744624073</c:v>
                </c:pt>
                <c:pt idx="1292">
                  <c:v>-9.1576951506027466</c:v>
                </c:pt>
                <c:pt idx="1293">
                  <c:v>-9.1488861006559805</c:v>
                </c:pt>
                <c:pt idx="1294">
                  <c:v>-9.1400260400879514</c:v>
                </c:pt>
                <c:pt idx="1295">
                  <c:v>-9.1311151853026633</c:v>
                </c:pt>
                <c:pt idx="1296">
                  <c:v>-9.1221537536315171</c:v>
                </c:pt>
                <c:pt idx="1297">
                  <c:v>-9.1131419633225441</c:v>
                </c:pt>
                <c:pt idx="1298">
                  <c:v>-9.1040800335296019</c:v>
                </c:pt>
                <c:pt idx="1299">
                  <c:v>-9.094968184301564</c:v>
                </c:pt>
                <c:pt idx="1300">
                  <c:v>-9.0858066365714638</c:v>
                </c:pt>
                <c:pt idx="1301">
                  <c:v>-9.0765956121456437</c:v>
                </c:pt>
                <c:pt idx="1302">
                  <c:v>-9.0673353336928724</c:v>
                </c:pt>
                <c:pt idx="1303">
                  <c:v>-9.0580260247334436</c:v>
                </c:pt>
                <c:pt idx="1304">
                  <c:v>-9.0486679096282661</c:v>
                </c:pt>
                <c:pt idx="1305">
                  <c:v>-9.0392612135679222</c:v>
                </c:pt>
                <c:pt idx="1306">
                  <c:v>-9.0298061625617301</c:v>
                </c:pt>
                <c:pt idx="1307">
                  <c:v>-9.0203029834267756</c:v>
                </c:pt>
                <c:pt idx="1308">
                  <c:v>-9.0107519037769332</c:v>
                </c:pt>
                <c:pt idx="1309">
                  <c:v>-9.001153152011879</c:v>
                </c:pt>
                <c:pt idx="1310">
                  <c:v>-8.9915069573060897</c:v>
                </c:pt>
                <c:pt idx="1311">
                  <c:v>-8.9818135495978293</c:v>
                </c:pt>
                <c:pt idx="1312">
                  <c:v>-8.9720731595781213</c:v>
                </c:pt>
                <c:pt idx="1313">
                  <c:v>-8.962286018679718</c:v>
                </c:pt>
                <c:pt idx="1314">
                  <c:v>-8.9524523590660579</c:v>
                </c:pt>
                <c:pt idx="1315">
                  <c:v>-8.9425724136202156</c:v>
                </c:pt>
                <c:pt idx="1316">
                  <c:v>-8.9326464159338457</c:v>
                </c:pt>
                <c:pt idx="1317">
                  <c:v>-8.9226746002961121</c:v>
                </c:pt>
                <c:pt idx="1318">
                  <c:v>-8.9126572016826309</c:v>
                </c:pt>
                <c:pt idx="1319">
                  <c:v>-8.9025944557443832</c:v>
                </c:pt>
                <c:pt idx="1320">
                  <c:v>-8.8924865987966495</c:v>
                </c:pt>
                <c:pt idx="1321">
                  <c:v>-8.8823338678079189</c:v>
                </c:pt>
                <c:pt idx="1322">
                  <c:v>-8.8721365003888177</c:v>
                </c:pt>
                <c:pt idx="1323">
                  <c:v>-8.8618947347810124</c:v>
                </c:pt>
                <c:pt idx="1324">
                  <c:v>-8.8516088098461356</c:v>
                </c:pt>
                <c:pt idx="1325">
                  <c:v>-8.8412789650547019</c:v>
                </c:pt>
                <c:pt idx="1326">
                  <c:v>-8.8309054404750125</c:v>
                </c:pt>
                <c:pt idx="1327">
                  <c:v>-8.8204884767620904</c:v>
                </c:pt>
                <c:pt idx="1328">
                  <c:v>-8.8100283151465977</c:v>
                </c:pt>
                <c:pt idx="1329">
                  <c:v>-8.7995251974237512</c:v>
                </c:pt>
                <c:pt idx="1330">
                  <c:v>-8.7889793659422626</c:v>
                </c:pt>
                <c:pt idx="1331">
                  <c:v>-8.7783910635932738</c:v>
                </c:pt>
                <c:pt idx="1332">
                  <c:v>-8.7677605337992937</c:v>
                </c:pt>
                <c:pt idx="1333">
                  <c:v>-8.7570880205031401</c:v>
                </c:pt>
                <c:pt idx="1334">
                  <c:v>-8.7463737681569125</c:v>
                </c:pt>
                <c:pt idx="1335">
                  <c:v>-8.7356180217109358</c:v>
                </c:pt>
                <c:pt idx="1336">
                  <c:v>-8.7248210266027506</c:v>
                </c:pt>
                <c:pt idx="1337">
                  <c:v>-8.71398302874608</c:v>
                </c:pt>
                <c:pt idx="1338">
                  <c:v>-8.7031042745198359</c:v>
                </c:pt>
                <c:pt idx="1339">
                  <c:v>-8.6921850107571146</c:v>
                </c:pt>
                <c:pt idx="1340">
                  <c:v>-8.6812254847342167</c:v>
                </c:pt>
                <c:pt idx="1341">
                  <c:v>-8.6702259441596823</c:v>
                </c:pt>
                <c:pt idx="1342">
                  <c:v>-8.6591866371633195</c:v>
                </c:pt>
                <c:pt idx="1343">
                  <c:v>-8.6481078122852821</c:v>
                </c:pt>
                <c:pt idx="1344">
                  <c:v>-8.6369897184651254</c:v>
                </c:pt>
                <c:pt idx="1345">
                  <c:v>-8.625832605030908</c:v>
                </c:pt>
                <c:pt idx="1346">
                  <c:v>-8.6146367216882815</c:v>
                </c:pt>
                <c:pt idx="1347">
                  <c:v>-8.6034023185096338</c:v>
                </c:pt>
                <c:pt idx="1348">
                  <c:v>-8.5921296459232117</c:v>
                </c:pt>
                <c:pt idx="1349">
                  <c:v>-8.5808189547022931</c:v>
                </c:pt>
                <c:pt idx="1350">
                  <c:v>-8.5694704959543575</c:v>
                </c:pt>
                <c:pt idx="1351">
                  <c:v>-8.5580845211102918</c:v>
                </c:pt>
                <c:pt idx="1352">
                  <c:v>-8.5466612819136074</c:v>
                </c:pt>
                <c:pt idx="1353">
                  <c:v>-8.5352010304096773</c:v>
                </c:pt>
                <c:pt idx="1354">
                  <c:v>-8.5237040189350175</c:v>
                </c:pt>
                <c:pt idx="1355">
                  <c:v>-8.5121705001065493</c:v>
                </c:pt>
                <c:pt idx="1356">
                  <c:v>-8.5006007268109336</c:v>
                </c:pt>
                <c:pt idx="1357">
                  <c:v>-8.4889949521938899</c:v>
                </c:pt>
                <c:pt idx="1358">
                  <c:v>-8.4773534296495665</c:v>
                </c:pt>
                <c:pt idx="1359">
                  <c:v>-8.4656764128099198</c:v>
                </c:pt>
                <c:pt idx="1360">
                  <c:v>-8.4539641555341287</c:v>
                </c:pt>
                <c:pt idx="1361">
                  <c:v>-8.4422169118980399</c:v>
                </c:pt>
                <c:pt idx="1362">
                  <c:v>-8.4304349361836231</c:v>
                </c:pt>
                <c:pt idx="1363">
                  <c:v>-8.4186184828684762</c:v>
                </c:pt>
                <c:pt idx="1364">
                  <c:v>-8.4067678066153455</c:v>
                </c:pt>
                <c:pt idx="1365">
                  <c:v>-8.3948831622616833</c:v>
                </c:pt>
                <c:pt idx="1366">
                  <c:v>-8.3829648048092196</c:v>
                </c:pt>
                <c:pt idx="1367">
                  <c:v>-8.3710129894135967</c:v>
                </c:pt>
                <c:pt idx="1368">
                  <c:v>-8.3590279713739939</c:v>
                </c:pt>
                <c:pt idx="1369">
                  <c:v>-8.3470100061228258</c:v>
                </c:pt>
                <c:pt idx="1370">
                  <c:v>-8.3349593492154366</c:v>
                </c:pt>
                <c:pt idx="1371">
                  <c:v>-8.3228762563198515</c:v>
                </c:pt>
                <c:pt idx="1372">
                  <c:v>-8.3107609832065599</c:v>
                </c:pt>
                <c:pt idx="1373">
                  <c:v>-8.2986137857383131</c:v>
                </c:pt>
                <c:pt idx="1374">
                  <c:v>-8.2864349198599871</c:v>
                </c:pt>
                <c:pt idx="1375">
                  <c:v>-8.2742246415884555</c:v>
                </c:pt>
                <c:pt idx="1376">
                  <c:v>-8.2619832070025119</c:v>
                </c:pt>
                <c:pt idx="1377">
                  <c:v>-8.2497108722328232</c:v>
                </c:pt>
                <c:pt idx="1378">
                  <c:v>-8.237407893451925</c:v>
                </c:pt>
                <c:pt idx="1379">
                  <c:v>-8.2250745268642547</c:v>
                </c:pt>
                <c:pt idx="1380">
                  <c:v>-8.2127110286962104</c:v>
                </c:pt>
                <c:pt idx="1381">
                  <c:v>-8.2003176551862698</c:v>
                </c:pt>
                <c:pt idx="1382">
                  <c:v>-8.1878946625751308</c:v>
                </c:pt>
                <c:pt idx="1383">
                  <c:v>-8.175442307095901</c:v>
                </c:pt>
                <c:pt idx="1384">
                  <c:v>-8.1629608449643207</c:v>
                </c:pt>
                <c:pt idx="1385">
                  <c:v>-8.1504505323690406</c:v>
                </c:pt>
                <c:pt idx="1386">
                  <c:v>-8.1379116254619213</c:v>
                </c:pt>
                <c:pt idx="1387">
                  <c:v>-8.1253443803483911</c:v>
                </c:pt>
                <c:pt idx="1388">
                  <c:v>-8.1127490530778381</c:v>
                </c:pt>
                <c:pt idx="1389">
                  <c:v>-8.1001258996340457</c:v>
                </c:pt>
                <c:pt idx="1390">
                  <c:v>-8.0874751759256807</c:v>
                </c:pt>
                <c:pt idx="1391">
                  <c:v>-8.0747971377768035</c:v>
                </c:pt>
                <c:pt idx="1392">
                  <c:v>-8.062092040917447</c:v>
                </c:pt>
                <c:pt idx="1393">
                  <c:v>-8.0493601409742315</c:v>
                </c:pt>
                <c:pt idx="1394">
                  <c:v>-8.0366016934610141</c:v>
                </c:pt>
                <c:pt idx="1395">
                  <c:v>-8.023816953769602</c:v>
                </c:pt>
                <c:pt idx="1396">
                  <c:v>-8.0110061771604908</c:v>
                </c:pt>
                <c:pt idx="1397">
                  <c:v>-7.9981696187536802</c:v>
                </c:pt>
                <c:pt idx="1398">
                  <c:v>-7.985307533519495</c:v>
                </c:pt>
                <c:pt idx="1399">
                  <c:v>-7.9724201762694937</c:v>
                </c:pt>
                <c:pt idx="1400">
                  <c:v>-7.9595078016474003</c:v>
                </c:pt>
                <c:pt idx="1401">
                  <c:v>-7.9465706641200917</c:v>
                </c:pt>
                <c:pt idx="1402">
                  <c:v>-7.9336090179686334</c:v>
                </c:pt>
                <c:pt idx="1403">
                  <c:v>-7.9206231172793631</c:v>
                </c:pt>
                <c:pt idx="1404">
                  <c:v>-7.9076132159350276</c:v>
                </c:pt>
                <c:pt idx="1405">
                  <c:v>-7.8945795676059651</c:v>
                </c:pt>
                <c:pt idx="1406">
                  <c:v>-7.8815224257413359</c:v>
                </c:pt>
                <c:pt idx="1407">
                  <c:v>-7.8684420435604094</c:v>
                </c:pt>
                <c:pt idx="1408">
                  <c:v>-7.8553386740439022</c:v>
                </c:pt>
                <c:pt idx="1409">
                  <c:v>-7.8422125699253566</c:v>
                </c:pt>
                <c:pt idx="1410">
                  <c:v>-7.8290639836825875</c:v>
                </c:pt>
                <c:pt idx="1411">
                  <c:v>-7.8158931675291621</c:v>
                </c:pt>
                <c:pt idx="1412">
                  <c:v>-7.8027003734059512</c:v>
                </c:pt>
                <c:pt idx="1413">
                  <c:v>-7.7894858529727156</c:v>
                </c:pt>
                <c:pt idx="1414">
                  <c:v>-7.7762498575997592</c:v>
                </c:pt>
                <c:pt idx="1415">
                  <c:v>-7.7629926383596253</c:v>
                </c:pt>
                <c:pt idx="1416">
                  <c:v>-7.7497144460188547</c:v>
                </c:pt>
                <c:pt idx="1417">
                  <c:v>-7.7364155310297891</c:v>
                </c:pt>
                <c:pt idx="1418">
                  <c:v>-7.7230961435224295</c:v>
                </c:pt>
                <c:pt idx="1419">
                  <c:v>-7.7097565332963631</c:v>
                </c:pt>
                <c:pt idx="1420">
                  <c:v>-7.6963969498127263</c:v>
                </c:pt>
                <c:pt idx="1421">
                  <c:v>-7.6830176421862264</c:v>
                </c:pt>
                <c:pt idx="1422">
                  <c:v>-7.6696188591772314</c:v>
                </c:pt>
                <c:pt idx="1423">
                  <c:v>-7.6562008491839002</c:v>
                </c:pt>
                <c:pt idx="1424">
                  <c:v>-7.6427638602343748</c:v>
                </c:pt>
                <c:pt idx="1425">
                  <c:v>-7.6293081399790292</c:v>
                </c:pt>
                <c:pt idx="1426">
                  <c:v>-7.6158339356827689</c:v>
                </c:pt>
                <c:pt idx="1427">
                  <c:v>-7.6023414942173986</c:v>
                </c:pt>
                <c:pt idx="1428">
                  <c:v>-7.5888310620540329</c:v>
                </c:pt>
                <c:pt idx="1429">
                  <c:v>-7.5753028852555699</c:v>
                </c:pt>
                <c:pt idx="1430">
                  <c:v>-7.5617572094692243</c:v>
                </c:pt>
                <c:pt idx="1431">
                  <c:v>-7.5481942799191133</c:v>
                </c:pt>
                <c:pt idx="1432">
                  <c:v>-7.5346143413989033</c:v>
                </c:pt>
                <c:pt idx="1433">
                  <c:v>-7.5210176382645146</c:v>
                </c:pt>
                <c:pt idx="1434">
                  <c:v>-7.5074044144268708</c:v>
                </c:pt>
                <c:pt idx="1435">
                  <c:v>-7.4937749133447351</c:v>
                </c:pt>
                <c:pt idx="1436">
                  <c:v>-7.4801293780175726</c:v>
                </c:pt>
                <c:pt idx="1437">
                  <c:v>-7.466468050978496</c:v>
                </c:pt>
                <c:pt idx="1438">
                  <c:v>-7.452791174287249</c:v>
                </c:pt>
                <c:pt idx="1439">
                  <c:v>-7.4390989895232691</c:v>
                </c:pt>
                <c:pt idx="1440">
                  <c:v>-7.4253917377787904</c:v>
                </c:pt>
                <c:pt idx="1441">
                  <c:v>-7.41166965965202</c:v>
                </c:pt>
                <c:pt idx="1442">
                  <c:v>-7.3979329952403647</c:v>
                </c:pt>
                <c:pt idx="1443">
                  <c:v>-7.3841819841337211</c:v>
                </c:pt>
                <c:pt idx="1444">
                  <c:v>-7.3704168654078179</c:v>
                </c:pt>
                <c:pt idx="1445">
                  <c:v>-7.3566378776176338</c:v>
                </c:pt>
                <c:pt idx="1446">
                  <c:v>-7.3428452587908559</c:v>
                </c:pt>
                <c:pt idx="1447">
                  <c:v>-7.3290392464214102</c:v>
                </c:pt>
                <c:pt idx="1448">
                  <c:v>-7.3152200774630494</c:v>
                </c:pt>
                <c:pt idx="1449">
                  <c:v>-7.301387988322996</c:v>
                </c:pt>
                <c:pt idx="1450">
                  <c:v>-7.2875432148556518</c:v>
                </c:pt>
                <c:pt idx="1451">
                  <c:v>-7.2736859923563628</c:v>
                </c:pt>
                <c:pt idx="1452">
                  <c:v>-7.2598165555552514</c:v>
                </c:pt>
                <c:pt idx="1453">
                  <c:v>-7.2459351386110917</c:v>
                </c:pt>
                <c:pt idx="1454">
                  <c:v>-7.2320419751052727</c:v>
                </c:pt>
                <c:pt idx="1455">
                  <c:v>-7.2181372980357947</c:v>
                </c:pt>
                <c:pt idx="1456">
                  <c:v>-7.2042213398113386</c:v>
                </c:pt>
                <c:pt idx="1457">
                  <c:v>-7.1902943322454034</c:v>
                </c:pt>
                <c:pt idx="1458">
                  <c:v>-7.1763565065504853</c:v>
                </c:pt>
                <c:pt idx="1459">
                  <c:v>-7.1624080933323331</c:v>
                </c:pt>
                <c:pt idx="1460">
                  <c:v>-7.1484493225842591</c:v>
                </c:pt>
                <c:pt idx="1461">
                  <c:v>-7.1344804236815067</c:v>
                </c:pt>
                <c:pt idx="1462">
                  <c:v>-7.1205016253756854</c:v>
                </c:pt>
                <c:pt idx="1463">
                  <c:v>-7.1065131557892656</c:v>
                </c:pt>
                <c:pt idx="1464">
                  <c:v>-7.0925152424101219</c:v>
                </c:pt>
                <c:pt idx="1465">
                  <c:v>-7.0785081120861602</c:v>
                </c:pt>
                <c:pt idx="1466">
                  <c:v>-7.0644919910199846</c:v>
                </c:pt>
                <c:pt idx="1467">
                  <c:v>-7.0504671047636336</c:v>
                </c:pt>
                <c:pt idx="1468">
                  <c:v>-7.0364336782133767</c:v>
                </c:pt>
                <c:pt idx="1469">
                  <c:v>-7.0223919356045723</c:v>
                </c:pt>
                <c:pt idx="1470">
                  <c:v>-7.0083421005065869</c:v>
                </c:pt>
                <c:pt idx="1471">
                  <c:v>-6.9942843958177647</c:v>
                </c:pt>
                <c:pt idx="1472">
                  <c:v>-6.9802190437604743</c:v>
                </c:pt>
                <c:pt idx="1473">
                  <c:v>-6.9661462658762074</c:v>
                </c:pt>
                <c:pt idx="1474">
                  <c:v>-6.9520662830207387</c:v>
                </c:pt>
                <c:pt idx="1475">
                  <c:v>-6.9379793153593381</c:v>
                </c:pt>
                <c:pt idx="1476">
                  <c:v>-6.9238855823620611</c:v>
                </c:pt>
                <c:pt idx="1477">
                  <c:v>-6.9097853027990874</c:v>
                </c:pt>
                <c:pt idx="1478">
                  <c:v>-6.8956786947361204</c:v>
                </c:pt>
                <c:pt idx="1479">
                  <c:v>-6.8815659755298491</c:v>
                </c:pt>
                <c:pt idx="1480">
                  <c:v>-6.8674473618234675</c:v>
                </c:pt>
                <c:pt idx="1481">
                  <c:v>-6.8533230695422684</c:v>
                </c:pt>
                <c:pt idx="1482">
                  <c:v>-6.8391933138892664</c:v>
                </c:pt>
                <c:pt idx="1483">
                  <c:v>-6.8250583093409176</c:v>
                </c:pt>
                <c:pt idx="1484">
                  <c:v>-6.8109182696428689</c:v>
                </c:pt>
                <c:pt idx="1485">
                  <c:v>-6.79677340780579</c:v>
                </c:pt>
                <c:pt idx="1486">
                  <c:v>-6.7826239361012419</c:v>
                </c:pt>
                <c:pt idx="1487">
                  <c:v>-6.7684700660576329</c:v>
                </c:pt>
                <c:pt idx="1488">
                  <c:v>-6.7543120084562069</c:v>
                </c:pt>
                <c:pt idx="1489">
                  <c:v>-6.7401499733271057</c:v>
                </c:pt>
                <c:pt idx="1490">
                  <c:v>-6.7259841699454945</c:v>
                </c:pt>
                <c:pt idx="1491">
                  <c:v>-6.7118148068277339</c:v>
                </c:pt>
                <c:pt idx="1492">
                  <c:v>-6.6976420917276185</c:v>
                </c:pt>
                <c:pt idx="1493">
                  <c:v>-6.6834662316326696</c:v>
                </c:pt>
                <c:pt idx="1494">
                  <c:v>-6.6692874327605001</c:v>
                </c:pt>
                <c:pt idx="1495">
                  <c:v>-6.6551059005552133</c:v>
                </c:pt>
                <c:pt idx="1496">
                  <c:v>-6.6409218396838918</c:v>
                </c:pt>
                <c:pt idx="1497">
                  <c:v>-6.626735454033108</c:v>
                </c:pt>
                <c:pt idx="1498">
                  <c:v>-6.6125469467055336</c:v>
                </c:pt>
                <c:pt idx="1499">
                  <c:v>-6.5983565200165666</c:v>
                </c:pt>
                <c:pt idx="1500">
                  <c:v>-6.5841643754910555</c:v>
                </c:pt>
              </c:numCache>
            </c:numRef>
          </c:yVal>
        </c:ser>
        <c:axId val="64438272"/>
        <c:axId val="64440192"/>
      </c:scatterChart>
      <c:valAx>
        <c:axId val="64438272"/>
        <c:scaling>
          <c:orientation val="minMax"/>
        </c:scaling>
        <c:axPos val="b"/>
        <c:title>
          <c:tx>
            <c:rich>
              <a:bodyPr/>
              <a:lstStyle/>
              <a:p>
                <a:pPr>
                  <a:defRPr/>
                </a:pPr>
                <a:r>
                  <a:rPr lang="en-US"/>
                  <a:t>Time (sec)</a:t>
                </a:r>
              </a:p>
            </c:rich>
          </c:tx>
        </c:title>
        <c:numFmt formatCode="General" sourceLinked="0"/>
        <c:minorTickMark val="in"/>
        <c:tickLblPos val="nextTo"/>
        <c:crossAx val="64440192"/>
        <c:crossesAt val="-1000"/>
        <c:crossBetween val="midCat"/>
      </c:valAx>
      <c:valAx>
        <c:axId val="64440192"/>
        <c:scaling>
          <c:orientation val="minMax"/>
        </c:scaling>
        <c:axPos val="l"/>
        <c:majorGridlines/>
        <c:title>
          <c:tx>
            <c:rich>
              <a:bodyPr rot="-5400000" vert="horz"/>
              <a:lstStyle/>
              <a:p>
                <a:pPr>
                  <a:defRPr/>
                </a:pPr>
                <a:r>
                  <a:rPr lang="en-US"/>
                  <a:t>Acceleration (m/sec^2)</a:t>
                </a:r>
              </a:p>
            </c:rich>
          </c:tx>
        </c:title>
        <c:numFmt formatCode="General" sourceLinked="0"/>
        <c:minorTickMark val="in"/>
        <c:tickLblPos val="nextTo"/>
        <c:crossAx val="64438272"/>
        <c:crosses val="autoZero"/>
        <c:crossBetween val="midCat"/>
      </c:valAx>
    </c:plotArea>
    <c:plotVisOnly val="1"/>
  </c:chart>
  <c:printSettings>
    <c:headerFooter/>
    <c:pageMargins b="0.750000000000003" l="0.70000000000000062" r="0.70000000000000062" t="0.75000000000000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Velocity</a:t>
            </a:r>
          </a:p>
        </c:rich>
      </c:tx>
    </c:title>
    <c:plotArea>
      <c:layout/>
      <c:scatterChart>
        <c:scatterStyle val="lineMarker"/>
        <c:ser>
          <c:idx val="0"/>
          <c:order val="0"/>
          <c:tx>
            <c:strRef>
              <c:f>Solution!$H$2</c:f>
              <c:strCache>
                <c:ptCount val="1"/>
                <c:pt idx="0">
                  <c:v>Veloc (m/s)</c:v>
                </c:pt>
              </c:strCache>
            </c:strRef>
          </c:tx>
          <c:marker>
            <c:symbol val="none"/>
          </c:marker>
          <c:xVal>
            <c:numRef>
              <c:f>Solution!$A$3:$A$1503</c:f>
              <c:numCache>
                <c:formatCode>0.00</c:formatCode>
                <c:ptCount val="15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pt idx="111">
                  <c:v>1.1100000000000008</c:v>
                </c:pt>
                <c:pt idx="112">
                  <c:v>1.1200000000000008</c:v>
                </c:pt>
                <c:pt idx="113">
                  <c:v>1.1300000000000008</c:v>
                </c:pt>
                <c:pt idx="114">
                  <c:v>1.1400000000000008</c:v>
                </c:pt>
                <c:pt idx="115">
                  <c:v>1.1500000000000008</c:v>
                </c:pt>
                <c:pt idx="116">
                  <c:v>1.1600000000000008</c:v>
                </c:pt>
                <c:pt idx="117">
                  <c:v>1.1700000000000008</c:v>
                </c:pt>
                <c:pt idx="118">
                  <c:v>1.1800000000000008</c:v>
                </c:pt>
                <c:pt idx="119">
                  <c:v>1.1900000000000008</c:v>
                </c:pt>
                <c:pt idx="120">
                  <c:v>1.2000000000000008</c:v>
                </c:pt>
                <c:pt idx="121">
                  <c:v>1.2100000000000009</c:v>
                </c:pt>
                <c:pt idx="122">
                  <c:v>1.2200000000000009</c:v>
                </c:pt>
                <c:pt idx="123">
                  <c:v>1.2300000000000009</c:v>
                </c:pt>
                <c:pt idx="124">
                  <c:v>1.2400000000000009</c:v>
                </c:pt>
                <c:pt idx="125">
                  <c:v>1.2500000000000009</c:v>
                </c:pt>
                <c:pt idx="126">
                  <c:v>1.2600000000000009</c:v>
                </c:pt>
                <c:pt idx="127">
                  <c:v>1.2700000000000009</c:v>
                </c:pt>
                <c:pt idx="128">
                  <c:v>1.2800000000000009</c:v>
                </c:pt>
                <c:pt idx="129">
                  <c:v>1.2900000000000009</c:v>
                </c:pt>
                <c:pt idx="130">
                  <c:v>1.3000000000000009</c:v>
                </c:pt>
                <c:pt idx="131">
                  <c:v>1.3100000000000009</c:v>
                </c:pt>
                <c:pt idx="132">
                  <c:v>1.320000000000001</c:v>
                </c:pt>
                <c:pt idx="133">
                  <c:v>1.330000000000001</c:v>
                </c:pt>
                <c:pt idx="134">
                  <c:v>1.340000000000001</c:v>
                </c:pt>
                <c:pt idx="135">
                  <c:v>1.350000000000001</c:v>
                </c:pt>
                <c:pt idx="136">
                  <c:v>1.360000000000001</c:v>
                </c:pt>
                <c:pt idx="137">
                  <c:v>1.370000000000001</c:v>
                </c:pt>
                <c:pt idx="138">
                  <c:v>1.380000000000001</c:v>
                </c:pt>
                <c:pt idx="139">
                  <c:v>1.390000000000001</c:v>
                </c:pt>
                <c:pt idx="140">
                  <c:v>1.400000000000001</c:v>
                </c:pt>
                <c:pt idx="141">
                  <c:v>1.410000000000001</c:v>
                </c:pt>
                <c:pt idx="142">
                  <c:v>1.420000000000001</c:v>
                </c:pt>
                <c:pt idx="143">
                  <c:v>1.430000000000001</c:v>
                </c:pt>
                <c:pt idx="144">
                  <c:v>1.4400000000000011</c:v>
                </c:pt>
                <c:pt idx="145">
                  <c:v>1.4500000000000011</c:v>
                </c:pt>
                <c:pt idx="146">
                  <c:v>1.4600000000000011</c:v>
                </c:pt>
                <c:pt idx="147">
                  <c:v>1.4700000000000011</c:v>
                </c:pt>
                <c:pt idx="148">
                  <c:v>1.4800000000000011</c:v>
                </c:pt>
                <c:pt idx="149">
                  <c:v>1.4900000000000011</c:v>
                </c:pt>
                <c:pt idx="150">
                  <c:v>1.5000000000000011</c:v>
                </c:pt>
                <c:pt idx="151">
                  <c:v>1.5100000000000011</c:v>
                </c:pt>
                <c:pt idx="152">
                  <c:v>1.5200000000000011</c:v>
                </c:pt>
                <c:pt idx="153">
                  <c:v>1.5300000000000011</c:v>
                </c:pt>
                <c:pt idx="154">
                  <c:v>1.5400000000000011</c:v>
                </c:pt>
                <c:pt idx="155">
                  <c:v>1.5500000000000012</c:v>
                </c:pt>
                <c:pt idx="156">
                  <c:v>1.5600000000000012</c:v>
                </c:pt>
                <c:pt idx="157">
                  <c:v>1.5700000000000012</c:v>
                </c:pt>
                <c:pt idx="158">
                  <c:v>1.5800000000000012</c:v>
                </c:pt>
                <c:pt idx="159">
                  <c:v>1.5900000000000012</c:v>
                </c:pt>
                <c:pt idx="160">
                  <c:v>1.6000000000000012</c:v>
                </c:pt>
                <c:pt idx="161">
                  <c:v>1.6100000000000012</c:v>
                </c:pt>
                <c:pt idx="162">
                  <c:v>1.6200000000000012</c:v>
                </c:pt>
                <c:pt idx="163">
                  <c:v>1.6300000000000012</c:v>
                </c:pt>
                <c:pt idx="164">
                  <c:v>1.6400000000000012</c:v>
                </c:pt>
                <c:pt idx="165">
                  <c:v>1.6500000000000012</c:v>
                </c:pt>
                <c:pt idx="166">
                  <c:v>1.6600000000000013</c:v>
                </c:pt>
                <c:pt idx="167">
                  <c:v>1.6700000000000013</c:v>
                </c:pt>
                <c:pt idx="168">
                  <c:v>1.6800000000000013</c:v>
                </c:pt>
                <c:pt idx="169">
                  <c:v>1.6900000000000013</c:v>
                </c:pt>
                <c:pt idx="170">
                  <c:v>1.7000000000000013</c:v>
                </c:pt>
                <c:pt idx="171">
                  <c:v>1.7100000000000013</c:v>
                </c:pt>
                <c:pt idx="172">
                  <c:v>1.7200000000000013</c:v>
                </c:pt>
                <c:pt idx="173">
                  <c:v>1.7300000000000013</c:v>
                </c:pt>
                <c:pt idx="174">
                  <c:v>1.7400000000000013</c:v>
                </c:pt>
                <c:pt idx="175">
                  <c:v>1.7500000000000013</c:v>
                </c:pt>
                <c:pt idx="176">
                  <c:v>1.7600000000000013</c:v>
                </c:pt>
                <c:pt idx="177">
                  <c:v>1.7700000000000014</c:v>
                </c:pt>
                <c:pt idx="178">
                  <c:v>1.7800000000000014</c:v>
                </c:pt>
                <c:pt idx="179">
                  <c:v>1.7900000000000014</c:v>
                </c:pt>
                <c:pt idx="180">
                  <c:v>1.8000000000000014</c:v>
                </c:pt>
                <c:pt idx="181">
                  <c:v>1.8100000000000014</c:v>
                </c:pt>
                <c:pt idx="182">
                  <c:v>1.8200000000000014</c:v>
                </c:pt>
                <c:pt idx="183">
                  <c:v>1.8300000000000014</c:v>
                </c:pt>
                <c:pt idx="184">
                  <c:v>1.8400000000000014</c:v>
                </c:pt>
                <c:pt idx="185">
                  <c:v>1.8500000000000014</c:v>
                </c:pt>
                <c:pt idx="186">
                  <c:v>1.8600000000000014</c:v>
                </c:pt>
                <c:pt idx="187">
                  <c:v>1.8700000000000014</c:v>
                </c:pt>
                <c:pt idx="188">
                  <c:v>1.8800000000000014</c:v>
                </c:pt>
                <c:pt idx="189">
                  <c:v>1.8900000000000015</c:v>
                </c:pt>
                <c:pt idx="190">
                  <c:v>1.9000000000000015</c:v>
                </c:pt>
                <c:pt idx="191">
                  <c:v>1.9100000000000015</c:v>
                </c:pt>
                <c:pt idx="192">
                  <c:v>1.9200000000000015</c:v>
                </c:pt>
                <c:pt idx="193">
                  <c:v>1.9300000000000015</c:v>
                </c:pt>
                <c:pt idx="194">
                  <c:v>1.9400000000000015</c:v>
                </c:pt>
                <c:pt idx="195">
                  <c:v>1.9500000000000015</c:v>
                </c:pt>
                <c:pt idx="196">
                  <c:v>1.9600000000000015</c:v>
                </c:pt>
                <c:pt idx="197">
                  <c:v>1.9700000000000015</c:v>
                </c:pt>
                <c:pt idx="198">
                  <c:v>1.9800000000000015</c:v>
                </c:pt>
                <c:pt idx="199">
                  <c:v>1.9900000000000015</c:v>
                </c:pt>
                <c:pt idx="200">
                  <c:v>2.0000000000000013</c:v>
                </c:pt>
                <c:pt idx="201">
                  <c:v>2.0100000000000011</c:v>
                </c:pt>
                <c:pt idx="202">
                  <c:v>2.0200000000000009</c:v>
                </c:pt>
                <c:pt idx="203">
                  <c:v>2.0300000000000007</c:v>
                </c:pt>
                <c:pt idx="204">
                  <c:v>2.0400000000000005</c:v>
                </c:pt>
                <c:pt idx="205">
                  <c:v>2.0500000000000003</c:v>
                </c:pt>
                <c:pt idx="206">
                  <c:v>2.06</c:v>
                </c:pt>
                <c:pt idx="207">
                  <c:v>2.0699999999999998</c:v>
                </c:pt>
                <c:pt idx="208">
                  <c:v>2.0799999999999996</c:v>
                </c:pt>
                <c:pt idx="209">
                  <c:v>2.0899999999999994</c:v>
                </c:pt>
                <c:pt idx="210">
                  <c:v>2.0999999999999992</c:v>
                </c:pt>
                <c:pt idx="211">
                  <c:v>2.109999999999999</c:v>
                </c:pt>
                <c:pt idx="212">
                  <c:v>2.1199999999999988</c:v>
                </c:pt>
                <c:pt idx="213">
                  <c:v>2.1299999999999986</c:v>
                </c:pt>
                <c:pt idx="214">
                  <c:v>2.1399999999999983</c:v>
                </c:pt>
                <c:pt idx="215">
                  <c:v>2.1499999999999981</c:v>
                </c:pt>
                <c:pt idx="216">
                  <c:v>2.1599999999999979</c:v>
                </c:pt>
                <c:pt idx="217">
                  <c:v>2.1699999999999977</c:v>
                </c:pt>
                <c:pt idx="218">
                  <c:v>2.1799999999999975</c:v>
                </c:pt>
                <c:pt idx="219">
                  <c:v>2.1899999999999973</c:v>
                </c:pt>
                <c:pt idx="220">
                  <c:v>2.1999999999999971</c:v>
                </c:pt>
                <c:pt idx="221">
                  <c:v>2.2099999999999969</c:v>
                </c:pt>
                <c:pt idx="222">
                  <c:v>2.2199999999999966</c:v>
                </c:pt>
                <c:pt idx="223">
                  <c:v>2.2299999999999964</c:v>
                </c:pt>
                <c:pt idx="224">
                  <c:v>2.2399999999999962</c:v>
                </c:pt>
                <c:pt idx="225">
                  <c:v>2.249999999999996</c:v>
                </c:pt>
                <c:pt idx="226">
                  <c:v>2.2599999999999958</c:v>
                </c:pt>
                <c:pt idx="227">
                  <c:v>2.2699999999999956</c:v>
                </c:pt>
                <c:pt idx="228">
                  <c:v>2.2799999999999954</c:v>
                </c:pt>
                <c:pt idx="229">
                  <c:v>2.2899999999999952</c:v>
                </c:pt>
                <c:pt idx="230">
                  <c:v>2.2999999999999949</c:v>
                </c:pt>
                <c:pt idx="231">
                  <c:v>2.3099999999999947</c:v>
                </c:pt>
                <c:pt idx="232">
                  <c:v>2.3199999999999945</c:v>
                </c:pt>
                <c:pt idx="233">
                  <c:v>2.3299999999999943</c:v>
                </c:pt>
                <c:pt idx="234">
                  <c:v>2.3399999999999941</c:v>
                </c:pt>
                <c:pt idx="235">
                  <c:v>2.3499999999999939</c:v>
                </c:pt>
                <c:pt idx="236">
                  <c:v>2.3599999999999937</c:v>
                </c:pt>
                <c:pt idx="237">
                  <c:v>2.3699999999999934</c:v>
                </c:pt>
                <c:pt idx="238">
                  <c:v>2.3799999999999932</c:v>
                </c:pt>
                <c:pt idx="239">
                  <c:v>2.389999999999993</c:v>
                </c:pt>
                <c:pt idx="240">
                  <c:v>2.3999999999999928</c:v>
                </c:pt>
                <c:pt idx="241">
                  <c:v>2.4099999999999926</c:v>
                </c:pt>
                <c:pt idx="242">
                  <c:v>2.4199999999999924</c:v>
                </c:pt>
                <c:pt idx="243">
                  <c:v>2.4299999999999922</c:v>
                </c:pt>
                <c:pt idx="244">
                  <c:v>2.439999999999992</c:v>
                </c:pt>
                <c:pt idx="245">
                  <c:v>2.4499999999999917</c:v>
                </c:pt>
                <c:pt idx="246">
                  <c:v>2.4599999999999915</c:v>
                </c:pt>
                <c:pt idx="247">
                  <c:v>2.4699999999999913</c:v>
                </c:pt>
                <c:pt idx="248">
                  <c:v>2.4799999999999911</c:v>
                </c:pt>
                <c:pt idx="249">
                  <c:v>2.4899999999999909</c:v>
                </c:pt>
                <c:pt idx="250">
                  <c:v>2.4999999999999907</c:v>
                </c:pt>
                <c:pt idx="251">
                  <c:v>2.5099999999999905</c:v>
                </c:pt>
                <c:pt idx="252">
                  <c:v>2.5199999999999902</c:v>
                </c:pt>
                <c:pt idx="253">
                  <c:v>2.52999999999999</c:v>
                </c:pt>
                <c:pt idx="254">
                  <c:v>2.5399999999999898</c:v>
                </c:pt>
                <c:pt idx="255">
                  <c:v>2.5499999999999896</c:v>
                </c:pt>
                <c:pt idx="256">
                  <c:v>2.5599999999999894</c:v>
                </c:pt>
                <c:pt idx="257">
                  <c:v>2.5699999999999892</c:v>
                </c:pt>
                <c:pt idx="258">
                  <c:v>2.579999999999989</c:v>
                </c:pt>
                <c:pt idx="259">
                  <c:v>2.5899999999999888</c:v>
                </c:pt>
                <c:pt idx="260">
                  <c:v>2.5999999999999885</c:v>
                </c:pt>
                <c:pt idx="261">
                  <c:v>2.6099999999999883</c:v>
                </c:pt>
                <c:pt idx="262">
                  <c:v>2.6199999999999881</c:v>
                </c:pt>
                <c:pt idx="263">
                  <c:v>2.6299999999999879</c:v>
                </c:pt>
                <c:pt idx="264">
                  <c:v>2.6399999999999877</c:v>
                </c:pt>
                <c:pt idx="265">
                  <c:v>2.6499999999999875</c:v>
                </c:pt>
                <c:pt idx="266">
                  <c:v>2.6599999999999873</c:v>
                </c:pt>
                <c:pt idx="267">
                  <c:v>2.6699999999999871</c:v>
                </c:pt>
                <c:pt idx="268">
                  <c:v>2.6799999999999868</c:v>
                </c:pt>
                <c:pt idx="269">
                  <c:v>2.6899999999999866</c:v>
                </c:pt>
                <c:pt idx="270">
                  <c:v>2.6999999999999864</c:v>
                </c:pt>
                <c:pt idx="271">
                  <c:v>2.7099999999999862</c:v>
                </c:pt>
                <c:pt idx="272">
                  <c:v>2.719999999999986</c:v>
                </c:pt>
                <c:pt idx="273">
                  <c:v>2.7299999999999858</c:v>
                </c:pt>
                <c:pt idx="274">
                  <c:v>2.7399999999999856</c:v>
                </c:pt>
                <c:pt idx="275">
                  <c:v>2.7499999999999853</c:v>
                </c:pt>
                <c:pt idx="276">
                  <c:v>2.7599999999999851</c:v>
                </c:pt>
                <c:pt idx="277">
                  <c:v>2.7699999999999849</c:v>
                </c:pt>
                <c:pt idx="278">
                  <c:v>2.7799999999999847</c:v>
                </c:pt>
                <c:pt idx="279">
                  <c:v>2.7899999999999845</c:v>
                </c:pt>
                <c:pt idx="280">
                  <c:v>2.7999999999999843</c:v>
                </c:pt>
                <c:pt idx="281">
                  <c:v>2.8099999999999841</c:v>
                </c:pt>
                <c:pt idx="282">
                  <c:v>2.8199999999999839</c:v>
                </c:pt>
                <c:pt idx="283">
                  <c:v>2.8299999999999836</c:v>
                </c:pt>
                <c:pt idx="284">
                  <c:v>2.8399999999999834</c:v>
                </c:pt>
                <c:pt idx="285">
                  <c:v>2.8499999999999832</c:v>
                </c:pt>
                <c:pt idx="286">
                  <c:v>2.859999999999983</c:v>
                </c:pt>
                <c:pt idx="287">
                  <c:v>2.8699999999999828</c:v>
                </c:pt>
                <c:pt idx="288">
                  <c:v>2.8799999999999826</c:v>
                </c:pt>
                <c:pt idx="289">
                  <c:v>2.8899999999999824</c:v>
                </c:pt>
                <c:pt idx="290">
                  <c:v>2.8999999999999821</c:v>
                </c:pt>
                <c:pt idx="291">
                  <c:v>2.9099999999999819</c:v>
                </c:pt>
                <c:pt idx="292">
                  <c:v>2.9199999999999817</c:v>
                </c:pt>
                <c:pt idx="293">
                  <c:v>2.9299999999999815</c:v>
                </c:pt>
                <c:pt idx="294">
                  <c:v>2.9399999999999813</c:v>
                </c:pt>
                <c:pt idx="295">
                  <c:v>2.9499999999999811</c:v>
                </c:pt>
                <c:pt idx="296">
                  <c:v>2.9599999999999809</c:v>
                </c:pt>
                <c:pt idx="297">
                  <c:v>2.9699999999999807</c:v>
                </c:pt>
                <c:pt idx="298">
                  <c:v>2.9799999999999804</c:v>
                </c:pt>
                <c:pt idx="299">
                  <c:v>2.9899999999999802</c:v>
                </c:pt>
                <c:pt idx="300">
                  <c:v>2.99999999999998</c:v>
                </c:pt>
                <c:pt idx="301">
                  <c:v>3.0099999999999798</c:v>
                </c:pt>
                <c:pt idx="302">
                  <c:v>3.0199999999999796</c:v>
                </c:pt>
                <c:pt idx="303">
                  <c:v>3.0299999999999794</c:v>
                </c:pt>
                <c:pt idx="304">
                  <c:v>3.0399999999999792</c:v>
                </c:pt>
                <c:pt idx="305">
                  <c:v>3.049999999999979</c:v>
                </c:pt>
                <c:pt idx="306">
                  <c:v>3.0599999999999787</c:v>
                </c:pt>
                <c:pt idx="307">
                  <c:v>3.0699999999999785</c:v>
                </c:pt>
                <c:pt idx="308">
                  <c:v>3.0799999999999783</c:v>
                </c:pt>
                <c:pt idx="309">
                  <c:v>3.0899999999999781</c:v>
                </c:pt>
                <c:pt idx="310">
                  <c:v>3.0999999999999779</c:v>
                </c:pt>
                <c:pt idx="311">
                  <c:v>3.1099999999999777</c:v>
                </c:pt>
                <c:pt idx="312">
                  <c:v>3.1199999999999775</c:v>
                </c:pt>
                <c:pt idx="313">
                  <c:v>3.1299999999999772</c:v>
                </c:pt>
                <c:pt idx="314">
                  <c:v>3.139999999999977</c:v>
                </c:pt>
                <c:pt idx="315">
                  <c:v>3.1499999999999768</c:v>
                </c:pt>
                <c:pt idx="316">
                  <c:v>3.1599999999999766</c:v>
                </c:pt>
                <c:pt idx="317">
                  <c:v>3.1699999999999764</c:v>
                </c:pt>
                <c:pt idx="318">
                  <c:v>3.1799999999999762</c:v>
                </c:pt>
                <c:pt idx="319">
                  <c:v>3.189999999999976</c:v>
                </c:pt>
                <c:pt idx="320">
                  <c:v>3.1999999999999758</c:v>
                </c:pt>
                <c:pt idx="321">
                  <c:v>3.2099999999999755</c:v>
                </c:pt>
                <c:pt idx="322">
                  <c:v>3.2199999999999753</c:v>
                </c:pt>
                <c:pt idx="323">
                  <c:v>3.2299999999999751</c:v>
                </c:pt>
                <c:pt idx="324">
                  <c:v>3.2399999999999749</c:v>
                </c:pt>
                <c:pt idx="325">
                  <c:v>3.2499999999999747</c:v>
                </c:pt>
                <c:pt idx="326">
                  <c:v>3.2599999999999745</c:v>
                </c:pt>
                <c:pt idx="327">
                  <c:v>3.2699999999999743</c:v>
                </c:pt>
                <c:pt idx="328">
                  <c:v>3.279999999999974</c:v>
                </c:pt>
                <c:pt idx="329">
                  <c:v>3.2899999999999738</c:v>
                </c:pt>
                <c:pt idx="330">
                  <c:v>3.2999999999999736</c:v>
                </c:pt>
                <c:pt idx="331">
                  <c:v>3.3099999999999734</c:v>
                </c:pt>
                <c:pt idx="332">
                  <c:v>3.3199999999999732</c:v>
                </c:pt>
                <c:pt idx="333">
                  <c:v>3.329999999999973</c:v>
                </c:pt>
                <c:pt idx="334">
                  <c:v>3.3399999999999728</c:v>
                </c:pt>
                <c:pt idx="335">
                  <c:v>3.3499999999999726</c:v>
                </c:pt>
                <c:pt idx="336">
                  <c:v>3.3599999999999723</c:v>
                </c:pt>
                <c:pt idx="337">
                  <c:v>3.3699999999999721</c:v>
                </c:pt>
                <c:pt idx="338">
                  <c:v>3.3799999999999719</c:v>
                </c:pt>
                <c:pt idx="339">
                  <c:v>3.3899999999999717</c:v>
                </c:pt>
                <c:pt idx="340">
                  <c:v>3.3999999999999715</c:v>
                </c:pt>
                <c:pt idx="341">
                  <c:v>3.4099999999999713</c:v>
                </c:pt>
                <c:pt idx="342">
                  <c:v>3.4199999999999711</c:v>
                </c:pt>
                <c:pt idx="343">
                  <c:v>3.4299999999999708</c:v>
                </c:pt>
                <c:pt idx="344">
                  <c:v>3.4399999999999706</c:v>
                </c:pt>
                <c:pt idx="345">
                  <c:v>3.4499999999999704</c:v>
                </c:pt>
                <c:pt idx="346">
                  <c:v>3.4599999999999702</c:v>
                </c:pt>
                <c:pt idx="347">
                  <c:v>3.46999999999997</c:v>
                </c:pt>
                <c:pt idx="348">
                  <c:v>3.4799999999999698</c:v>
                </c:pt>
                <c:pt idx="349">
                  <c:v>3.4899999999999696</c:v>
                </c:pt>
                <c:pt idx="350">
                  <c:v>3.4999999999999694</c:v>
                </c:pt>
                <c:pt idx="351">
                  <c:v>3.5099999999999691</c:v>
                </c:pt>
                <c:pt idx="352">
                  <c:v>3.5199999999999689</c:v>
                </c:pt>
                <c:pt idx="353">
                  <c:v>3.5299999999999687</c:v>
                </c:pt>
                <c:pt idx="354">
                  <c:v>3.5399999999999685</c:v>
                </c:pt>
                <c:pt idx="355">
                  <c:v>3.5499999999999683</c:v>
                </c:pt>
                <c:pt idx="356">
                  <c:v>3.5599999999999681</c:v>
                </c:pt>
                <c:pt idx="357">
                  <c:v>3.5699999999999679</c:v>
                </c:pt>
                <c:pt idx="358">
                  <c:v>3.5799999999999677</c:v>
                </c:pt>
                <c:pt idx="359">
                  <c:v>3.5899999999999674</c:v>
                </c:pt>
                <c:pt idx="360">
                  <c:v>3.5999999999999672</c:v>
                </c:pt>
                <c:pt idx="361">
                  <c:v>3.609999999999967</c:v>
                </c:pt>
                <c:pt idx="362">
                  <c:v>3.6199999999999668</c:v>
                </c:pt>
                <c:pt idx="363">
                  <c:v>3.6299999999999666</c:v>
                </c:pt>
                <c:pt idx="364">
                  <c:v>3.6399999999999664</c:v>
                </c:pt>
                <c:pt idx="365">
                  <c:v>3.6499999999999662</c:v>
                </c:pt>
                <c:pt idx="366">
                  <c:v>3.6599999999999659</c:v>
                </c:pt>
                <c:pt idx="367">
                  <c:v>3.6699999999999657</c:v>
                </c:pt>
                <c:pt idx="368">
                  <c:v>3.6799999999999655</c:v>
                </c:pt>
                <c:pt idx="369">
                  <c:v>3.6899999999999653</c:v>
                </c:pt>
                <c:pt idx="370">
                  <c:v>3.6999999999999651</c:v>
                </c:pt>
                <c:pt idx="371">
                  <c:v>3.7099999999999649</c:v>
                </c:pt>
                <c:pt idx="372">
                  <c:v>3.7199999999999647</c:v>
                </c:pt>
                <c:pt idx="373">
                  <c:v>3.7299999999999645</c:v>
                </c:pt>
                <c:pt idx="374">
                  <c:v>3.7399999999999642</c:v>
                </c:pt>
                <c:pt idx="375">
                  <c:v>3.749999999999964</c:v>
                </c:pt>
                <c:pt idx="376">
                  <c:v>3.7599999999999638</c:v>
                </c:pt>
                <c:pt idx="377">
                  <c:v>3.7699999999999636</c:v>
                </c:pt>
                <c:pt idx="378">
                  <c:v>3.7799999999999634</c:v>
                </c:pt>
                <c:pt idx="379">
                  <c:v>3.7899999999999632</c:v>
                </c:pt>
                <c:pt idx="380">
                  <c:v>3.799999999999963</c:v>
                </c:pt>
                <c:pt idx="381">
                  <c:v>3.8099999999999627</c:v>
                </c:pt>
                <c:pt idx="382">
                  <c:v>3.8199999999999625</c:v>
                </c:pt>
                <c:pt idx="383">
                  <c:v>3.8299999999999623</c:v>
                </c:pt>
                <c:pt idx="384">
                  <c:v>3.8399999999999621</c:v>
                </c:pt>
                <c:pt idx="385">
                  <c:v>3.8499999999999619</c:v>
                </c:pt>
                <c:pt idx="386">
                  <c:v>3.8599999999999617</c:v>
                </c:pt>
                <c:pt idx="387">
                  <c:v>3.8699999999999615</c:v>
                </c:pt>
                <c:pt idx="388">
                  <c:v>3.8799999999999613</c:v>
                </c:pt>
                <c:pt idx="389">
                  <c:v>3.889999999999961</c:v>
                </c:pt>
                <c:pt idx="390">
                  <c:v>3.8999999999999608</c:v>
                </c:pt>
                <c:pt idx="391">
                  <c:v>3.9099999999999606</c:v>
                </c:pt>
                <c:pt idx="392">
                  <c:v>3.9199999999999604</c:v>
                </c:pt>
                <c:pt idx="393">
                  <c:v>3.9299999999999602</c:v>
                </c:pt>
                <c:pt idx="394">
                  <c:v>3.93999999999996</c:v>
                </c:pt>
                <c:pt idx="395">
                  <c:v>3.9499999999999598</c:v>
                </c:pt>
                <c:pt idx="396">
                  <c:v>3.9599999999999596</c:v>
                </c:pt>
                <c:pt idx="397">
                  <c:v>3.9699999999999593</c:v>
                </c:pt>
                <c:pt idx="398">
                  <c:v>3.9799999999999591</c:v>
                </c:pt>
                <c:pt idx="399">
                  <c:v>3.9899999999999589</c:v>
                </c:pt>
                <c:pt idx="400">
                  <c:v>3.9999999999999587</c:v>
                </c:pt>
                <c:pt idx="401">
                  <c:v>4.0099999999999589</c:v>
                </c:pt>
                <c:pt idx="402">
                  <c:v>4.0199999999999587</c:v>
                </c:pt>
                <c:pt idx="403">
                  <c:v>4.0299999999999585</c:v>
                </c:pt>
                <c:pt idx="404">
                  <c:v>4.0399999999999583</c:v>
                </c:pt>
                <c:pt idx="405">
                  <c:v>4.0499999999999581</c:v>
                </c:pt>
                <c:pt idx="406">
                  <c:v>4.0599999999999579</c:v>
                </c:pt>
                <c:pt idx="407">
                  <c:v>4.0699999999999577</c:v>
                </c:pt>
                <c:pt idx="408">
                  <c:v>4.0799999999999574</c:v>
                </c:pt>
                <c:pt idx="409">
                  <c:v>4.0899999999999572</c:v>
                </c:pt>
                <c:pt idx="410">
                  <c:v>4.099999999999957</c:v>
                </c:pt>
                <c:pt idx="411">
                  <c:v>4.1099999999999568</c:v>
                </c:pt>
                <c:pt idx="412">
                  <c:v>4.1199999999999566</c:v>
                </c:pt>
                <c:pt idx="413">
                  <c:v>4.1299999999999564</c:v>
                </c:pt>
                <c:pt idx="414">
                  <c:v>4.1399999999999562</c:v>
                </c:pt>
                <c:pt idx="415">
                  <c:v>4.1499999999999559</c:v>
                </c:pt>
                <c:pt idx="416">
                  <c:v>4.1599999999999557</c:v>
                </c:pt>
                <c:pt idx="417">
                  <c:v>4.1699999999999555</c:v>
                </c:pt>
                <c:pt idx="418">
                  <c:v>4.1799999999999553</c:v>
                </c:pt>
                <c:pt idx="419">
                  <c:v>4.1899999999999551</c:v>
                </c:pt>
                <c:pt idx="420">
                  <c:v>4.1999999999999549</c:v>
                </c:pt>
                <c:pt idx="421">
                  <c:v>4.2099999999999547</c:v>
                </c:pt>
                <c:pt idx="422">
                  <c:v>4.2199999999999545</c:v>
                </c:pt>
                <c:pt idx="423">
                  <c:v>4.2299999999999542</c:v>
                </c:pt>
                <c:pt idx="424">
                  <c:v>4.239999999999954</c:v>
                </c:pt>
                <c:pt idx="425">
                  <c:v>4.2499999999999538</c:v>
                </c:pt>
                <c:pt idx="426">
                  <c:v>4.2599999999999536</c:v>
                </c:pt>
                <c:pt idx="427">
                  <c:v>4.2699999999999534</c:v>
                </c:pt>
                <c:pt idx="428">
                  <c:v>4.2799999999999532</c:v>
                </c:pt>
                <c:pt idx="429">
                  <c:v>4.289999999999953</c:v>
                </c:pt>
                <c:pt idx="430">
                  <c:v>4.2999999999999527</c:v>
                </c:pt>
                <c:pt idx="431">
                  <c:v>4.3099999999999525</c:v>
                </c:pt>
                <c:pt idx="432">
                  <c:v>4.3199999999999523</c:v>
                </c:pt>
                <c:pt idx="433">
                  <c:v>4.3299999999999521</c:v>
                </c:pt>
                <c:pt idx="434">
                  <c:v>4.3399999999999519</c:v>
                </c:pt>
                <c:pt idx="435">
                  <c:v>4.3499999999999517</c:v>
                </c:pt>
                <c:pt idx="436">
                  <c:v>4.3599999999999515</c:v>
                </c:pt>
                <c:pt idx="437">
                  <c:v>4.3699999999999513</c:v>
                </c:pt>
                <c:pt idx="438">
                  <c:v>4.379999999999951</c:v>
                </c:pt>
                <c:pt idx="439">
                  <c:v>4.3899999999999508</c:v>
                </c:pt>
                <c:pt idx="440">
                  <c:v>4.3999999999999506</c:v>
                </c:pt>
                <c:pt idx="441">
                  <c:v>4.4099999999999504</c:v>
                </c:pt>
                <c:pt idx="442">
                  <c:v>4.4199999999999502</c:v>
                </c:pt>
                <c:pt idx="443">
                  <c:v>4.42999999999995</c:v>
                </c:pt>
                <c:pt idx="444">
                  <c:v>4.4399999999999498</c:v>
                </c:pt>
                <c:pt idx="445">
                  <c:v>4.4499999999999496</c:v>
                </c:pt>
                <c:pt idx="446">
                  <c:v>4.4599999999999493</c:v>
                </c:pt>
                <c:pt idx="447">
                  <c:v>4.4699999999999491</c:v>
                </c:pt>
                <c:pt idx="448">
                  <c:v>4.4799999999999489</c:v>
                </c:pt>
                <c:pt idx="449">
                  <c:v>4.4899999999999487</c:v>
                </c:pt>
                <c:pt idx="450">
                  <c:v>4.4999999999999485</c:v>
                </c:pt>
                <c:pt idx="451">
                  <c:v>4.5099999999999483</c:v>
                </c:pt>
                <c:pt idx="452">
                  <c:v>4.5199999999999481</c:v>
                </c:pt>
                <c:pt idx="453">
                  <c:v>4.5299999999999478</c:v>
                </c:pt>
                <c:pt idx="454">
                  <c:v>4.5399999999999476</c:v>
                </c:pt>
                <c:pt idx="455">
                  <c:v>4.5499999999999474</c:v>
                </c:pt>
                <c:pt idx="456">
                  <c:v>4.5599999999999472</c:v>
                </c:pt>
                <c:pt idx="457">
                  <c:v>4.569999999999947</c:v>
                </c:pt>
                <c:pt idx="458">
                  <c:v>4.5799999999999468</c:v>
                </c:pt>
                <c:pt idx="459">
                  <c:v>4.5899999999999466</c:v>
                </c:pt>
                <c:pt idx="460">
                  <c:v>4.5999999999999464</c:v>
                </c:pt>
                <c:pt idx="461">
                  <c:v>4.6099999999999461</c:v>
                </c:pt>
                <c:pt idx="462">
                  <c:v>4.6199999999999459</c:v>
                </c:pt>
                <c:pt idx="463">
                  <c:v>4.6299999999999457</c:v>
                </c:pt>
                <c:pt idx="464">
                  <c:v>4.6399999999999455</c:v>
                </c:pt>
                <c:pt idx="465">
                  <c:v>4.6499999999999453</c:v>
                </c:pt>
                <c:pt idx="466">
                  <c:v>4.6599999999999451</c:v>
                </c:pt>
                <c:pt idx="467">
                  <c:v>4.6699999999999449</c:v>
                </c:pt>
                <c:pt idx="468">
                  <c:v>4.6799999999999446</c:v>
                </c:pt>
                <c:pt idx="469">
                  <c:v>4.6899999999999444</c:v>
                </c:pt>
                <c:pt idx="470">
                  <c:v>4.6999999999999442</c:v>
                </c:pt>
                <c:pt idx="471">
                  <c:v>4.709999999999944</c:v>
                </c:pt>
                <c:pt idx="472">
                  <c:v>4.7199999999999438</c:v>
                </c:pt>
                <c:pt idx="473">
                  <c:v>4.7299999999999436</c:v>
                </c:pt>
                <c:pt idx="474">
                  <c:v>4.7399999999999434</c:v>
                </c:pt>
                <c:pt idx="475">
                  <c:v>4.7499999999999432</c:v>
                </c:pt>
                <c:pt idx="476">
                  <c:v>4.7599999999999429</c:v>
                </c:pt>
                <c:pt idx="477">
                  <c:v>4.7699999999999427</c:v>
                </c:pt>
                <c:pt idx="478">
                  <c:v>4.7799999999999425</c:v>
                </c:pt>
                <c:pt idx="479">
                  <c:v>4.7899999999999423</c:v>
                </c:pt>
                <c:pt idx="480">
                  <c:v>4.7999999999999421</c:v>
                </c:pt>
                <c:pt idx="481">
                  <c:v>4.8099999999999419</c:v>
                </c:pt>
                <c:pt idx="482">
                  <c:v>4.8199999999999417</c:v>
                </c:pt>
                <c:pt idx="483">
                  <c:v>4.8299999999999415</c:v>
                </c:pt>
                <c:pt idx="484">
                  <c:v>4.8399999999999412</c:v>
                </c:pt>
                <c:pt idx="485">
                  <c:v>4.849999999999941</c:v>
                </c:pt>
                <c:pt idx="486">
                  <c:v>4.8599999999999408</c:v>
                </c:pt>
                <c:pt idx="487">
                  <c:v>4.8699999999999406</c:v>
                </c:pt>
                <c:pt idx="488">
                  <c:v>4.8799999999999404</c:v>
                </c:pt>
                <c:pt idx="489">
                  <c:v>4.8899999999999402</c:v>
                </c:pt>
                <c:pt idx="490">
                  <c:v>4.89999999999994</c:v>
                </c:pt>
                <c:pt idx="491">
                  <c:v>4.9099999999999397</c:v>
                </c:pt>
                <c:pt idx="492">
                  <c:v>4.9199999999999395</c:v>
                </c:pt>
                <c:pt idx="493">
                  <c:v>4.9299999999999393</c:v>
                </c:pt>
                <c:pt idx="494">
                  <c:v>4.9399999999999391</c:v>
                </c:pt>
                <c:pt idx="495">
                  <c:v>4.9499999999999389</c:v>
                </c:pt>
                <c:pt idx="496">
                  <c:v>4.9599999999999387</c:v>
                </c:pt>
                <c:pt idx="497">
                  <c:v>4.9699999999999385</c:v>
                </c:pt>
                <c:pt idx="498">
                  <c:v>4.9799999999999383</c:v>
                </c:pt>
                <c:pt idx="499">
                  <c:v>4.989999999999938</c:v>
                </c:pt>
                <c:pt idx="500">
                  <c:v>4.9999999999999378</c:v>
                </c:pt>
                <c:pt idx="501">
                  <c:v>5.0099999999999376</c:v>
                </c:pt>
                <c:pt idx="502">
                  <c:v>5.0199999999999374</c:v>
                </c:pt>
                <c:pt idx="503">
                  <c:v>5.0299999999999372</c:v>
                </c:pt>
                <c:pt idx="504">
                  <c:v>5.039999999999937</c:v>
                </c:pt>
                <c:pt idx="505">
                  <c:v>5.0499999999999368</c:v>
                </c:pt>
                <c:pt idx="506">
                  <c:v>5.0599999999999365</c:v>
                </c:pt>
                <c:pt idx="507">
                  <c:v>5.0699999999999363</c:v>
                </c:pt>
                <c:pt idx="508">
                  <c:v>5.0799999999999361</c:v>
                </c:pt>
                <c:pt idx="509">
                  <c:v>5.0899999999999359</c:v>
                </c:pt>
                <c:pt idx="510">
                  <c:v>5.0999999999999357</c:v>
                </c:pt>
                <c:pt idx="511">
                  <c:v>5.1099999999999355</c:v>
                </c:pt>
                <c:pt idx="512">
                  <c:v>5.1199999999999353</c:v>
                </c:pt>
                <c:pt idx="513">
                  <c:v>5.1299999999999351</c:v>
                </c:pt>
                <c:pt idx="514">
                  <c:v>5.1399999999999348</c:v>
                </c:pt>
                <c:pt idx="515">
                  <c:v>5.1499999999999346</c:v>
                </c:pt>
                <c:pt idx="516">
                  <c:v>5.1599999999999344</c:v>
                </c:pt>
                <c:pt idx="517">
                  <c:v>5.1699999999999342</c:v>
                </c:pt>
                <c:pt idx="518">
                  <c:v>5.179999999999934</c:v>
                </c:pt>
                <c:pt idx="519">
                  <c:v>5.1899999999999338</c:v>
                </c:pt>
                <c:pt idx="520">
                  <c:v>5.1999999999999336</c:v>
                </c:pt>
                <c:pt idx="521">
                  <c:v>5.2099999999999334</c:v>
                </c:pt>
                <c:pt idx="522">
                  <c:v>5.2199999999999331</c:v>
                </c:pt>
                <c:pt idx="523">
                  <c:v>5.2299999999999329</c:v>
                </c:pt>
                <c:pt idx="524">
                  <c:v>5.2399999999999327</c:v>
                </c:pt>
                <c:pt idx="525">
                  <c:v>5.2499999999999325</c:v>
                </c:pt>
                <c:pt idx="526">
                  <c:v>5.2599999999999323</c:v>
                </c:pt>
                <c:pt idx="527">
                  <c:v>5.2699999999999321</c:v>
                </c:pt>
                <c:pt idx="528">
                  <c:v>5.2799999999999319</c:v>
                </c:pt>
                <c:pt idx="529">
                  <c:v>5.2899999999999316</c:v>
                </c:pt>
                <c:pt idx="530">
                  <c:v>5.2999999999999314</c:v>
                </c:pt>
                <c:pt idx="531">
                  <c:v>5.3099999999999312</c:v>
                </c:pt>
                <c:pt idx="532">
                  <c:v>5.319999999999931</c:v>
                </c:pt>
                <c:pt idx="533">
                  <c:v>5.3299999999999308</c:v>
                </c:pt>
                <c:pt idx="534">
                  <c:v>5.3399999999999306</c:v>
                </c:pt>
                <c:pt idx="535">
                  <c:v>5.3499999999999304</c:v>
                </c:pt>
                <c:pt idx="536">
                  <c:v>5.3599999999999302</c:v>
                </c:pt>
                <c:pt idx="537">
                  <c:v>5.3699999999999299</c:v>
                </c:pt>
                <c:pt idx="538">
                  <c:v>5.3799999999999297</c:v>
                </c:pt>
                <c:pt idx="539">
                  <c:v>5.3899999999999295</c:v>
                </c:pt>
                <c:pt idx="540">
                  <c:v>5.3999999999999293</c:v>
                </c:pt>
                <c:pt idx="541">
                  <c:v>5.4099999999999291</c:v>
                </c:pt>
                <c:pt idx="542">
                  <c:v>5.4199999999999289</c:v>
                </c:pt>
                <c:pt idx="543">
                  <c:v>5.4299999999999287</c:v>
                </c:pt>
                <c:pt idx="544">
                  <c:v>5.4399999999999284</c:v>
                </c:pt>
                <c:pt idx="545">
                  <c:v>5.4499999999999282</c:v>
                </c:pt>
                <c:pt idx="546">
                  <c:v>5.459999999999928</c:v>
                </c:pt>
                <c:pt idx="547">
                  <c:v>5.4699999999999278</c:v>
                </c:pt>
                <c:pt idx="548">
                  <c:v>5.4799999999999276</c:v>
                </c:pt>
                <c:pt idx="549">
                  <c:v>5.4899999999999274</c:v>
                </c:pt>
                <c:pt idx="550">
                  <c:v>5.4999999999999272</c:v>
                </c:pt>
                <c:pt idx="551">
                  <c:v>5.509999999999927</c:v>
                </c:pt>
                <c:pt idx="552">
                  <c:v>5.5199999999999267</c:v>
                </c:pt>
                <c:pt idx="553">
                  <c:v>5.5299999999999265</c:v>
                </c:pt>
                <c:pt idx="554">
                  <c:v>5.5399999999999263</c:v>
                </c:pt>
                <c:pt idx="555">
                  <c:v>5.5499999999999261</c:v>
                </c:pt>
                <c:pt idx="556">
                  <c:v>5.5599999999999259</c:v>
                </c:pt>
                <c:pt idx="557">
                  <c:v>5.5699999999999257</c:v>
                </c:pt>
                <c:pt idx="558">
                  <c:v>5.5799999999999255</c:v>
                </c:pt>
                <c:pt idx="559">
                  <c:v>5.5899999999999253</c:v>
                </c:pt>
                <c:pt idx="560">
                  <c:v>5.599999999999925</c:v>
                </c:pt>
                <c:pt idx="561">
                  <c:v>5.6099999999999248</c:v>
                </c:pt>
                <c:pt idx="562">
                  <c:v>5.6199999999999246</c:v>
                </c:pt>
                <c:pt idx="563">
                  <c:v>5.6299999999999244</c:v>
                </c:pt>
                <c:pt idx="564">
                  <c:v>5.6399999999999242</c:v>
                </c:pt>
                <c:pt idx="565">
                  <c:v>5.649999999999924</c:v>
                </c:pt>
                <c:pt idx="566">
                  <c:v>5.6599999999999238</c:v>
                </c:pt>
                <c:pt idx="567">
                  <c:v>5.6699999999999235</c:v>
                </c:pt>
                <c:pt idx="568">
                  <c:v>5.6799999999999233</c:v>
                </c:pt>
                <c:pt idx="569">
                  <c:v>5.6899999999999231</c:v>
                </c:pt>
                <c:pt idx="570">
                  <c:v>5.6999999999999229</c:v>
                </c:pt>
                <c:pt idx="571">
                  <c:v>5.7099999999999227</c:v>
                </c:pt>
                <c:pt idx="572">
                  <c:v>5.7199999999999225</c:v>
                </c:pt>
                <c:pt idx="573">
                  <c:v>5.7299999999999223</c:v>
                </c:pt>
                <c:pt idx="574">
                  <c:v>5.7399999999999221</c:v>
                </c:pt>
                <c:pt idx="575">
                  <c:v>5.7499999999999218</c:v>
                </c:pt>
                <c:pt idx="576">
                  <c:v>5.7599999999999216</c:v>
                </c:pt>
                <c:pt idx="577">
                  <c:v>5.7699999999999214</c:v>
                </c:pt>
                <c:pt idx="578">
                  <c:v>5.7799999999999212</c:v>
                </c:pt>
                <c:pt idx="579">
                  <c:v>5.789999999999921</c:v>
                </c:pt>
                <c:pt idx="580">
                  <c:v>5.7999999999999208</c:v>
                </c:pt>
                <c:pt idx="581">
                  <c:v>5.8099999999999206</c:v>
                </c:pt>
                <c:pt idx="582">
                  <c:v>5.8199999999999203</c:v>
                </c:pt>
                <c:pt idx="583">
                  <c:v>5.8299999999999201</c:v>
                </c:pt>
                <c:pt idx="584">
                  <c:v>5.8399999999999199</c:v>
                </c:pt>
                <c:pt idx="585">
                  <c:v>5.8499999999999197</c:v>
                </c:pt>
                <c:pt idx="586">
                  <c:v>5.8599999999999195</c:v>
                </c:pt>
                <c:pt idx="587">
                  <c:v>5.8699999999999193</c:v>
                </c:pt>
                <c:pt idx="588">
                  <c:v>5.8799999999999191</c:v>
                </c:pt>
                <c:pt idx="589">
                  <c:v>5.8899999999999189</c:v>
                </c:pt>
                <c:pt idx="590">
                  <c:v>5.8999999999999186</c:v>
                </c:pt>
                <c:pt idx="591">
                  <c:v>5.9099999999999184</c:v>
                </c:pt>
                <c:pt idx="592">
                  <c:v>5.9199999999999182</c:v>
                </c:pt>
                <c:pt idx="593">
                  <c:v>5.929999999999918</c:v>
                </c:pt>
                <c:pt idx="594">
                  <c:v>5.9399999999999178</c:v>
                </c:pt>
                <c:pt idx="595">
                  <c:v>5.9499999999999176</c:v>
                </c:pt>
                <c:pt idx="596">
                  <c:v>5.9599999999999174</c:v>
                </c:pt>
                <c:pt idx="597">
                  <c:v>5.9699999999999172</c:v>
                </c:pt>
                <c:pt idx="598">
                  <c:v>5.9799999999999169</c:v>
                </c:pt>
                <c:pt idx="599">
                  <c:v>5.9899999999999167</c:v>
                </c:pt>
                <c:pt idx="600">
                  <c:v>5.9999999999999165</c:v>
                </c:pt>
                <c:pt idx="601">
                  <c:v>6.0099999999999163</c:v>
                </c:pt>
                <c:pt idx="602">
                  <c:v>6.0199999999999161</c:v>
                </c:pt>
                <c:pt idx="603">
                  <c:v>6.0299999999999159</c:v>
                </c:pt>
                <c:pt idx="604">
                  <c:v>6.0399999999999157</c:v>
                </c:pt>
                <c:pt idx="605">
                  <c:v>6.0499999999999154</c:v>
                </c:pt>
                <c:pt idx="606">
                  <c:v>6.0599999999999152</c:v>
                </c:pt>
                <c:pt idx="607">
                  <c:v>6.069999999999915</c:v>
                </c:pt>
                <c:pt idx="608">
                  <c:v>6.0799999999999148</c:v>
                </c:pt>
                <c:pt idx="609">
                  <c:v>6.0899999999999146</c:v>
                </c:pt>
                <c:pt idx="610">
                  <c:v>6.0999999999999144</c:v>
                </c:pt>
                <c:pt idx="611">
                  <c:v>6.1099999999999142</c:v>
                </c:pt>
                <c:pt idx="612">
                  <c:v>6.119999999999914</c:v>
                </c:pt>
                <c:pt idx="613">
                  <c:v>6.1299999999999137</c:v>
                </c:pt>
                <c:pt idx="614">
                  <c:v>6.1399999999999135</c:v>
                </c:pt>
                <c:pt idx="615">
                  <c:v>6.1499999999999133</c:v>
                </c:pt>
                <c:pt idx="616">
                  <c:v>6.1599999999999131</c:v>
                </c:pt>
                <c:pt idx="617">
                  <c:v>6.1699999999999129</c:v>
                </c:pt>
                <c:pt idx="618">
                  <c:v>6.1799999999999127</c:v>
                </c:pt>
                <c:pt idx="619">
                  <c:v>6.1899999999999125</c:v>
                </c:pt>
                <c:pt idx="620">
                  <c:v>6.1999999999999122</c:v>
                </c:pt>
                <c:pt idx="621">
                  <c:v>6.209999999999912</c:v>
                </c:pt>
                <c:pt idx="622">
                  <c:v>6.2199999999999118</c:v>
                </c:pt>
                <c:pt idx="623">
                  <c:v>6.2299999999999116</c:v>
                </c:pt>
                <c:pt idx="624">
                  <c:v>6.2399999999999114</c:v>
                </c:pt>
                <c:pt idx="625">
                  <c:v>6.2499999999999112</c:v>
                </c:pt>
                <c:pt idx="626">
                  <c:v>6.259999999999911</c:v>
                </c:pt>
                <c:pt idx="627">
                  <c:v>6.2699999999999108</c:v>
                </c:pt>
                <c:pt idx="628">
                  <c:v>6.2799999999999105</c:v>
                </c:pt>
                <c:pt idx="629">
                  <c:v>6.2899999999999103</c:v>
                </c:pt>
                <c:pt idx="630">
                  <c:v>6.2999999999999101</c:v>
                </c:pt>
                <c:pt idx="631">
                  <c:v>6.3099999999999099</c:v>
                </c:pt>
                <c:pt idx="632">
                  <c:v>6.3199999999999097</c:v>
                </c:pt>
                <c:pt idx="633">
                  <c:v>6.3299999999999095</c:v>
                </c:pt>
                <c:pt idx="634">
                  <c:v>6.3399999999999093</c:v>
                </c:pt>
                <c:pt idx="635">
                  <c:v>6.3499999999999091</c:v>
                </c:pt>
                <c:pt idx="636">
                  <c:v>6.3599999999999088</c:v>
                </c:pt>
                <c:pt idx="637">
                  <c:v>6.3699999999999086</c:v>
                </c:pt>
                <c:pt idx="638">
                  <c:v>6.3799999999999084</c:v>
                </c:pt>
                <c:pt idx="639">
                  <c:v>6.3899999999999082</c:v>
                </c:pt>
                <c:pt idx="640">
                  <c:v>6.399999999999908</c:v>
                </c:pt>
                <c:pt idx="641">
                  <c:v>6.4099999999999078</c:v>
                </c:pt>
                <c:pt idx="642">
                  <c:v>6.4199999999999076</c:v>
                </c:pt>
                <c:pt idx="643">
                  <c:v>6.4299999999999073</c:v>
                </c:pt>
                <c:pt idx="644">
                  <c:v>6.4399999999999071</c:v>
                </c:pt>
                <c:pt idx="645">
                  <c:v>6.4499999999999069</c:v>
                </c:pt>
                <c:pt idx="646">
                  <c:v>6.4599999999999067</c:v>
                </c:pt>
                <c:pt idx="647">
                  <c:v>6.4699999999999065</c:v>
                </c:pt>
                <c:pt idx="648">
                  <c:v>6.4799999999999063</c:v>
                </c:pt>
                <c:pt idx="649">
                  <c:v>6.4899999999999061</c:v>
                </c:pt>
                <c:pt idx="650">
                  <c:v>6.4999999999999059</c:v>
                </c:pt>
                <c:pt idx="651">
                  <c:v>6.5099999999999056</c:v>
                </c:pt>
                <c:pt idx="652">
                  <c:v>6.5199999999999054</c:v>
                </c:pt>
                <c:pt idx="653">
                  <c:v>6.5299999999999052</c:v>
                </c:pt>
                <c:pt idx="654">
                  <c:v>6.539999999999905</c:v>
                </c:pt>
                <c:pt idx="655">
                  <c:v>6.5499999999999048</c:v>
                </c:pt>
                <c:pt idx="656">
                  <c:v>6.5599999999999046</c:v>
                </c:pt>
                <c:pt idx="657">
                  <c:v>6.5699999999999044</c:v>
                </c:pt>
                <c:pt idx="658">
                  <c:v>6.5799999999999041</c:v>
                </c:pt>
                <c:pt idx="659">
                  <c:v>6.5899999999999039</c:v>
                </c:pt>
                <c:pt idx="660">
                  <c:v>6.5999999999999037</c:v>
                </c:pt>
                <c:pt idx="661">
                  <c:v>6.6099999999999035</c:v>
                </c:pt>
                <c:pt idx="662">
                  <c:v>6.6199999999999033</c:v>
                </c:pt>
                <c:pt idx="663">
                  <c:v>6.6299999999999031</c:v>
                </c:pt>
                <c:pt idx="664">
                  <c:v>6.6399999999999029</c:v>
                </c:pt>
                <c:pt idx="665">
                  <c:v>6.6499999999999027</c:v>
                </c:pt>
                <c:pt idx="666">
                  <c:v>6.6599999999999024</c:v>
                </c:pt>
                <c:pt idx="667">
                  <c:v>6.6699999999999022</c:v>
                </c:pt>
                <c:pt idx="668">
                  <c:v>6.679999999999902</c:v>
                </c:pt>
                <c:pt idx="669">
                  <c:v>6.6899999999999018</c:v>
                </c:pt>
                <c:pt idx="670">
                  <c:v>6.6999999999999016</c:v>
                </c:pt>
                <c:pt idx="671">
                  <c:v>6.7099999999999014</c:v>
                </c:pt>
                <c:pt idx="672">
                  <c:v>6.7199999999999012</c:v>
                </c:pt>
                <c:pt idx="673">
                  <c:v>6.729999999999901</c:v>
                </c:pt>
                <c:pt idx="674">
                  <c:v>6.7399999999999007</c:v>
                </c:pt>
                <c:pt idx="675">
                  <c:v>6.7499999999999005</c:v>
                </c:pt>
                <c:pt idx="676">
                  <c:v>6.7599999999999003</c:v>
                </c:pt>
                <c:pt idx="677">
                  <c:v>6.7699999999999001</c:v>
                </c:pt>
                <c:pt idx="678">
                  <c:v>6.7799999999998999</c:v>
                </c:pt>
                <c:pt idx="679">
                  <c:v>6.7899999999998997</c:v>
                </c:pt>
                <c:pt idx="680">
                  <c:v>6.7999999999998995</c:v>
                </c:pt>
                <c:pt idx="681">
                  <c:v>6.8099999999998992</c:v>
                </c:pt>
                <c:pt idx="682">
                  <c:v>6.819999999999899</c:v>
                </c:pt>
                <c:pt idx="683">
                  <c:v>6.8299999999998988</c:v>
                </c:pt>
                <c:pt idx="684">
                  <c:v>6.8399999999998986</c:v>
                </c:pt>
                <c:pt idx="685">
                  <c:v>6.8499999999998984</c:v>
                </c:pt>
                <c:pt idx="686">
                  <c:v>6.8599999999998982</c:v>
                </c:pt>
                <c:pt idx="687">
                  <c:v>6.869999999999898</c:v>
                </c:pt>
                <c:pt idx="688">
                  <c:v>6.8799999999998978</c:v>
                </c:pt>
                <c:pt idx="689">
                  <c:v>6.8899999999998975</c:v>
                </c:pt>
                <c:pt idx="690">
                  <c:v>6.8999999999998973</c:v>
                </c:pt>
                <c:pt idx="691">
                  <c:v>6.9099999999998971</c:v>
                </c:pt>
                <c:pt idx="692">
                  <c:v>6.9199999999998969</c:v>
                </c:pt>
                <c:pt idx="693">
                  <c:v>6.9299999999998967</c:v>
                </c:pt>
                <c:pt idx="694">
                  <c:v>6.9399999999998965</c:v>
                </c:pt>
                <c:pt idx="695">
                  <c:v>6.9499999999998963</c:v>
                </c:pt>
                <c:pt idx="696">
                  <c:v>6.959999999999896</c:v>
                </c:pt>
                <c:pt idx="697">
                  <c:v>6.9699999999998958</c:v>
                </c:pt>
                <c:pt idx="698">
                  <c:v>6.9799999999998956</c:v>
                </c:pt>
                <c:pt idx="699">
                  <c:v>6.9899999999998954</c:v>
                </c:pt>
                <c:pt idx="700">
                  <c:v>6.9999999999998952</c:v>
                </c:pt>
                <c:pt idx="701">
                  <c:v>7.009999999999895</c:v>
                </c:pt>
                <c:pt idx="702">
                  <c:v>7.0199999999998948</c:v>
                </c:pt>
                <c:pt idx="703">
                  <c:v>7.0299999999998946</c:v>
                </c:pt>
                <c:pt idx="704">
                  <c:v>7.0399999999998943</c:v>
                </c:pt>
                <c:pt idx="705">
                  <c:v>7.0499999999998941</c:v>
                </c:pt>
                <c:pt idx="706">
                  <c:v>7.0599999999998939</c:v>
                </c:pt>
                <c:pt idx="707">
                  <c:v>7.0699999999998937</c:v>
                </c:pt>
                <c:pt idx="708">
                  <c:v>7.0799999999998935</c:v>
                </c:pt>
                <c:pt idx="709">
                  <c:v>7.0899999999998933</c:v>
                </c:pt>
                <c:pt idx="710">
                  <c:v>7.0999999999998931</c:v>
                </c:pt>
                <c:pt idx="711">
                  <c:v>7.1099999999998929</c:v>
                </c:pt>
                <c:pt idx="712">
                  <c:v>7.1199999999998926</c:v>
                </c:pt>
                <c:pt idx="713">
                  <c:v>7.1299999999998924</c:v>
                </c:pt>
                <c:pt idx="714">
                  <c:v>7.1399999999998922</c:v>
                </c:pt>
                <c:pt idx="715">
                  <c:v>7.149999999999892</c:v>
                </c:pt>
                <c:pt idx="716">
                  <c:v>7.1599999999998918</c:v>
                </c:pt>
                <c:pt idx="717">
                  <c:v>7.1699999999998916</c:v>
                </c:pt>
                <c:pt idx="718">
                  <c:v>7.1799999999998914</c:v>
                </c:pt>
                <c:pt idx="719">
                  <c:v>7.1899999999998911</c:v>
                </c:pt>
                <c:pt idx="720">
                  <c:v>7.1999999999998909</c:v>
                </c:pt>
                <c:pt idx="721">
                  <c:v>7.2099999999998907</c:v>
                </c:pt>
                <c:pt idx="722">
                  <c:v>7.2199999999998905</c:v>
                </c:pt>
                <c:pt idx="723">
                  <c:v>7.2299999999998903</c:v>
                </c:pt>
                <c:pt idx="724">
                  <c:v>7.2399999999998901</c:v>
                </c:pt>
                <c:pt idx="725">
                  <c:v>7.2499999999998899</c:v>
                </c:pt>
                <c:pt idx="726">
                  <c:v>7.2599999999998897</c:v>
                </c:pt>
                <c:pt idx="727">
                  <c:v>7.2699999999998894</c:v>
                </c:pt>
                <c:pt idx="728">
                  <c:v>7.2799999999998892</c:v>
                </c:pt>
                <c:pt idx="729">
                  <c:v>7.289999999999889</c:v>
                </c:pt>
                <c:pt idx="730">
                  <c:v>7.2999999999998888</c:v>
                </c:pt>
                <c:pt idx="731">
                  <c:v>7.3099999999998886</c:v>
                </c:pt>
                <c:pt idx="732">
                  <c:v>7.3199999999998884</c:v>
                </c:pt>
                <c:pt idx="733">
                  <c:v>7.3299999999998882</c:v>
                </c:pt>
                <c:pt idx="734">
                  <c:v>7.3399999999998879</c:v>
                </c:pt>
                <c:pt idx="735">
                  <c:v>7.3499999999998877</c:v>
                </c:pt>
                <c:pt idx="736">
                  <c:v>7.3599999999998875</c:v>
                </c:pt>
                <c:pt idx="737">
                  <c:v>7.3699999999998873</c:v>
                </c:pt>
                <c:pt idx="738">
                  <c:v>7.3799999999998871</c:v>
                </c:pt>
                <c:pt idx="739">
                  <c:v>7.3899999999998869</c:v>
                </c:pt>
                <c:pt idx="740">
                  <c:v>7.3999999999998867</c:v>
                </c:pt>
                <c:pt idx="741">
                  <c:v>7.4099999999998865</c:v>
                </c:pt>
                <c:pt idx="742">
                  <c:v>7.4199999999998862</c:v>
                </c:pt>
                <c:pt idx="743">
                  <c:v>7.429999999999886</c:v>
                </c:pt>
                <c:pt idx="744">
                  <c:v>7.4399999999998858</c:v>
                </c:pt>
                <c:pt idx="745">
                  <c:v>7.4499999999998856</c:v>
                </c:pt>
                <c:pt idx="746">
                  <c:v>7.4599999999998854</c:v>
                </c:pt>
                <c:pt idx="747">
                  <c:v>7.4699999999998852</c:v>
                </c:pt>
                <c:pt idx="748">
                  <c:v>7.479999999999885</c:v>
                </c:pt>
                <c:pt idx="749">
                  <c:v>7.4899999999998847</c:v>
                </c:pt>
                <c:pt idx="750">
                  <c:v>7.4999999999998845</c:v>
                </c:pt>
                <c:pt idx="751">
                  <c:v>7.5099999999998843</c:v>
                </c:pt>
                <c:pt idx="752">
                  <c:v>7.5199999999998841</c:v>
                </c:pt>
                <c:pt idx="753">
                  <c:v>7.5299999999998839</c:v>
                </c:pt>
                <c:pt idx="754">
                  <c:v>7.5399999999998837</c:v>
                </c:pt>
                <c:pt idx="755">
                  <c:v>7.5499999999998835</c:v>
                </c:pt>
                <c:pt idx="756">
                  <c:v>7.5599999999998833</c:v>
                </c:pt>
                <c:pt idx="757">
                  <c:v>7.569999999999883</c:v>
                </c:pt>
                <c:pt idx="758">
                  <c:v>7.5799999999998828</c:v>
                </c:pt>
                <c:pt idx="759">
                  <c:v>7.5899999999998826</c:v>
                </c:pt>
                <c:pt idx="760">
                  <c:v>7.5999999999998824</c:v>
                </c:pt>
                <c:pt idx="761">
                  <c:v>7.6099999999998822</c:v>
                </c:pt>
                <c:pt idx="762">
                  <c:v>7.619999999999882</c:v>
                </c:pt>
                <c:pt idx="763">
                  <c:v>7.6299999999998818</c:v>
                </c:pt>
                <c:pt idx="764">
                  <c:v>7.6399999999998816</c:v>
                </c:pt>
                <c:pt idx="765">
                  <c:v>7.6499999999998813</c:v>
                </c:pt>
                <c:pt idx="766">
                  <c:v>7.6599999999998811</c:v>
                </c:pt>
                <c:pt idx="767">
                  <c:v>7.6699999999998809</c:v>
                </c:pt>
                <c:pt idx="768">
                  <c:v>7.6799999999998807</c:v>
                </c:pt>
                <c:pt idx="769">
                  <c:v>7.6899999999998805</c:v>
                </c:pt>
                <c:pt idx="770">
                  <c:v>7.6999999999998803</c:v>
                </c:pt>
                <c:pt idx="771">
                  <c:v>7.7099999999998801</c:v>
                </c:pt>
                <c:pt idx="772">
                  <c:v>7.7199999999998798</c:v>
                </c:pt>
                <c:pt idx="773">
                  <c:v>7.7299999999998796</c:v>
                </c:pt>
                <c:pt idx="774">
                  <c:v>7.7399999999998794</c:v>
                </c:pt>
                <c:pt idx="775">
                  <c:v>7.7499999999998792</c:v>
                </c:pt>
                <c:pt idx="776">
                  <c:v>7.759999999999879</c:v>
                </c:pt>
                <c:pt idx="777">
                  <c:v>7.7699999999998788</c:v>
                </c:pt>
                <c:pt idx="778">
                  <c:v>7.7799999999998786</c:v>
                </c:pt>
                <c:pt idx="779">
                  <c:v>7.7899999999998784</c:v>
                </c:pt>
                <c:pt idx="780">
                  <c:v>7.7999999999998781</c:v>
                </c:pt>
                <c:pt idx="781">
                  <c:v>7.8099999999998779</c:v>
                </c:pt>
                <c:pt idx="782">
                  <c:v>7.8199999999998777</c:v>
                </c:pt>
                <c:pt idx="783">
                  <c:v>7.8299999999998775</c:v>
                </c:pt>
                <c:pt idx="784">
                  <c:v>7.8399999999998773</c:v>
                </c:pt>
                <c:pt idx="785">
                  <c:v>7.8499999999998771</c:v>
                </c:pt>
                <c:pt idx="786">
                  <c:v>7.8599999999998769</c:v>
                </c:pt>
                <c:pt idx="787">
                  <c:v>7.8699999999998766</c:v>
                </c:pt>
                <c:pt idx="788">
                  <c:v>7.8799999999998764</c:v>
                </c:pt>
                <c:pt idx="789">
                  <c:v>7.8899999999998762</c:v>
                </c:pt>
                <c:pt idx="790">
                  <c:v>7.899999999999876</c:v>
                </c:pt>
                <c:pt idx="791">
                  <c:v>7.9099999999998758</c:v>
                </c:pt>
                <c:pt idx="792">
                  <c:v>7.9199999999998756</c:v>
                </c:pt>
                <c:pt idx="793">
                  <c:v>7.9299999999998754</c:v>
                </c:pt>
                <c:pt idx="794">
                  <c:v>7.9399999999998752</c:v>
                </c:pt>
                <c:pt idx="795">
                  <c:v>7.9499999999998749</c:v>
                </c:pt>
                <c:pt idx="796">
                  <c:v>7.9599999999998747</c:v>
                </c:pt>
                <c:pt idx="797">
                  <c:v>7.9699999999998745</c:v>
                </c:pt>
                <c:pt idx="798">
                  <c:v>7.9799999999998743</c:v>
                </c:pt>
                <c:pt idx="799">
                  <c:v>7.9899999999998741</c:v>
                </c:pt>
                <c:pt idx="800">
                  <c:v>7.9999999999998739</c:v>
                </c:pt>
                <c:pt idx="801">
                  <c:v>8.0099999999998737</c:v>
                </c:pt>
                <c:pt idx="802">
                  <c:v>8.0199999999998735</c:v>
                </c:pt>
                <c:pt idx="803">
                  <c:v>8.0299999999998732</c:v>
                </c:pt>
                <c:pt idx="804">
                  <c:v>8.039999999999873</c:v>
                </c:pt>
                <c:pt idx="805">
                  <c:v>8.0499999999998728</c:v>
                </c:pt>
                <c:pt idx="806">
                  <c:v>8.0599999999998726</c:v>
                </c:pt>
                <c:pt idx="807">
                  <c:v>8.0699999999998724</c:v>
                </c:pt>
                <c:pt idx="808">
                  <c:v>8.0799999999998722</c:v>
                </c:pt>
                <c:pt idx="809">
                  <c:v>8.089999999999872</c:v>
                </c:pt>
                <c:pt idx="810">
                  <c:v>8.0999999999998717</c:v>
                </c:pt>
                <c:pt idx="811">
                  <c:v>8.1099999999998715</c:v>
                </c:pt>
                <c:pt idx="812">
                  <c:v>8.1199999999998713</c:v>
                </c:pt>
                <c:pt idx="813">
                  <c:v>8.1299999999998711</c:v>
                </c:pt>
                <c:pt idx="814">
                  <c:v>8.1399999999998709</c:v>
                </c:pt>
                <c:pt idx="815">
                  <c:v>8.1499999999998707</c:v>
                </c:pt>
                <c:pt idx="816">
                  <c:v>8.1599999999998705</c:v>
                </c:pt>
                <c:pt idx="817">
                  <c:v>8.1699999999998703</c:v>
                </c:pt>
                <c:pt idx="818">
                  <c:v>8.17999999999987</c:v>
                </c:pt>
                <c:pt idx="819">
                  <c:v>8.1899999999998698</c:v>
                </c:pt>
                <c:pt idx="820">
                  <c:v>8.1999999999998696</c:v>
                </c:pt>
                <c:pt idx="821">
                  <c:v>8.2099999999998694</c:v>
                </c:pt>
                <c:pt idx="822">
                  <c:v>8.2199999999998692</c:v>
                </c:pt>
                <c:pt idx="823">
                  <c:v>8.229999999999869</c:v>
                </c:pt>
                <c:pt idx="824">
                  <c:v>8.2399999999998688</c:v>
                </c:pt>
                <c:pt idx="825">
                  <c:v>8.2499999999998685</c:v>
                </c:pt>
                <c:pt idx="826">
                  <c:v>8.2599999999998683</c:v>
                </c:pt>
                <c:pt idx="827">
                  <c:v>8.2699999999998681</c:v>
                </c:pt>
                <c:pt idx="828">
                  <c:v>8.2799999999998679</c:v>
                </c:pt>
                <c:pt idx="829">
                  <c:v>8.2899999999998677</c:v>
                </c:pt>
                <c:pt idx="830">
                  <c:v>8.2999999999998675</c:v>
                </c:pt>
                <c:pt idx="831">
                  <c:v>8.3099999999998673</c:v>
                </c:pt>
                <c:pt idx="832">
                  <c:v>8.3199999999998671</c:v>
                </c:pt>
                <c:pt idx="833">
                  <c:v>8.3299999999998668</c:v>
                </c:pt>
                <c:pt idx="834">
                  <c:v>8.3399999999998666</c:v>
                </c:pt>
                <c:pt idx="835">
                  <c:v>8.3499999999998664</c:v>
                </c:pt>
                <c:pt idx="836">
                  <c:v>8.3599999999998662</c:v>
                </c:pt>
                <c:pt idx="837">
                  <c:v>8.369999999999866</c:v>
                </c:pt>
                <c:pt idx="838">
                  <c:v>8.3799999999998658</c:v>
                </c:pt>
                <c:pt idx="839">
                  <c:v>8.3899999999998656</c:v>
                </c:pt>
                <c:pt idx="840">
                  <c:v>8.3999999999998654</c:v>
                </c:pt>
                <c:pt idx="841">
                  <c:v>8.4099999999998651</c:v>
                </c:pt>
                <c:pt idx="842">
                  <c:v>8.4199999999998649</c:v>
                </c:pt>
                <c:pt idx="843">
                  <c:v>8.4299999999998647</c:v>
                </c:pt>
                <c:pt idx="844">
                  <c:v>8.4399999999998645</c:v>
                </c:pt>
                <c:pt idx="845">
                  <c:v>8.4499999999998643</c:v>
                </c:pt>
                <c:pt idx="846">
                  <c:v>8.4599999999998641</c:v>
                </c:pt>
                <c:pt idx="847">
                  <c:v>8.4699999999998639</c:v>
                </c:pt>
                <c:pt idx="848">
                  <c:v>8.4799999999998636</c:v>
                </c:pt>
                <c:pt idx="849">
                  <c:v>8.4899999999998634</c:v>
                </c:pt>
                <c:pt idx="850">
                  <c:v>8.4999999999998632</c:v>
                </c:pt>
                <c:pt idx="851">
                  <c:v>8.509999999999863</c:v>
                </c:pt>
                <c:pt idx="852">
                  <c:v>8.5199999999998628</c:v>
                </c:pt>
                <c:pt idx="853">
                  <c:v>8.5299999999998626</c:v>
                </c:pt>
                <c:pt idx="854">
                  <c:v>8.5399999999998624</c:v>
                </c:pt>
                <c:pt idx="855">
                  <c:v>8.5499999999998622</c:v>
                </c:pt>
                <c:pt idx="856">
                  <c:v>8.5599999999998619</c:v>
                </c:pt>
                <c:pt idx="857">
                  <c:v>8.5699999999998617</c:v>
                </c:pt>
                <c:pt idx="858">
                  <c:v>8.5799999999998615</c:v>
                </c:pt>
                <c:pt idx="859">
                  <c:v>8.5899999999998613</c:v>
                </c:pt>
                <c:pt idx="860">
                  <c:v>8.5999999999998611</c:v>
                </c:pt>
                <c:pt idx="861">
                  <c:v>8.6099999999998609</c:v>
                </c:pt>
                <c:pt idx="862">
                  <c:v>8.6199999999998607</c:v>
                </c:pt>
                <c:pt idx="863">
                  <c:v>8.6299999999998604</c:v>
                </c:pt>
                <c:pt idx="864">
                  <c:v>8.6399999999998602</c:v>
                </c:pt>
                <c:pt idx="865">
                  <c:v>8.64999999999986</c:v>
                </c:pt>
                <c:pt idx="866">
                  <c:v>8.6599999999998598</c:v>
                </c:pt>
                <c:pt idx="867">
                  <c:v>8.6699999999998596</c:v>
                </c:pt>
                <c:pt idx="868">
                  <c:v>8.6799999999998594</c:v>
                </c:pt>
                <c:pt idx="869">
                  <c:v>8.6899999999998592</c:v>
                </c:pt>
                <c:pt idx="870">
                  <c:v>8.699999999999859</c:v>
                </c:pt>
                <c:pt idx="871">
                  <c:v>8.7099999999998587</c:v>
                </c:pt>
                <c:pt idx="872">
                  <c:v>8.7199999999998585</c:v>
                </c:pt>
                <c:pt idx="873">
                  <c:v>8.7299999999998583</c:v>
                </c:pt>
                <c:pt idx="874">
                  <c:v>8.7399999999998581</c:v>
                </c:pt>
                <c:pt idx="875">
                  <c:v>8.7499999999998579</c:v>
                </c:pt>
                <c:pt idx="876">
                  <c:v>8.7599999999998577</c:v>
                </c:pt>
                <c:pt idx="877">
                  <c:v>8.7699999999998575</c:v>
                </c:pt>
                <c:pt idx="878">
                  <c:v>8.7799999999998573</c:v>
                </c:pt>
                <c:pt idx="879">
                  <c:v>8.789999999999857</c:v>
                </c:pt>
                <c:pt idx="880">
                  <c:v>8.7999999999998568</c:v>
                </c:pt>
                <c:pt idx="881">
                  <c:v>8.8099999999998566</c:v>
                </c:pt>
                <c:pt idx="882">
                  <c:v>8.8199999999998564</c:v>
                </c:pt>
                <c:pt idx="883">
                  <c:v>8.8299999999998562</c:v>
                </c:pt>
                <c:pt idx="884">
                  <c:v>8.839999999999856</c:v>
                </c:pt>
                <c:pt idx="885">
                  <c:v>8.8499999999998558</c:v>
                </c:pt>
                <c:pt idx="886">
                  <c:v>8.8599999999998555</c:v>
                </c:pt>
                <c:pt idx="887">
                  <c:v>8.8699999999998553</c:v>
                </c:pt>
                <c:pt idx="888">
                  <c:v>8.8799999999998551</c:v>
                </c:pt>
                <c:pt idx="889">
                  <c:v>8.8899999999998549</c:v>
                </c:pt>
                <c:pt idx="890">
                  <c:v>8.8999999999998547</c:v>
                </c:pt>
                <c:pt idx="891">
                  <c:v>8.9099999999998545</c:v>
                </c:pt>
                <c:pt idx="892">
                  <c:v>8.9199999999998543</c:v>
                </c:pt>
                <c:pt idx="893">
                  <c:v>8.9299999999998541</c:v>
                </c:pt>
                <c:pt idx="894">
                  <c:v>8.9399999999998538</c:v>
                </c:pt>
                <c:pt idx="895">
                  <c:v>8.9499999999998536</c:v>
                </c:pt>
                <c:pt idx="896">
                  <c:v>8.9599999999998534</c:v>
                </c:pt>
                <c:pt idx="897">
                  <c:v>8.9699999999998532</c:v>
                </c:pt>
                <c:pt idx="898">
                  <c:v>8.979999999999853</c:v>
                </c:pt>
                <c:pt idx="899">
                  <c:v>8.9899999999998528</c:v>
                </c:pt>
                <c:pt idx="900">
                  <c:v>8.9999999999998526</c:v>
                </c:pt>
                <c:pt idx="901">
                  <c:v>9.0099999999998523</c:v>
                </c:pt>
                <c:pt idx="902">
                  <c:v>9.0199999999998521</c:v>
                </c:pt>
                <c:pt idx="903">
                  <c:v>9.0299999999998519</c:v>
                </c:pt>
                <c:pt idx="904">
                  <c:v>9.0399999999998517</c:v>
                </c:pt>
                <c:pt idx="905">
                  <c:v>9.0499999999998515</c:v>
                </c:pt>
                <c:pt idx="906">
                  <c:v>9.0599999999998513</c:v>
                </c:pt>
                <c:pt idx="907">
                  <c:v>9.0699999999998511</c:v>
                </c:pt>
                <c:pt idx="908">
                  <c:v>9.0799999999998509</c:v>
                </c:pt>
                <c:pt idx="909">
                  <c:v>9.0899999999998506</c:v>
                </c:pt>
                <c:pt idx="910">
                  <c:v>9.0999999999998504</c:v>
                </c:pt>
                <c:pt idx="911">
                  <c:v>9.1099999999998502</c:v>
                </c:pt>
                <c:pt idx="912">
                  <c:v>9.11999999999985</c:v>
                </c:pt>
                <c:pt idx="913">
                  <c:v>9.1299999999998498</c:v>
                </c:pt>
                <c:pt idx="914">
                  <c:v>9.1399999999998496</c:v>
                </c:pt>
                <c:pt idx="915">
                  <c:v>9.1499999999998494</c:v>
                </c:pt>
                <c:pt idx="916">
                  <c:v>9.1599999999998492</c:v>
                </c:pt>
                <c:pt idx="917">
                  <c:v>9.1699999999998489</c:v>
                </c:pt>
                <c:pt idx="918">
                  <c:v>9.1799999999998487</c:v>
                </c:pt>
                <c:pt idx="919">
                  <c:v>9.1899999999998485</c:v>
                </c:pt>
                <c:pt idx="920">
                  <c:v>9.1999999999998483</c:v>
                </c:pt>
                <c:pt idx="921">
                  <c:v>9.2099999999998481</c:v>
                </c:pt>
                <c:pt idx="922">
                  <c:v>9.2199999999998479</c:v>
                </c:pt>
                <c:pt idx="923">
                  <c:v>9.2299999999998477</c:v>
                </c:pt>
                <c:pt idx="924">
                  <c:v>9.2399999999998474</c:v>
                </c:pt>
                <c:pt idx="925">
                  <c:v>9.2499999999998472</c:v>
                </c:pt>
                <c:pt idx="926">
                  <c:v>9.259999999999847</c:v>
                </c:pt>
                <c:pt idx="927">
                  <c:v>9.2699999999998468</c:v>
                </c:pt>
                <c:pt idx="928">
                  <c:v>9.2799999999998466</c:v>
                </c:pt>
                <c:pt idx="929">
                  <c:v>9.2899999999998464</c:v>
                </c:pt>
                <c:pt idx="930">
                  <c:v>9.2999999999998462</c:v>
                </c:pt>
                <c:pt idx="931">
                  <c:v>9.309999999999846</c:v>
                </c:pt>
                <c:pt idx="932">
                  <c:v>9.3199999999998457</c:v>
                </c:pt>
                <c:pt idx="933">
                  <c:v>9.3299999999998455</c:v>
                </c:pt>
                <c:pt idx="934">
                  <c:v>9.3399999999998453</c:v>
                </c:pt>
                <c:pt idx="935">
                  <c:v>9.3499999999998451</c:v>
                </c:pt>
                <c:pt idx="936">
                  <c:v>9.3599999999998449</c:v>
                </c:pt>
                <c:pt idx="937">
                  <c:v>9.3699999999998447</c:v>
                </c:pt>
                <c:pt idx="938">
                  <c:v>9.3799999999998445</c:v>
                </c:pt>
                <c:pt idx="939">
                  <c:v>9.3899999999998442</c:v>
                </c:pt>
                <c:pt idx="940">
                  <c:v>9.399999999999844</c:v>
                </c:pt>
                <c:pt idx="941">
                  <c:v>9.4099999999998438</c:v>
                </c:pt>
                <c:pt idx="942">
                  <c:v>9.4199999999998436</c:v>
                </c:pt>
                <c:pt idx="943">
                  <c:v>9.4299999999998434</c:v>
                </c:pt>
                <c:pt idx="944">
                  <c:v>9.4399999999998432</c:v>
                </c:pt>
                <c:pt idx="945">
                  <c:v>9.449999999999843</c:v>
                </c:pt>
                <c:pt idx="946">
                  <c:v>9.4599999999998428</c:v>
                </c:pt>
                <c:pt idx="947">
                  <c:v>9.4699999999998425</c:v>
                </c:pt>
                <c:pt idx="948">
                  <c:v>9.4799999999998423</c:v>
                </c:pt>
                <c:pt idx="949">
                  <c:v>9.4899999999998421</c:v>
                </c:pt>
                <c:pt idx="950">
                  <c:v>9.4999999999998419</c:v>
                </c:pt>
                <c:pt idx="951">
                  <c:v>9.5099999999998417</c:v>
                </c:pt>
                <c:pt idx="952">
                  <c:v>9.5199999999998415</c:v>
                </c:pt>
                <c:pt idx="953">
                  <c:v>9.5299999999998413</c:v>
                </c:pt>
                <c:pt idx="954">
                  <c:v>9.5399999999998411</c:v>
                </c:pt>
                <c:pt idx="955">
                  <c:v>9.5499999999998408</c:v>
                </c:pt>
                <c:pt idx="956">
                  <c:v>9.5599999999998406</c:v>
                </c:pt>
                <c:pt idx="957">
                  <c:v>9.5699999999998404</c:v>
                </c:pt>
                <c:pt idx="958">
                  <c:v>9.5799999999998402</c:v>
                </c:pt>
                <c:pt idx="959">
                  <c:v>9.58999999999984</c:v>
                </c:pt>
                <c:pt idx="960">
                  <c:v>9.5999999999998398</c:v>
                </c:pt>
                <c:pt idx="961">
                  <c:v>9.6099999999998396</c:v>
                </c:pt>
                <c:pt idx="962">
                  <c:v>9.6199999999998393</c:v>
                </c:pt>
                <c:pt idx="963">
                  <c:v>9.6299999999998391</c:v>
                </c:pt>
                <c:pt idx="964">
                  <c:v>9.6399999999998389</c:v>
                </c:pt>
                <c:pt idx="965">
                  <c:v>9.6499999999998387</c:v>
                </c:pt>
                <c:pt idx="966">
                  <c:v>9.6599999999998385</c:v>
                </c:pt>
                <c:pt idx="967">
                  <c:v>9.6699999999998383</c:v>
                </c:pt>
                <c:pt idx="968">
                  <c:v>9.6799999999998381</c:v>
                </c:pt>
                <c:pt idx="969">
                  <c:v>9.6899999999998379</c:v>
                </c:pt>
                <c:pt idx="970">
                  <c:v>9.6999999999998376</c:v>
                </c:pt>
                <c:pt idx="971">
                  <c:v>9.7099999999998374</c:v>
                </c:pt>
                <c:pt idx="972">
                  <c:v>9.7199999999998372</c:v>
                </c:pt>
                <c:pt idx="973">
                  <c:v>9.729999999999837</c:v>
                </c:pt>
                <c:pt idx="974">
                  <c:v>9.7399999999998368</c:v>
                </c:pt>
                <c:pt idx="975">
                  <c:v>9.7499999999998366</c:v>
                </c:pt>
                <c:pt idx="976">
                  <c:v>9.7599999999998364</c:v>
                </c:pt>
                <c:pt idx="977">
                  <c:v>9.7699999999998361</c:v>
                </c:pt>
                <c:pt idx="978">
                  <c:v>9.7799999999998359</c:v>
                </c:pt>
                <c:pt idx="979">
                  <c:v>9.7899999999998357</c:v>
                </c:pt>
                <c:pt idx="980">
                  <c:v>9.7999999999998355</c:v>
                </c:pt>
                <c:pt idx="981">
                  <c:v>9.8099999999998353</c:v>
                </c:pt>
                <c:pt idx="982">
                  <c:v>9.8199999999998351</c:v>
                </c:pt>
                <c:pt idx="983">
                  <c:v>9.8299999999998349</c:v>
                </c:pt>
                <c:pt idx="984">
                  <c:v>9.8399999999998347</c:v>
                </c:pt>
                <c:pt idx="985">
                  <c:v>9.8499999999998344</c:v>
                </c:pt>
                <c:pt idx="986">
                  <c:v>9.8599999999998342</c:v>
                </c:pt>
                <c:pt idx="987">
                  <c:v>9.869999999999834</c:v>
                </c:pt>
                <c:pt idx="988">
                  <c:v>9.8799999999998338</c:v>
                </c:pt>
                <c:pt idx="989">
                  <c:v>9.8899999999998336</c:v>
                </c:pt>
                <c:pt idx="990">
                  <c:v>9.8999999999998334</c:v>
                </c:pt>
                <c:pt idx="991">
                  <c:v>9.9099999999998332</c:v>
                </c:pt>
                <c:pt idx="992">
                  <c:v>9.919999999999833</c:v>
                </c:pt>
                <c:pt idx="993">
                  <c:v>9.9299999999998327</c:v>
                </c:pt>
                <c:pt idx="994">
                  <c:v>9.9399999999998325</c:v>
                </c:pt>
                <c:pt idx="995">
                  <c:v>9.9499999999998323</c:v>
                </c:pt>
                <c:pt idx="996">
                  <c:v>9.9599999999998321</c:v>
                </c:pt>
                <c:pt idx="997">
                  <c:v>9.9699999999998319</c:v>
                </c:pt>
                <c:pt idx="998">
                  <c:v>9.9799999999998317</c:v>
                </c:pt>
                <c:pt idx="999">
                  <c:v>9.9899999999998315</c:v>
                </c:pt>
                <c:pt idx="1000">
                  <c:v>9.9999999999998312</c:v>
                </c:pt>
                <c:pt idx="1001">
                  <c:v>10.009999999999831</c:v>
                </c:pt>
                <c:pt idx="1002">
                  <c:v>10.019999999999831</c:v>
                </c:pt>
                <c:pt idx="1003">
                  <c:v>10.029999999999831</c:v>
                </c:pt>
                <c:pt idx="1004">
                  <c:v>10.03999999999983</c:v>
                </c:pt>
                <c:pt idx="1005">
                  <c:v>10.04999999999983</c:v>
                </c:pt>
                <c:pt idx="1006">
                  <c:v>10.05999999999983</c:v>
                </c:pt>
                <c:pt idx="1007">
                  <c:v>10.06999999999983</c:v>
                </c:pt>
                <c:pt idx="1008">
                  <c:v>10.07999999999983</c:v>
                </c:pt>
                <c:pt idx="1009">
                  <c:v>10.089999999999829</c:v>
                </c:pt>
                <c:pt idx="1010">
                  <c:v>10.099999999999829</c:v>
                </c:pt>
                <c:pt idx="1011">
                  <c:v>10.109999999999829</c:v>
                </c:pt>
                <c:pt idx="1012">
                  <c:v>10.119999999999829</c:v>
                </c:pt>
                <c:pt idx="1013">
                  <c:v>10.129999999999828</c:v>
                </c:pt>
                <c:pt idx="1014">
                  <c:v>10.139999999999828</c:v>
                </c:pt>
                <c:pt idx="1015">
                  <c:v>10.149999999999828</c:v>
                </c:pt>
                <c:pt idx="1016">
                  <c:v>10.159999999999828</c:v>
                </c:pt>
                <c:pt idx="1017">
                  <c:v>10.169999999999828</c:v>
                </c:pt>
                <c:pt idx="1018">
                  <c:v>10.179999999999827</c:v>
                </c:pt>
                <c:pt idx="1019">
                  <c:v>10.189999999999827</c:v>
                </c:pt>
                <c:pt idx="1020">
                  <c:v>10.199999999999827</c:v>
                </c:pt>
                <c:pt idx="1021">
                  <c:v>10.209999999999827</c:v>
                </c:pt>
                <c:pt idx="1022">
                  <c:v>10.219999999999827</c:v>
                </c:pt>
                <c:pt idx="1023">
                  <c:v>10.229999999999826</c:v>
                </c:pt>
                <c:pt idx="1024">
                  <c:v>10.239999999999826</c:v>
                </c:pt>
                <c:pt idx="1025">
                  <c:v>10.249999999999826</c:v>
                </c:pt>
                <c:pt idx="1026">
                  <c:v>10.259999999999826</c:v>
                </c:pt>
                <c:pt idx="1027">
                  <c:v>10.269999999999825</c:v>
                </c:pt>
                <c:pt idx="1028">
                  <c:v>10.279999999999825</c:v>
                </c:pt>
                <c:pt idx="1029">
                  <c:v>10.289999999999825</c:v>
                </c:pt>
                <c:pt idx="1030">
                  <c:v>10.299999999999825</c:v>
                </c:pt>
                <c:pt idx="1031">
                  <c:v>10.309999999999825</c:v>
                </c:pt>
                <c:pt idx="1032">
                  <c:v>10.319999999999824</c:v>
                </c:pt>
                <c:pt idx="1033">
                  <c:v>10.329999999999824</c:v>
                </c:pt>
                <c:pt idx="1034">
                  <c:v>10.339999999999824</c:v>
                </c:pt>
                <c:pt idx="1035">
                  <c:v>10.349999999999824</c:v>
                </c:pt>
                <c:pt idx="1036">
                  <c:v>10.359999999999824</c:v>
                </c:pt>
                <c:pt idx="1037">
                  <c:v>10.369999999999823</c:v>
                </c:pt>
                <c:pt idx="1038">
                  <c:v>10.379999999999823</c:v>
                </c:pt>
                <c:pt idx="1039">
                  <c:v>10.389999999999823</c:v>
                </c:pt>
                <c:pt idx="1040">
                  <c:v>10.399999999999823</c:v>
                </c:pt>
                <c:pt idx="1041">
                  <c:v>10.409999999999823</c:v>
                </c:pt>
                <c:pt idx="1042">
                  <c:v>10.419999999999822</c:v>
                </c:pt>
                <c:pt idx="1043">
                  <c:v>10.429999999999822</c:v>
                </c:pt>
                <c:pt idx="1044">
                  <c:v>10.439999999999822</c:v>
                </c:pt>
                <c:pt idx="1045">
                  <c:v>10.449999999999822</c:v>
                </c:pt>
                <c:pt idx="1046">
                  <c:v>10.459999999999821</c:v>
                </c:pt>
                <c:pt idx="1047">
                  <c:v>10.469999999999821</c:v>
                </c:pt>
                <c:pt idx="1048">
                  <c:v>10.479999999999821</c:v>
                </c:pt>
                <c:pt idx="1049">
                  <c:v>10.489999999999821</c:v>
                </c:pt>
                <c:pt idx="1050">
                  <c:v>10.499999999999821</c:v>
                </c:pt>
                <c:pt idx="1051">
                  <c:v>10.50999999999982</c:v>
                </c:pt>
                <c:pt idx="1052">
                  <c:v>10.51999999999982</c:v>
                </c:pt>
                <c:pt idx="1053">
                  <c:v>10.52999999999982</c:v>
                </c:pt>
                <c:pt idx="1054">
                  <c:v>10.53999999999982</c:v>
                </c:pt>
                <c:pt idx="1055">
                  <c:v>10.54999999999982</c:v>
                </c:pt>
                <c:pt idx="1056">
                  <c:v>10.559999999999819</c:v>
                </c:pt>
                <c:pt idx="1057">
                  <c:v>10.569999999999819</c:v>
                </c:pt>
                <c:pt idx="1058">
                  <c:v>10.579999999999819</c:v>
                </c:pt>
                <c:pt idx="1059">
                  <c:v>10.589999999999819</c:v>
                </c:pt>
                <c:pt idx="1060">
                  <c:v>10.599999999999818</c:v>
                </c:pt>
                <c:pt idx="1061">
                  <c:v>10.609999999999818</c:v>
                </c:pt>
                <c:pt idx="1062">
                  <c:v>10.619999999999818</c:v>
                </c:pt>
                <c:pt idx="1063">
                  <c:v>10.629999999999818</c:v>
                </c:pt>
                <c:pt idx="1064">
                  <c:v>10.639999999999818</c:v>
                </c:pt>
                <c:pt idx="1065">
                  <c:v>10.649999999999817</c:v>
                </c:pt>
                <c:pt idx="1066">
                  <c:v>10.659999999999817</c:v>
                </c:pt>
                <c:pt idx="1067">
                  <c:v>10.669999999999817</c:v>
                </c:pt>
                <c:pt idx="1068">
                  <c:v>10.679999999999817</c:v>
                </c:pt>
                <c:pt idx="1069">
                  <c:v>10.689999999999817</c:v>
                </c:pt>
                <c:pt idx="1070">
                  <c:v>10.699999999999816</c:v>
                </c:pt>
                <c:pt idx="1071">
                  <c:v>10.709999999999816</c:v>
                </c:pt>
                <c:pt idx="1072">
                  <c:v>10.719999999999816</c:v>
                </c:pt>
                <c:pt idx="1073">
                  <c:v>10.729999999999816</c:v>
                </c:pt>
                <c:pt idx="1074">
                  <c:v>10.739999999999815</c:v>
                </c:pt>
                <c:pt idx="1075">
                  <c:v>10.749999999999815</c:v>
                </c:pt>
                <c:pt idx="1076">
                  <c:v>10.759999999999815</c:v>
                </c:pt>
                <c:pt idx="1077">
                  <c:v>10.769999999999815</c:v>
                </c:pt>
                <c:pt idx="1078">
                  <c:v>10.779999999999815</c:v>
                </c:pt>
                <c:pt idx="1079">
                  <c:v>10.789999999999814</c:v>
                </c:pt>
                <c:pt idx="1080">
                  <c:v>10.799999999999814</c:v>
                </c:pt>
                <c:pt idx="1081">
                  <c:v>10.809999999999814</c:v>
                </c:pt>
                <c:pt idx="1082">
                  <c:v>10.819999999999814</c:v>
                </c:pt>
                <c:pt idx="1083">
                  <c:v>10.829999999999814</c:v>
                </c:pt>
                <c:pt idx="1084">
                  <c:v>10.839999999999813</c:v>
                </c:pt>
                <c:pt idx="1085">
                  <c:v>10.849999999999813</c:v>
                </c:pt>
                <c:pt idx="1086">
                  <c:v>10.859999999999813</c:v>
                </c:pt>
                <c:pt idx="1087">
                  <c:v>10.869999999999813</c:v>
                </c:pt>
                <c:pt idx="1088">
                  <c:v>10.879999999999812</c:v>
                </c:pt>
                <c:pt idx="1089">
                  <c:v>10.889999999999812</c:v>
                </c:pt>
                <c:pt idx="1090">
                  <c:v>10.899999999999812</c:v>
                </c:pt>
                <c:pt idx="1091">
                  <c:v>10.909999999999812</c:v>
                </c:pt>
                <c:pt idx="1092">
                  <c:v>10.919999999999812</c:v>
                </c:pt>
                <c:pt idx="1093">
                  <c:v>10.929999999999811</c:v>
                </c:pt>
                <c:pt idx="1094">
                  <c:v>10.939999999999811</c:v>
                </c:pt>
                <c:pt idx="1095">
                  <c:v>10.949999999999811</c:v>
                </c:pt>
                <c:pt idx="1096">
                  <c:v>10.959999999999811</c:v>
                </c:pt>
                <c:pt idx="1097">
                  <c:v>10.969999999999811</c:v>
                </c:pt>
                <c:pt idx="1098">
                  <c:v>10.97999999999981</c:v>
                </c:pt>
                <c:pt idx="1099">
                  <c:v>10.98999999999981</c:v>
                </c:pt>
                <c:pt idx="1100">
                  <c:v>10.99999999999981</c:v>
                </c:pt>
                <c:pt idx="1101">
                  <c:v>11.00999999999981</c:v>
                </c:pt>
                <c:pt idx="1102">
                  <c:v>11.01999999999981</c:v>
                </c:pt>
                <c:pt idx="1103">
                  <c:v>11.029999999999809</c:v>
                </c:pt>
                <c:pt idx="1104">
                  <c:v>11.039999999999809</c:v>
                </c:pt>
                <c:pt idx="1105">
                  <c:v>11.049999999999809</c:v>
                </c:pt>
                <c:pt idx="1106">
                  <c:v>11.059999999999809</c:v>
                </c:pt>
                <c:pt idx="1107">
                  <c:v>11.069999999999808</c:v>
                </c:pt>
                <c:pt idx="1108">
                  <c:v>11.079999999999808</c:v>
                </c:pt>
                <c:pt idx="1109">
                  <c:v>11.089999999999808</c:v>
                </c:pt>
                <c:pt idx="1110">
                  <c:v>11.099999999999808</c:v>
                </c:pt>
                <c:pt idx="1111">
                  <c:v>11.109999999999808</c:v>
                </c:pt>
                <c:pt idx="1112">
                  <c:v>11.119999999999807</c:v>
                </c:pt>
                <c:pt idx="1113">
                  <c:v>11.129999999999807</c:v>
                </c:pt>
                <c:pt idx="1114">
                  <c:v>11.139999999999807</c:v>
                </c:pt>
                <c:pt idx="1115">
                  <c:v>11.149999999999807</c:v>
                </c:pt>
                <c:pt idx="1116">
                  <c:v>11.159999999999807</c:v>
                </c:pt>
                <c:pt idx="1117">
                  <c:v>11.169999999999806</c:v>
                </c:pt>
                <c:pt idx="1118">
                  <c:v>11.179999999999806</c:v>
                </c:pt>
                <c:pt idx="1119">
                  <c:v>11.189999999999806</c:v>
                </c:pt>
                <c:pt idx="1120">
                  <c:v>11.199999999999806</c:v>
                </c:pt>
                <c:pt idx="1121">
                  <c:v>11.209999999999805</c:v>
                </c:pt>
                <c:pt idx="1122">
                  <c:v>11.219999999999805</c:v>
                </c:pt>
                <c:pt idx="1123">
                  <c:v>11.229999999999805</c:v>
                </c:pt>
                <c:pt idx="1124">
                  <c:v>11.239999999999805</c:v>
                </c:pt>
                <c:pt idx="1125">
                  <c:v>11.249999999999805</c:v>
                </c:pt>
                <c:pt idx="1126">
                  <c:v>11.259999999999804</c:v>
                </c:pt>
                <c:pt idx="1127">
                  <c:v>11.269999999999804</c:v>
                </c:pt>
                <c:pt idx="1128">
                  <c:v>11.279999999999804</c:v>
                </c:pt>
                <c:pt idx="1129">
                  <c:v>11.289999999999804</c:v>
                </c:pt>
                <c:pt idx="1130">
                  <c:v>11.299999999999804</c:v>
                </c:pt>
                <c:pt idx="1131">
                  <c:v>11.309999999999803</c:v>
                </c:pt>
                <c:pt idx="1132">
                  <c:v>11.319999999999803</c:v>
                </c:pt>
                <c:pt idx="1133">
                  <c:v>11.329999999999803</c:v>
                </c:pt>
                <c:pt idx="1134">
                  <c:v>11.339999999999803</c:v>
                </c:pt>
                <c:pt idx="1135">
                  <c:v>11.349999999999802</c:v>
                </c:pt>
                <c:pt idx="1136">
                  <c:v>11.359999999999802</c:v>
                </c:pt>
                <c:pt idx="1137">
                  <c:v>11.369999999999802</c:v>
                </c:pt>
                <c:pt idx="1138">
                  <c:v>11.379999999999802</c:v>
                </c:pt>
                <c:pt idx="1139">
                  <c:v>11.389999999999802</c:v>
                </c:pt>
                <c:pt idx="1140">
                  <c:v>11.399999999999801</c:v>
                </c:pt>
                <c:pt idx="1141">
                  <c:v>11.409999999999801</c:v>
                </c:pt>
                <c:pt idx="1142">
                  <c:v>11.419999999999801</c:v>
                </c:pt>
                <c:pt idx="1143">
                  <c:v>11.429999999999801</c:v>
                </c:pt>
                <c:pt idx="1144">
                  <c:v>11.439999999999801</c:v>
                </c:pt>
                <c:pt idx="1145">
                  <c:v>11.4499999999998</c:v>
                </c:pt>
                <c:pt idx="1146">
                  <c:v>11.4599999999998</c:v>
                </c:pt>
                <c:pt idx="1147">
                  <c:v>11.4699999999998</c:v>
                </c:pt>
                <c:pt idx="1148">
                  <c:v>11.4799999999998</c:v>
                </c:pt>
                <c:pt idx="1149">
                  <c:v>11.489999999999799</c:v>
                </c:pt>
                <c:pt idx="1150">
                  <c:v>11.499999999999799</c:v>
                </c:pt>
                <c:pt idx="1151">
                  <c:v>11.509999999999799</c:v>
                </c:pt>
                <c:pt idx="1152">
                  <c:v>11.519999999999799</c:v>
                </c:pt>
                <c:pt idx="1153">
                  <c:v>11.529999999999799</c:v>
                </c:pt>
                <c:pt idx="1154">
                  <c:v>11.539999999999798</c:v>
                </c:pt>
                <c:pt idx="1155">
                  <c:v>11.549999999999798</c:v>
                </c:pt>
                <c:pt idx="1156">
                  <c:v>11.559999999999798</c:v>
                </c:pt>
                <c:pt idx="1157">
                  <c:v>11.569999999999798</c:v>
                </c:pt>
                <c:pt idx="1158">
                  <c:v>11.579999999999798</c:v>
                </c:pt>
                <c:pt idx="1159">
                  <c:v>11.589999999999797</c:v>
                </c:pt>
                <c:pt idx="1160">
                  <c:v>11.599999999999797</c:v>
                </c:pt>
                <c:pt idx="1161">
                  <c:v>11.609999999999797</c:v>
                </c:pt>
                <c:pt idx="1162">
                  <c:v>11.619999999999797</c:v>
                </c:pt>
                <c:pt idx="1163">
                  <c:v>11.629999999999797</c:v>
                </c:pt>
                <c:pt idx="1164">
                  <c:v>11.639999999999796</c:v>
                </c:pt>
                <c:pt idx="1165">
                  <c:v>11.649999999999796</c:v>
                </c:pt>
                <c:pt idx="1166">
                  <c:v>11.659999999999796</c:v>
                </c:pt>
                <c:pt idx="1167">
                  <c:v>11.669999999999796</c:v>
                </c:pt>
                <c:pt idx="1168">
                  <c:v>11.679999999999795</c:v>
                </c:pt>
                <c:pt idx="1169">
                  <c:v>11.689999999999795</c:v>
                </c:pt>
                <c:pt idx="1170">
                  <c:v>11.699999999999795</c:v>
                </c:pt>
                <c:pt idx="1171">
                  <c:v>11.709999999999795</c:v>
                </c:pt>
                <c:pt idx="1172">
                  <c:v>11.719999999999795</c:v>
                </c:pt>
                <c:pt idx="1173">
                  <c:v>11.729999999999794</c:v>
                </c:pt>
                <c:pt idx="1174">
                  <c:v>11.739999999999794</c:v>
                </c:pt>
                <c:pt idx="1175">
                  <c:v>11.749999999999794</c:v>
                </c:pt>
                <c:pt idx="1176">
                  <c:v>11.759999999999794</c:v>
                </c:pt>
                <c:pt idx="1177">
                  <c:v>11.769999999999794</c:v>
                </c:pt>
                <c:pt idx="1178">
                  <c:v>11.779999999999793</c:v>
                </c:pt>
                <c:pt idx="1179">
                  <c:v>11.789999999999793</c:v>
                </c:pt>
                <c:pt idx="1180">
                  <c:v>11.799999999999793</c:v>
                </c:pt>
                <c:pt idx="1181">
                  <c:v>11.809999999999793</c:v>
                </c:pt>
                <c:pt idx="1182">
                  <c:v>11.819999999999792</c:v>
                </c:pt>
                <c:pt idx="1183">
                  <c:v>11.829999999999792</c:v>
                </c:pt>
                <c:pt idx="1184">
                  <c:v>11.839999999999792</c:v>
                </c:pt>
                <c:pt idx="1185">
                  <c:v>11.849999999999792</c:v>
                </c:pt>
                <c:pt idx="1186">
                  <c:v>11.859999999999792</c:v>
                </c:pt>
                <c:pt idx="1187">
                  <c:v>11.869999999999791</c:v>
                </c:pt>
                <c:pt idx="1188">
                  <c:v>11.879999999999791</c:v>
                </c:pt>
                <c:pt idx="1189">
                  <c:v>11.889999999999791</c:v>
                </c:pt>
                <c:pt idx="1190">
                  <c:v>11.899999999999791</c:v>
                </c:pt>
                <c:pt idx="1191">
                  <c:v>11.909999999999791</c:v>
                </c:pt>
                <c:pt idx="1192">
                  <c:v>11.91999999999979</c:v>
                </c:pt>
                <c:pt idx="1193">
                  <c:v>11.92999999999979</c:v>
                </c:pt>
                <c:pt idx="1194">
                  <c:v>11.93999999999979</c:v>
                </c:pt>
                <c:pt idx="1195">
                  <c:v>11.94999999999979</c:v>
                </c:pt>
                <c:pt idx="1196">
                  <c:v>11.959999999999789</c:v>
                </c:pt>
                <c:pt idx="1197">
                  <c:v>11.969999999999789</c:v>
                </c:pt>
                <c:pt idx="1198">
                  <c:v>11.979999999999789</c:v>
                </c:pt>
                <c:pt idx="1199">
                  <c:v>11.989999999999789</c:v>
                </c:pt>
                <c:pt idx="1200">
                  <c:v>11.999999999999789</c:v>
                </c:pt>
                <c:pt idx="1201">
                  <c:v>12.009999999999788</c:v>
                </c:pt>
                <c:pt idx="1202">
                  <c:v>12.019999999999788</c:v>
                </c:pt>
                <c:pt idx="1203">
                  <c:v>12.029999999999788</c:v>
                </c:pt>
                <c:pt idx="1204">
                  <c:v>12.039999999999788</c:v>
                </c:pt>
                <c:pt idx="1205">
                  <c:v>12.049999999999788</c:v>
                </c:pt>
                <c:pt idx="1206">
                  <c:v>12.059999999999787</c:v>
                </c:pt>
                <c:pt idx="1207">
                  <c:v>12.069999999999787</c:v>
                </c:pt>
                <c:pt idx="1208">
                  <c:v>12.079999999999787</c:v>
                </c:pt>
                <c:pt idx="1209">
                  <c:v>12.089999999999787</c:v>
                </c:pt>
                <c:pt idx="1210">
                  <c:v>12.099999999999786</c:v>
                </c:pt>
                <c:pt idx="1211">
                  <c:v>12.109999999999786</c:v>
                </c:pt>
                <c:pt idx="1212">
                  <c:v>12.119999999999786</c:v>
                </c:pt>
                <c:pt idx="1213">
                  <c:v>12.129999999999786</c:v>
                </c:pt>
                <c:pt idx="1214">
                  <c:v>12.139999999999786</c:v>
                </c:pt>
                <c:pt idx="1215">
                  <c:v>12.149999999999785</c:v>
                </c:pt>
                <c:pt idx="1216">
                  <c:v>12.159999999999785</c:v>
                </c:pt>
                <c:pt idx="1217">
                  <c:v>12.169999999999785</c:v>
                </c:pt>
                <c:pt idx="1218">
                  <c:v>12.179999999999785</c:v>
                </c:pt>
                <c:pt idx="1219">
                  <c:v>12.189999999999785</c:v>
                </c:pt>
                <c:pt idx="1220">
                  <c:v>12.199999999999784</c:v>
                </c:pt>
                <c:pt idx="1221">
                  <c:v>12.209999999999784</c:v>
                </c:pt>
                <c:pt idx="1222">
                  <c:v>12.219999999999784</c:v>
                </c:pt>
                <c:pt idx="1223">
                  <c:v>12.229999999999784</c:v>
                </c:pt>
                <c:pt idx="1224">
                  <c:v>12.239999999999783</c:v>
                </c:pt>
                <c:pt idx="1225">
                  <c:v>12.249999999999783</c:v>
                </c:pt>
                <c:pt idx="1226">
                  <c:v>12.259999999999783</c:v>
                </c:pt>
                <c:pt idx="1227">
                  <c:v>12.269999999999783</c:v>
                </c:pt>
                <c:pt idx="1228">
                  <c:v>12.279999999999783</c:v>
                </c:pt>
                <c:pt idx="1229">
                  <c:v>12.289999999999782</c:v>
                </c:pt>
                <c:pt idx="1230">
                  <c:v>12.299999999999782</c:v>
                </c:pt>
                <c:pt idx="1231">
                  <c:v>12.309999999999782</c:v>
                </c:pt>
                <c:pt idx="1232">
                  <c:v>12.319999999999782</c:v>
                </c:pt>
                <c:pt idx="1233">
                  <c:v>12.329999999999782</c:v>
                </c:pt>
                <c:pt idx="1234">
                  <c:v>12.339999999999781</c:v>
                </c:pt>
                <c:pt idx="1235">
                  <c:v>12.349999999999781</c:v>
                </c:pt>
                <c:pt idx="1236">
                  <c:v>12.359999999999781</c:v>
                </c:pt>
                <c:pt idx="1237">
                  <c:v>12.369999999999781</c:v>
                </c:pt>
                <c:pt idx="1238">
                  <c:v>12.379999999999781</c:v>
                </c:pt>
                <c:pt idx="1239">
                  <c:v>12.38999999999978</c:v>
                </c:pt>
                <c:pt idx="1240">
                  <c:v>12.39999999999978</c:v>
                </c:pt>
                <c:pt idx="1241">
                  <c:v>12.40999999999978</c:v>
                </c:pt>
                <c:pt idx="1242">
                  <c:v>12.41999999999978</c:v>
                </c:pt>
                <c:pt idx="1243">
                  <c:v>12.429999999999779</c:v>
                </c:pt>
                <c:pt idx="1244">
                  <c:v>12.439999999999779</c:v>
                </c:pt>
                <c:pt idx="1245">
                  <c:v>12.449999999999779</c:v>
                </c:pt>
                <c:pt idx="1246">
                  <c:v>12.459999999999779</c:v>
                </c:pt>
                <c:pt idx="1247">
                  <c:v>12.469999999999779</c:v>
                </c:pt>
                <c:pt idx="1248">
                  <c:v>12.479999999999778</c:v>
                </c:pt>
                <c:pt idx="1249">
                  <c:v>12.489999999999778</c:v>
                </c:pt>
                <c:pt idx="1250">
                  <c:v>12.499999999999778</c:v>
                </c:pt>
                <c:pt idx="1251">
                  <c:v>12.509999999999778</c:v>
                </c:pt>
                <c:pt idx="1252">
                  <c:v>12.519999999999778</c:v>
                </c:pt>
                <c:pt idx="1253">
                  <c:v>12.529999999999777</c:v>
                </c:pt>
                <c:pt idx="1254">
                  <c:v>12.539999999999777</c:v>
                </c:pt>
                <c:pt idx="1255">
                  <c:v>12.549999999999777</c:v>
                </c:pt>
                <c:pt idx="1256">
                  <c:v>12.559999999999777</c:v>
                </c:pt>
                <c:pt idx="1257">
                  <c:v>12.569999999999776</c:v>
                </c:pt>
                <c:pt idx="1258">
                  <c:v>12.579999999999776</c:v>
                </c:pt>
                <c:pt idx="1259">
                  <c:v>12.589999999999776</c:v>
                </c:pt>
                <c:pt idx="1260">
                  <c:v>12.599999999999776</c:v>
                </c:pt>
                <c:pt idx="1261">
                  <c:v>12.609999999999776</c:v>
                </c:pt>
                <c:pt idx="1262">
                  <c:v>12.619999999999775</c:v>
                </c:pt>
                <c:pt idx="1263">
                  <c:v>12.629999999999775</c:v>
                </c:pt>
                <c:pt idx="1264">
                  <c:v>12.639999999999775</c:v>
                </c:pt>
                <c:pt idx="1265">
                  <c:v>12.649999999999775</c:v>
                </c:pt>
                <c:pt idx="1266">
                  <c:v>12.659999999999775</c:v>
                </c:pt>
                <c:pt idx="1267">
                  <c:v>12.669999999999774</c:v>
                </c:pt>
                <c:pt idx="1268">
                  <c:v>12.679999999999774</c:v>
                </c:pt>
                <c:pt idx="1269">
                  <c:v>12.689999999999774</c:v>
                </c:pt>
                <c:pt idx="1270">
                  <c:v>12.699999999999774</c:v>
                </c:pt>
                <c:pt idx="1271">
                  <c:v>12.709999999999773</c:v>
                </c:pt>
                <c:pt idx="1272">
                  <c:v>12.719999999999773</c:v>
                </c:pt>
                <c:pt idx="1273">
                  <c:v>12.729999999999773</c:v>
                </c:pt>
                <c:pt idx="1274">
                  <c:v>12.739999999999773</c:v>
                </c:pt>
                <c:pt idx="1275">
                  <c:v>12.749999999999773</c:v>
                </c:pt>
                <c:pt idx="1276">
                  <c:v>12.759999999999772</c:v>
                </c:pt>
                <c:pt idx="1277">
                  <c:v>12.769999999999772</c:v>
                </c:pt>
                <c:pt idx="1278">
                  <c:v>12.779999999999772</c:v>
                </c:pt>
                <c:pt idx="1279">
                  <c:v>12.789999999999772</c:v>
                </c:pt>
                <c:pt idx="1280">
                  <c:v>12.799999999999772</c:v>
                </c:pt>
                <c:pt idx="1281">
                  <c:v>12.809999999999771</c:v>
                </c:pt>
                <c:pt idx="1282">
                  <c:v>12.819999999999771</c:v>
                </c:pt>
                <c:pt idx="1283">
                  <c:v>12.829999999999771</c:v>
                </c:pt>
                <c:pt idx="1284">
                  <c:v>12.839999999999771</c:v>
                </c:pt>
                <c:pt idx="1285">
                  <c:v>12.84999999999977</c:v>
                </c:pt>
                <c:pt idx="1286">
                  <c:v>12.85999999999977</c:v>
                </c:pt>
                <c:pt idx="1287">
                  <c:v>12.86999999999977</c:v>
                </c:pt>
                <c:pt idx="1288">
                  <c:v>12.87999999999977</c:v>
                </c:pt>
                <c:pt idx="1289">
                  <c:v>12.88999999999977</c:v>
                </c:pt>
                <c:pt idx="1290">
                  <c:v>12.899999999999769</c:v>
                </c:pt>
                <c:pt idx="1291">
                  <c:v>12.909999999999769</c:v>
                </c:pt>
                <c:pt idx="1292">
                  <c:v>12.919999999999769</c:v>
                </c:pt>
                <c:pt idx="1293">
                  <c:v>12.929999999999769</c:v>
                </c:pt>
                <c:pt idx="1294">
                  <c:v>12.939999999999769</c:v>
                </c:pt>
                <c:pt idx="1295">
                  <c:v>12.949999999999768</c:v>
                </c:pt>
                <c:pt idx="1296">
                  <c:v>12.959999999999768</c:v>
                </c:pt>
                <c:pt idx="1297">
                  <c:v>12.969999999999768</c:v>
                </c:pt>
                <c:pt idx="1298">
                  <c:v>12.979999999999768</c:v>
                </c:pt>
                <c:pt idx="1299">
                  <c:v>12.989999999999768</c:v>
                </c:pt>
                <c:pt idx="1300">
                  <c:v>12.999999999999767</c:v>
                </c:pt>
                <c:pt idx="1301">
                  <c:v>13.009999999999767</c:v>
                </c:pt>
                <c:pt idx="1302">
                  <c:v>13.019999999999767</c:v>
                </c:pt>
                <c:pt idx="1303">
                  <c:v>13.029999999999767</c:v>
                </c:pt>
                <c:pt idx="1304">
                  <c:v>13.039999999999766</c:v>
                </c:pt>
                <c:pt idx="1305">
                  <c:v>13.049999999999766</c:v>
                </c:pt>
                <c:pt idx="1306">
                  <c:v>13.059999999999766</c:v>
                </c:pt>
                <c:pt idx="1307">
                  <c:v>13.069999999999766</c:v>
                </c:pt>
                <c:pt idx="1308">
                  <c:v>13.079999999999766</c:v>
                </c:pt>
                <c:pt idx="1309">
                  <c:v>13.089999999999765</c:v>
                </c:pt>
                <c:pt idx="1310">
                  <c:v>13.099999999999765</c:v>
                </c:pt>
                <c:pt idx="1311">
                  <c:v>13.109999999999765</c:v>
                </c:pt>
                <c:pt idx="1312">
                  <c:v>13.119999999999765</c:v>
                </c:pt>
                <c:pt idx="1313">
                  <c:v>13.129999999999765</c:v>
                </c:pt>
                <c:pt idx="1314">
                  <c:v>13.139999999999764</c:v>
                </c:pt>
                <c:pt idx="1315">
                  <c:v>13.149999999999764</c:v>
                </c:pt>
                <c:pt idx="1316">
                  <c:v>13.159999999999764</c:v>
                </c:pt>
                <c:pt idx="1317">
                  <c:v>13.169999999999764</c:v>
                </c:pt>
                <c:pt idx="1318">
                  <c:v>13.179999999999763</c:v>
                </c:pt>
                <c:pt idx="1319">
                  <c:v>13.189999999999763</c:v>
                </c:pt>
                <c:pt idx="1320">
                  <c:v>13.199999999999763</c:v>
                </c:pt>
                <c:pt idx="1321">
                  <c:v>13.209999999999763</c:v>
                </c:pt>
                <c:pt idx="1322">
                  <c:v>13.219999999999763</c:v>
                </c:pt>
                <c:pt idx="1323">
                  <c:v>13.229999999999762</c:v>
                </c:pt>
                <c:pt idx="1324">
                  <c:v>13.239999999999762</c:v>
                </c:pt>
                <c:pt idx="1325">
                  <c:v>13.249999999999762</c:v>
                </c:pt>
                <c:pt idx="1326">
                  <c:v>13.259999999999762</c:v>
                </c:pt>
                <c:pt idx="1327">
                  <c:v>13.269999999999762</c:v>
                </c:pt>
                <c:pt idx="1328">
                  <c:v>13.279999999999761</c:v>
                </c:pt>
                <c:pt idx="1329">
                  <c:v>13.289999999999761</c:v>
                </c:pt>
                <c:pt idx="1330">
                  <c:v>13.299999999999761</c:v>
                </c:pt>
                <c:pt idx="1331">
                  <c:v>13.309999999999761</c:v>
                </c:pt>
                <c:pt idx="1332">
                  <c:v>13.31999999999976</c:v>
                </c:pt>
                <c:pt idx="1333">
                  <c:v>13.32999999999976</c:v>
                </c:pt>
                <c:pt idx="1334">
                  <c:v>13.33999999999976</c:v>
                </c:pt>
                <c:pt idx="1335">
                  <c:v>13.34999999999976</c:v>
                </c:pt>
                <c:pt idx="1336">
                  <c:v>13.35999999999976</c:v>
                </c:pt>
                <c:pt idx="1337">
                  <c:v>13.369999999999759</c:v>
                </c:pt>
                <c:pt idx="1338">
                  <c:v>13.379999999999759</c:v>
                </c:pt>
                <c:pt idx="1339">
                  <c:v>13.389999999999759</c:v>
                </c:pt>
                <c:pt idx="1340">
                  <c:v>13.399999999999759</c:v>
                </c:pt>
                <c:pt idx="1341">
                  <c:v>13.409999999999759</c:v>
                </c:pt>
                <c:pt idx="1342">
                  <c:v>13.419999999999758</c:v>
                </c:pt>
                <c:pt idx="1343">
                  <c:v>13.429999999999758</c:v>
                </c:pt>
                <c:pt idx="1344">
                  <c:v>13.439999999999758</c:v>
                </c:pt>
                <c:pt idx="1345">
                  <c:v>13.449999999999758</c:v>
                </c:pt>
                <c:pt idx="1346">
                  <c:v>13.459999999999757</c:v>
                </c:pt>
                <c:pt idx="1347">
                  <c:v>13.469999999999757</c:v>
                </c:pt>
                <c:pt idx="1348">
                  <c:v>13.479999999999757</c:v>
                </c:pt>
                <c:pt idx="1349">
                  <c:v>13.489999999999757</c:v>
                </c:pt>
                <c:pt idx="1350">
                  <c:v>13.499999999999757</c:v>
                </c:pt>
                <c:pt idx="1351">
                  <c:v>13.509999999999756</c:v>
                </c:pt>
                <c:pt idx="1352">
                  <c:v>13.519999999999756</c:v>
                </c:pt>
                <c:pt idx="1353">
                  <c:v>13.529999999999756</c:v>
                </c:pt>
                <c:pt idx="1354">
                  <c:v>13.539999999999756</c:v>
                </c:pt>
                <c:pt idx="1355">
                  <c:v>13.549999999999756</c:v>
                </c:pt>
                <c:pt idx="1356">
                  <c:v>13.559999999999755</c:v>
                </c:pt>
                <c:pt idx="1357">
                  <c:v>13.569999999999755</c:v>
                </c:pt>
                <c:pt idx="1358">
                  <c:v>13.579999999999755</c:v>
                </c:pt>
                <c:pt idx="1359">
                  <c:v>13.589999999999755</c:v>
                </c:pt>
                <c:pt idx="1360">
                  <c:v>13.599999999999755</c:v>
                </c:pt>
                <c:pt idx="1361">
                  <c:v>13.609999999999754</c:v>
                </c:pt>
                <c:pt idx="1362">
                  <c:v>13.619999999999754</c:v>
                </c:pt>
                <c:pt idx="1363">
                  <c:v>13.629999999999754</c:v>
                </c:pt>
                <c:pt idx="1364">
                  <c:v>13.639999999999754</c:v>
                </c:pt>
                <c:pt idx="1365">
                  <c:v>13.649999999999753</c:v>
                </c:pt>
                <c:pt idx="1366">
                  <c:v>13.659999999999753</c:v>
                </c:pt>
                <c:pt idx="1367">
                  <c:v>13.669999999999753</c:v>
                </c:pt>
                <c:pt idx="1368">
                  <c:v>13.679999999999753</c:v>
                </c:pt>
                <c:pt idx="1369">
                  <c:v>13.689999999999753</c:v>
                </c:pt>
                <c:pt idx="1370">
                  <c:v>13.699999999999752</c:v>
                </c:pt>
                <c:pt idx="1371">
                  <c:v>13.709999999999752</c:v>
                </c:pt>
                <c:pt idx="1372">
                  <c:v>13.719999999999752</c:v>
                </c:pt>
                <c:pt idx="1373">
                  <c:v>13.729999999999752</c:v>
                </c:pt>
                <c:pt idx="1374">
                  <c:v>13.739999999999752</c:v>
                </c:pt>
                <c:pt idx="1375">
                  <c:v>13.749999999999751</c:v>
                </c:pt>
                <c:pt idx="1376">
                  <c:v>13.759999999999751</c:v>
                </c:pt>
                <c:pt idx="1377">
                  <c:v>13.769999999999751</c:v>
                </c:pt>
                <c:pt idx="1378">
                  <c:v>13.779999999999751</c:v>
                </c:pt>
                <c:pt idx="1379">
                  <c:v>13.78999999999975</c:v>
                </c:pt>
                <c:pt idx="1380">
                  <c:v>13.79999999999975</c:v>
                </c:pt>
                <c:pt idx="1381">
                  <c:v>13.80999999999975</c:v>
                </c:pt>
                <c:pt idx="1382">
                  <c:v>13.81999999999975</c:v>
                </c:pt>
                <c:pt idx="1383">
                  <c:v>13.82999999999975</c:v>
                </c:pt>
                <c:pt idx="1384">
                  <c:v>13.839999999999749</c:v>
                </c:pt>
                <c:pt idx="1385">
                  <c:v>13.849999999999749</c:v>
                </c:pt>
                <c:pt idx="1386">
                  <c:v>13.859999999999749</c:v>
                </c:pt>
                <c:pt idx="1387">
                  <c:v>13.869999999999749</c:v>
                </c:pt>
                <c:pt idx="1388">
                  <c:v>13.879999999999749</c:v>
                </c:pt>
                <c:pt idx="1389">
                  <c:v>13.889999999999748</c:v>
                </c:pt>
                <c:pt idx="1390">
                  <c:v>13.899999999999748</c:v>
                </c:pt>
                <c:pt idx="1391">
                  <c:v>13.909999999999748</c:v>
                </c:pt>
                <c:pt idx="1392">
                  <c:v>13.919999999999748</c:v>
                </c:pt>
                <c:pt idx="1393">
                  <c:v>13.929999999999747</c:v>
                </c:pt>
                <c:pt idx="1394">
                  <c:v>13.939999999999747</c:v>
                </c:pt>
                <c:pt idx="1395">
                  <c:v>13.949999999999747</c:v>
                </c:pt>
                <c:pt idx="1396">
                  <c:v>13.959999999999747</c:v>
                </c:pt>
                <c:pt idx="1397">
                  <c:v>13.969999999999747</c:v>
                </c:pt>
                <c:pt idx="1398">
                  <c:v>13.979999999999746</c:v>
                </c:pt>
                <c:pt idx="1399">
                  <c:v>13.989999999999746</c:v>
                </c:pt>
                <c:pt idx="1400">
                  <c:v>13.999999999999746</c:v>
                </c:pt>
                <c:pt idx="1401">
                  <c:v>14.009999999999746</c:v>
                </c:pt>
                <c:pt idx="1402">
                  <c:v>14.019999999999746</c:v>
                </c:pt>
                <c:pt idx="1403">
                  <c:v>14.029999999999745</c:v>
                </c:pt>
                <c:pt idx="1404">
                  <c:v>14.039999999999745</c:v>
                </c:pt>
                <c:pt idx="1405">
                  <c:v>14.049999999999745</c:v>
                </c:pt>
                <c:pt idx="1406">
                  <c:v>14.059999999999745</c:v>
                </c:pt>
                <c:pt idx="1407">
                  <c:v>14.069999999999744</c:v>
                </c:pt>
                <c:pt idx="1408">
                  <c:v>14.079999999999744</c:v>
                </c:pt>
                <c:pt idx="1409">
                  <c:v>14.089999999999744</c:v>
                </c:pt>
                <c:pt idx="1410">
                  <c:v>14.099999999999744</c:v>
                </c:pt>
                <c:pt idx="1411">
                  <c:v>14.109999999999744</c:v>
                </c:pt>
                <c:pt idx="1412">
                  <c:v>14.119999999999743</c:v>
                </c:pt>
                <c:pt idx="1413">
                  <c:v>14.129999999999743</c:v>
                </c:pt>
                <c:pt idx="1414">
                  <c:v>14.139999999999743</c:v>
                </c:pt>
                <c:pt idx="1415">
                  <c:v>14.149999999999743</c:v>
                </c:pt>
                <c:pt idx="1416">
                  <c:v>14.159999999999743</c:v>
                </c:pt>
                <c:pt idx="1417">
                  <c:v>14.169999999999742</c:v>
                </c:pt>
                <c:pt idx="1418">
                  <c:v>14.179999999999742</c:v>
                </c:pt>
                <c:pt idx="1419">
                  <c:v>14.189999999999742</c:v>
                </c:pt>
                <c:pt idx="1420">
                  <c:v>14.199999999999742</c:v>
                </c:pt>
                <c:pt idx="1421">
                  <c:v>14.209999999999742</c:v>
                </c:pt>
                <c:pt idx="1422">
                  <c:v>14.219999999999741</c:v>
                </c:pt>
                <c:pt idx="1423">
                  <c:v>14.229999999999741</c:v>
                </c:pt>
                <c:pt idx="1424">
                  <c:v>14.239999999999741</c:v>
                </c:pt>
                <c:pt idx="1425">
                  <c:v>14.249999999999741</c:v>
                </c:pt>
                <c:pt idx="1426">
                  <c:v>14.25999999999974</c:v>
                </c:pt>
                <c:pt idx="1427">
                  <c:v>14.26999999999974</c:v>
                </c:pt>
                <c:pt idx="1428">
                  <c:v>14.27999999999974</c:v>
                </c:pt>
                <c:pt idx="1429">
                  <c:v>14.28999999999974</c:v>
                </c:pt>
                <c:pt idx="1430">
                  <c:v>14.29999999999974</c:v>
                </c:pt>
                <c:pt idx="1431">
                  <c:v>14.309999999999739</c:v>
                </c:pt>
                <c:pt idx="1432">
                  <c:v>14.319999999999739</c:v>
                </c:pt>
                <c:pt idx="1433">
                  <c:v>14.329999999999739</c:v>
                </c:pt>
                <c:pt idx="1434">
                  <c:v>14.339999999999739</c:v>
                </c:pt>
                <c:pt idx="1435">
                  <c:v>14.349999999999739</c:v>
                </c:pt>
                <c:pt idx="1436">
                  <c:v>14.359999999999738</c:v>
                </c:pt>
                <c:pt idx="1437">
                  <c:v>14.369999999999738</c:v>
                </c:pt>
                <c:pt idx="1438">
                  <c:v>14.379999999999738</c:v>
                </c:pt>
                <c:pt idx="1439">
                  <c:v>14.389999999999738</c:v>
                </c:pt>
                <c:pt idx="1440">
                  <c:v>14.399999999999737</c:v>
                </c:pt>
                <c:pt idx="1441">
                  <c:v>14.409999999999737</c:v>
                </c:pt>
                <c:pt idx="1442">
                  <c:v>14.419999999999737</c:v>
                </c:pt>
                <c:pt idx="1443">
                  <c:v>14.429999999999737</c:v>
                </c:pt>
                <c:pt idx="1444">
                  <c:v>14.439999999999737</c:v>
                </c:pt>
                <c:pt idx="1445">
                  <c:v>14.449999999999736</c:v>
                </c:pt>
                <c:pt idx="1446">
                  <c:v>14.459999999999736</c:v>
                </c:pt>
                <c:pt idx="1447">
                  <c:v>14.469999999999736</c:v>
                </c:pt>
                <c:pt idx="1448">
                  <c:v>14.479999999999736</c:v>
                </c:pt>
                <c:pt idx="1449">
                  <c:v>14.489999999999736</c:v>
                </c:pt>
                <c:pt idx="1450">
                  <c:v>14.499999999999735</c:v>
                </c:pt>
                <c:pt idx="1451">
                  <c:v>14.509999999999735</c:v>
                </c:pt>
                <c:pt idx="1452">
                  <c:v>14.519999999999735</c:v>
                </c:pt>
                <c:pt idx="1453">
                  <c:v>14.529999999999735</c:v>
                </c:pt>
                <c:pt idx="1454">
                  <c:v>14.539999999999734</c:v>
                </c:pt>
                <c:pt idx="1455">
                  <c:v>14.549999999999734</c:v>
                </c:pt>
                <c:pt idx="1456">
                  <c:v>14.559999999999734</c:v>
                </c:pt>
                <c:pt idx="1457">
                  <c:v>14.569999999999734</c:v>
                </c:pt>
                <c:pt idx="1458">
                  <c:v>14.579999999999734</c:v>
                </c:pt>
                <c:pt idx="1459">
                  <c:v>14.589999999999733</c:v>
                </c:pt>
                <c:pt idx="1460">
                  <c:v>14.599999999999733</c:v>
                </c:pt>
                <c:pt idx="1461">
                  <c:v>14.609999999999733</c:v>
                </c:pt>
                <c:pt idx="1462">
                  <c:v>14.619999999999733</c:v>
                </c:pt>
                <c:pt idx="1463">
                  <c:v>14.629999999999733</c:v>
                </c:pt>
                <c:pt idx="1464">
                  <c:v>14.639999999999732</c:v>
                </c:pt>
                <c:pt idx="1465">
                  <c:v>14.649999999999732</c:v>
                </c:pt>
                <c:pt idx="1466">
                  <c:v>14.659999999999732</c:v>
                </c:pt>
                <c:pt idx="1467">
                  <c:v>14.669999999999732</c:v>
                </c:pt>
                <c:pt idx="1468">
                  <c:v>14.679999999999731</c:v>
                </c:pt>
                <c:pt idx="1469">
                  <c:v>14.689999999999731</c:v>
                </c:pt>
                <c:pt idx="1470">
                  <c:v>14.699999999999731</c:v>
                </c:pt>
                <c:pt idx="1471">
                  <c:v>14.709999999999731</c:v>
                </c:pt>
                <c:pt idx="1472">
                  <c:v>14.719999999999731</c:v>
                </c:pt>
                <c:pt idx="1473">
                  <c:v>14.72999999999973</c:v>
                </c:pt>
                <c:pt idx="1474">
                  <c:v>14.73999999999973</c:v>
                </c:pt>
                <c:pt idx="1475">
                  <c:v>14.74999999999973</c:v>
                </c:pt>
                <c:pt idx="1476">
                  <c:v>14.75999999999973</c:v>
                </c:pt>
                <c:pt idx="1477">
                  <c:v>14.76999999999973</c:v>
                </c:pt>
                <c:pt idx="1478">
                  <c:v>14.779999999999729</c:v>
                </c:pt>
                <c:pt idx="1479">
                  <c:v>14.789999999999729</c:v>
                </c:pt>
                <c:pt idx="1480">
                  <c:v>14.799999999999729</c:v>
                </c:pt>
                <c:pt idx="1481">
                  <c:v>14.809999999999729</c:v>
                </c:pt>
                <c:pt idx="1482">
                  <c:v>14.819999999999729</c:v>
                </c:pt>
                <c:pt idx="1483">
                  <c:v>14.829999999999728</c:v>
                </c:pt>
                <c:pt idx="1484">
                  <c:v>14.839999999999728</c:v>
                </c:pt>
                <c:pt idx="1485">
                  <c:v>14.849999999999728</c:v>
                </c:pt>
                <c:pt idx="1486">
                  <c:v>14.859999999999728</c:v>
                </c:pt>
                <c:pt idx="1487">
                  <c:v>14.869999999999727</c:v>
                </c:pt>
                <c:pt idx="1488">
                  <c:v>14.879999999999727</c:v>
                </c:pt>
                <c:pt idx="1489">
                  <c:v>14.889999999999727</c:v>
                </c:pt>
                <c:pt idx="1490">
                  <c:v>14.899999999999727</c:v>
                </c:pt>
                <c:pt idx="1491">
                  <c:v>14.909999999999727</c:v>
                </c:pt>
                <c:pt idx="1492">
                  <c:v>14.919999999999726</c:v>
                </c:pt>
                <c:pt idx="1493">
                  <c:v>14.929999999999726</c:v>
                </c:pt>
                <c:pt idx="1494">
                  <c:v>14.939999999999726</c:v>
                </c:pt>
                <c:pt idx="1495">
                  <c:v>14.949999999999726</c:v>
                </c:pt>
                <c:pt idx="1496">
                  <c:v>14.959999999999726</c:v>
                </c:pt>
                <c:pt idx="1497">
                  <c:v>14.969999999999725</c:v>
                </c:pt>
                <c:pt idx="1498">
                  <c:v>14.979999999999725</c:v>
                </c:pt>
                <c:pt idx="1499">
                  <c:v>14.989999999999725</c:v>
                </c:pt>
                <c:pt idx="1500">
                  <c:v>14.999999999999725</c:v>
                </c:pt>
              </c:numCache>
            </c:numRef>
          </c:xVal>
          <c:yVal>
            <c:numRef>
              <c:f>Solution!$H$3:$H$1503</c:f>
              <c:numCache>
                <c:formatCode>0.00</c:formatCode>
                <c:ptCount val="1501"/>
                <c:pt idx="0">
                  <c:v>0</c:v>
                </c:pt>
                <c:pt idx="1">
                  <c:v>-9.8066500000000001E-2</c:v>
                </c:pt>
                <c:pt idx="2">
                  <c:v>-1.4255361533331914E-2</c:v>
                </c:pt>
                <c:pt idx="3">
                  <c:v>0.25152734855063941</c:v>
                </c:pt>
                <c:pt idx="4">
                  <c:v>0.69946865242853717</c:v>
                </c:pt>
                <c:pt idx="5">
                  <c:v>1.3298317435092728</c:v>
                </c:pt>
                <c:pt idx="6">
                  <c:v>2.1429449219567003</c:v>
                </c:pt>
                <c:pt idx="7">
                  <c:v>3.1391894444960835</c:v>
                </c:pt>
                <c:pt idx="8">
                  <c:v>4.3189872967605023</c:v>
                </c:pt>
                <c:pt idx="9">
                  <c:v>5.6827888698002154</c:v>
                </c:pt>
                <c:pt idx="10">
                  <c:v>7.2310605021559882</c:v>
                </c:pt>
                <c:pt idx="11">
                  <c:v>8.6269228650790204</c:v>
                </c:pt>
                <c:pt idx="12">
                  <c:v>9.8695815419868751</c:v>
                </c:pt>
                <c:pt idx="13">
                  <c:v>10.958388996930502</c:v>
                </c:pt>
                <c:pt idx="14">
                  <c:v>11.892837256577103</c:v>
                </c:pt>
                <c:pt idx="15">
                  <c:v>12.672550108960504</c:v>
                </c:pt>
                <c:pt idx="16">
                  <c:v>13.297274880717314</c:v>
                </c:pt>
                <c:pt idx="17">
                  <c:v>13.920202055622353</c:v>
                </c:pt>
                <c:pt idx="18">
                  <c:v>14.54128155449628</c:v>
                </c:pt>
                <c:pt idx="19">
                  <c:v>15.160463724670436</c:v>
                </c:pt>
                <c:pt idx="20">
                  <c:v>15.777699357006554</c:v>
                </c:pt>
                <c:pt idx="21">
                  <c:v>16.392939701129386</c:v>
                </c:pt>
                <c:pt idx="22">
                  <c:v>17.006136480372433</c:v>
                </c:pt>
                <c:pt idx="23">
                  <c:v>17.617241906427271</c:v>
                </c:pt>
                <c:pt idx="24">
                  <c:v>18.22620869368718</c:v>
                </c:pt>
                <c:pt idx="25">
                  <c:v>18.832990073276218</c:v>
                </c:pt>
                <c:pt idx="26">
                  <c:v>19.43753980675519</c:v>
                </c:pt>
                <c:pt idx="27">
                  <c:v>20.039812199496332</c:v>
                </c:pt>
                <c:pt idx="28">
                  <c:v>20.639762113718866</c:v>
                </c:pt>
                <c:pt idx="29">
                  <c:v>21.237344981178008</c:v>
                </c:pt>
                <c:pt idx="30">
                  <c:v>21.832516815500323</c:v>
                </c:pt>
                <c:pt idx="31">
                  <c:v>22.425234224158793</c:v>
                </c:pt>
                <c:pt idx="32">
                  <c:v>23.01545442008123</c:v>
                </c:pt>
                <c:pt idx="33">
                  <c:v>23.603135232886217</c:v>
                </c:pt>
                <c:pt idx="34">
                  <c:v>24.188235119741002</c:v>
                </c:pt>
                <c:pt idx="35">
                  <c:v>24.770713175836288</c:v>
                </c:pt>
                <c:pt idx="36">
                  <c:v>25.35052914447321</c:v>
                </c:pt>
                <c:pt idx="37">
                  <c:v>25.927643426758198</c:v>
                </c:pt>
                <c:pt idx="38">
                  <c:v>26.502017090901877</c:v>
                </c:pt>
                <c:pt idx="39">
                  <c:v>27.073611881118488</c:v>
                </c:pt>
                <c:pt idx="40">
                  <c:v>27.642390226122806</c:v>
                </c:pt>
                <c:pt idx="41">
                  <c:v>28.208315247221876</c:v>
                </c:pt>
                <c:pt idx="42">
                  <c:v>28.771350765999326</c:v>
                </c:pt>
                <c:pt idx="43">
                  <c:v>29.331461311590417</c:v>
                </c:pt>
                <c:pt idx="44">
                  <c:v>29.888612127546391</c:v>
                </c:pt>
                <c:pt idx="45">
                  <c:v>30.442769178287069</c:v>
                </c:pt>
                <c:pt idx="46">
                  <c:v>30.993899155141072</c:v>
                </c:pt>
                <c:pt idx="47">
                  <c:v>31.5419694819734</c:v>
                </c:pt>
                <c:pt idx="48">
                  <c:v>32.086948320400531</c:v>
                </c:pt>
                <c:pt idx="49">
                  <c:v>32.628804574593531</c:v>
                </c:pt>
                <c:pt idx="50">
                  <c:v>33.16750789567012</c:v>
                </c:pt>
                <c:pt idx="51">
                  <c:v>33.703028685676898</c:v>
                </c:pt>
                <c:pt idx="52">
                  <c:v>34.235338101163464</c:v>
                </c:pt>
                <c:pt idx="53">
                  <c:v>34.764408056350334</c:v>
                </c:pt>
                <c:pt idx="54">
                  <c:v>35.290211225893046</c:v>
                </c:pt>
                <c:pt idx="55">
                  <c:v>35.812721047245148</c:v>
                </c:pt>
                <c:pt idx="56">
                  <c:v>36.331911722623083</c:v>
                </c:pt>
                <c:pt idx="57">
                  <c:v>36.84775822057631</c:v>
                </c:pt>
                <c:pt idx="58">
                  <c:v>37.360236277166351</c:v>
                </c:pt>
                <c:pt idx="59">
                  <c:v>37.869322396758733</c:v>
                </c:pt>
                <c:pt idx="60">
                  <c:v>38.374993852432091</c:v>
                </c:pt>
                <c:pt idx="61">
                  <c:v>38.877228686008998</c:v>
                </c:pt>
                <c:pt idx="62">
                  <c:v>39.376005707713375</c:v>
                </c:pt>
                <c:pt idx="63">
                  <c:v>39.871304495459619</c:v>
                </c:pt>
                <c:pt idx="64">
                  <c:v>40.363105393778717</c:v>
                </c:pt>
                <c:pt idx="65">
                  <c:v>40.851389512387108</c:v>
                </c:pt>
                <c:pt idx="66">
                  <c:v>41.336138724404023</c:v>
                </c:pt>
                <c:pt idx="67">
                  <c:v>41.817335664223464</c:v>
                </c:pt>
                <c:pt idx="68">
                  <c:v>42.294963725047069</c:v>
                </c:pt>
                <c:pt idx="69">
                  <c:v>42.769007056084376</c:v>
                </c:pt>
                <c:pt idx="70">
                  <c:v>43.239450559427198</c:v>
                </c:pt>
                <c:pt idx="71">
                  <c:v>43.706279886604925</c:v>
                </c:pt>
                <c:pt idx="72">
                  <c:v>44.169481434827887</c:v>
                </c:pt>
                <c:pt idx="73">
                  <c:v>44.629042342925857</c:v>
                </c:pt>
                <c:pt idx="74">
                  <c:v>45.084950486989158</c:v>
                </c:pt>
                <c:pt idx="75">
                  <c:v>45.537194475719772</c:v>
                </c:pt>
                <c:pt idx="76">
                  <c:v>45.9857636455001</c:v>
                </c:pt>
                <c:pt idx="77">
                  <c:v>46.430648055187106</c:v>
                </c:pt>
                <c:pt idx="78">
                  <c:v>46.871838480639617</c:v>
                </c:pt>
                <c:pt idx="79">
                  <c:v>47.309326408986749</c:v>
                </c:pt>
                <c:pt idx="80">
                  <c:v>47.743104032645412</c:v>
                </c:pt>
                <c:pt idx="81">
                  <c:v>48.173164243095009</c:v>
                </c:pt>
                <c:pt idx="82">
                  <c:v>48.599500624417402</c:v>
                </c:pt>
                <c:pt idx="83">
                  <c:v>49.022107446610356</c:v>
                </c:pt>
                <c:pt idx="84">
                  <c:v>49.440979658682643</c:v>
                </c:pt>
                <c:pt idx="85">
                  <c:v>49.856112881539111</c:v>
                </c:pt>
                <c:pt idx="86">
                  <c:v>50.267503400663891</c:v>
                </c:pt>
                <c:pt idx="87">
                  <c:v>50.675148158610085</c:v>
                </c:pt>
                <c:pt idx="88">
                  <c:v>51.079044747304152</c:v>
                </c:pt>
                <c:pt idx="89">
                  <c:v>51.38419745932395</c:v>
                </c:pt>
                <c:pt idx="90">
                  <c:v>51.591118179770525</c:v>
                </c:pt>
                <c:pt idx="91">
                  <c:v>51.700355274157218</c:v>
                </c:pt>
                <c:pt idx="92">
                  <c:v>51.712489130673397</c:v>
                </c:pt>
                <c:pt idx="93">
                  <c:v>51.628127778821018</c:v>
                </c:pt>
                <c:pt idx="94">
                  <c:v>51.447902580779598</c:v>
                </c:pt>
                <c:pt idx="95">
                  <c:v>51.272432846770151</c:v>
                </c:pt>
                <c:pt idx="96">
                  <c:v>51.097494003834839</c:v>
                </c:pt>
                <c:pt idx="97">
                  <c:v>50.923082599487685</c:v>
                </c:pt>
                <c:pt idx="98">
                  <c:v>50.749195208939604</c:v>
                </c:pt>
                <c:pt idx="99">
                  <c:v>50.575828434502647</c:v>
                </c:pt>
                <c:pt idx="100">
                  <c:v>50.402978905312281</c:v>
                </c:pt>
                <c:pt idx="101">
                  <c:v>50.230643277053055</c:v>
                </c:pt>
                <c:pt idx="102">
                  <c:v>50.058818231687582</c:v>
                </c:pt>
                <c:pt idx="103">
                  <c:v>49.887500477188809</c:v>
                </c:pt>
                <c:pt idx="104">
                  <c:v>49.716686747275489</c:v>
                </c:pt>
                <c:pt idx="105">
                  <c:v>49.546373801150885</c:v>
                </c:pt>
                <c:pt idx="106">
                  <c:v>49.37655842324456</c:v>
                </c:pt>
                <c:pt idx="107">
                  <c:v>49.207237422957306</c:v>
                </c:pt>
                <c:pt idx="108">
                  <c:v>49.038407634409104</c:v>
                </c:pt>
                <c:pt idx="109">
                  <c:v>48.870065916190079</c:v>
                </c:pt>
                <c:pt idx="110">
                  <c:v>48.702209151114474</c:v>
                </c:pt>
                <c:pt idx="111">
                  <c:v>48.534834245977486</c:v>
                </c:pt>
                <c:pt idx="112">
                  <c:v>48.367938131315022</c:v>
                </c:pt>
                <c:pt idx="113">
                  <c:v>48.201517761166315</c:v>
                </c:pt>
                <c:pt idx="114">
                  <c:v>48.035570112839295</c:v>
                </c:pt>
                <c:pt idx="115">
                  <c:v>47.870092186678775</c:v>
                </c:pt>
                <c:pt idx="116">
                  <c:v>47.705081005837343</c:v>
                </c:pt>
                <c:pt idx="117">
                  <c:v>47.540533616048954</c:v>
                </c:pt>
                <c:pt idx="118">
                  <c:v>47.376447085405154</c:v>
                </c:pt>
                <c:pt idx="119">
                  <c:v>47.212818504133942</c:v>
                </c:pt>
                <c:pt idx="120">
                  <c:v>47.049644984381231</c:v>
                </c:pt>
                <c:pt idx="121">
                  <c:v>46.8869236599948</c:v>
                </c:pt>
                <c:pt idx="122">
                  <c:v>46.7246516863108</c:v>
                </c:pt>
                <c:pt idx="123">
                  <c:v>46.562826239942737</c:v>
                </c:pt>
                <c:pt idx="124">
                  <c:v>46.401444518572873</c:v>
                </c:pt>
                <c:pt idx="125">
                  <c:v>46.240503740746057</c:v>
                </c:pt>
                <c:pt idx="126">
                  <c:v>46.080001145665932</c:v>
                </c:pt>
                <c:pt idx="127">
                  <c:v>45.919933992993471</c:v>
                </c:pt>
                <c:pt idx="128">
                  <c:v>45.760299562647837</c:v>
                </c:pt>
                <c:pt idx="129">
                  <c:v>45.601095154609546</c:v>
                </c:pt>
                <c:pt idx="130">
                  <c:v>45.442318088725841</c:v>
                </c:pt>
                <c:pt idx="131">
                  <c:v>45.283965704518316</c:v>
                </c:pt>
                <c:pt idx="132">
                  <c:v>45.126035360992717</c:v>
                </c:pt>
                <c:pt idx="133">
                  <c:v>44.968524436450913</c:v>
                </c:pt>
                <c:pt idx="134">
                  <c:v>44.811430328305015</c:v>
                </c:pt>
                <c:pt idx="135">
                  <c:v>44.654750452893552</c:v>
                </c:pt>
                <c:pt idx="136">
                  <c:v>44.498482245299776</c:v>
                </c:pt>
                <c:pt idx="137">
                  <c:v>44.342623159172</c:v>
                </c:pt>
                <c:pt idx="138">
                  <c:v>44.187170666545939</c:v>
                </c:pt>
                <c:pt idx="139">
                  <c:v>44.032122257669066</c:v>
                </c:pt>
                <c:pt idx="140">
                  <c:v>43.877475440826935</c:v>
                </c:pt>
                <c:pt idx="141">
                  <c:v>43.723227742171431</c:v>
                </c:pt>
                <c:pt idx="142">
                  <c:v>43.569376705550972</c:v>
                </c:pt>
                <c:pt idx="143">
                  <c:v>43.415919892342565</c:v>
                </c:pt>
                <c:pt idx="144">
                  <c:v>43.26285488128574</c:v>
                </c:pt>
                <c:pt idx="145">
                  <c:v>43.110179268318348</c:v>
                </c:pt>
                <c:pt idx="146">
                  <c:v>42.957890666414158</c:v>
                </c:pt>
                <c:pt idx="147">
                  <c:v>42.805986705422256</c:v>
                </c:pt>
                <c:pt idx="148">
                  <c:v>42.654465031908202</c:v>
                </c:pt>
                <c:pt idx="149">
                  <c:v>42.503323308996954</c:v>
                </c:pt>
                <c:pt idx="150">
                  <c:v>42.352559216217522</c:v>
                </c:pt>
                <c:pt idx="151">
                  <c:v>42.202170449349289</c:v>
                </c:pt>
                <c:pt idx="152">
                  <c:v>42.052154720270075</c:v>
                </c:pt>
                <c:pt idx="153">
                  <c:v>41.902509756805792</c:v>
                </c:pt>
                <c:pt idx="154">
                  <c:v>41.753233302581798</c:v>
                </c:pt>
                <c:pt idx="155">
                  <c:v>41.604323116875818</c:v>
                </c:pt>
                <c:pt idx="156">
                  <c:v>41.455776974472514</c:v>
                </c:pt>
                <c:pt idx="157">
                  <c:v>41.307592665519579</c:v>
                </c:pt>
                <c:pt idx="158">
                  <c:v>41.159767995385423</c:v>
                </c:pt>
                <c:pt idx="159">
                  <c:v>41.012300784518381</c:v>
                </c:pt>
                <c:pt idx="160">
                  <c:v>40.865188868307449</c:v>
                </c:pt>
                <c:pt idx="161">
                  <c:v>40.718430096944495</c:v>
                </c:pt>
                <c:pt idx="162">
                  <c:v>40.572022335287969</c:v>
                </c:pt>
                <c:pt idx="163">
                  <c:v>40.425963462728078</c:v>
                </c:pt>
                <c:pt idx="164">
                  <c:v>40.280251373053368</c:v>
                </c:pt>
                <c:pt idx="165">
                  <c:v>40.134883974318775</c:v>
                </c:pt>
                <c:pt idx="166">
                  <c:v>39.989859188715037</c:v>
                </c:pt>
                <c:pt idx="167">
                  <c:v>39.845174952439542</c:v>
                </c:pt>
                <c:pt idx="168">
                  <c:v>39.700829215568483</c:v>
                </c:pt>
                <c:pt idx="169">
                  <c:v>39.556819941930435</c:v>
                </c:pt>
                <c:pt idx="170">
                  <c:v>39.413145108981212</c:v>
                </c:pt>
                <c:pt idx="171">
                  <c:v>39.269802707680071</c:v>
                </c:pt>
                <c:pt idx="172">
                  <c:v>39.126790742367227</c:v>
                </c:pt>
                <c:pt idx="173">
                  <c:v>38.984107230642607</c:v>
                </c:pt>
                <c:pt idx="174">
                  <c:v>38.841750203245951</c:v>
                </c:pt>
                <c:pt idx="175">
                  <c:v>38.699717703938092</c:v>
                </c:pt>
                <c:pt idx="176">
                  <c:v>38.558007789383524</c:v>
                </c:pt>
                <c:pt idx="177">
                  <c:v>38.416618529034174</c:v>
                </c:pt>
                <c:pt idx="178">
                  <c:v>38.275548005014379</c:v>
                </c:pt>
                <c:pt idx="179">
                  <c:v>38.134794312007074</c:v>
                </c:pt>
                <c:pt idx="180">
                  <c:v>37.994355557141148</c:v>
                </c:pt>
                <c:pt idx="181">
                  <c:v>37.854229859879965</c:v>
                </c:pt>
                <c:pt idx="182">
                  <c:v>37.714415351911029</c:v>
                </c:pt>
                <c:pt idx="183">
                  <c:v>37.574910177036806</c:v>
                </c:pt>
                <c:pt idx="184">
                  <c:v>37.435712491066639</c:v>
                </c:pt>
                <c:pt idx="185">
                  <c:v>37.296820461709807</c:v>
                </c:pt>
                <c:pt idx="186">
                  <c:v>37.158232268469639</c:v>
                </c:pt>
                <c:pt idx="187">
                  <c:v>37.019946102538746</c:v>
                </c:pt>
                <c:pt idx="188">
                  <c:v>36.881960166695301</c:v>
                </c:pt>
                <c:pt idx="189">
                  <c:v>36.744272675200364</c:v>
                </c:pt>
                <c:pt idx="190">
                  <c:v>36.606881853696287</c:v>
                </c:pt>
                <c:pt idx="191">
                  <c:v>36.469785939106124</c:v>
                </c:pt>
                <c:pt idx="192">
                  <c:v>36.332983179534047</c:v>
                </c:pt>
                <c:pt idx="193">
                  <c:v>36.196471834166807</c:v>
                </c:pt>
                <c:pt idx="194">
                  <c:v>36.060250173176136</c:v>
                </c:pt>
                <c:pt idx="195">
                  <c:v>35.924316477622185</c:v>
                </c:pt>
                <c:pt idx="196">
                  <c:v>35.788669039357885</c:v>
                </c:pt>
                <c:pt idx="197">
                  <c:v>35.653306160934292</c:v>
                </c:pt>
                <c:pt idx="198">
                  <c:v>35.518226155506888</c:v>
                </c:pt>
                <c:pt idx="199">
                  <c:v>35.383427346742785</c:v>
                </c:pt>
                <c:pt idx="200">
                  <c:v>35.24890806872888</c:v>
                </c:pt>
                <c:pt idx="201">
                  <c:v>35.114666665880897</c:v>
                </c:pt>
                <c:pt idx="202">
                  <c:v>34.980701492853377</c:v>
                </c:pt>
                <c:pt idx="203">
                  <c:v>34.8470109144505</c:v>
                </c:pt>
                <c:pt idx="204">
                  <c:v>34.713593305537849</c:v>
                </c:pt>
                <c:pt idx="205">
                  <c:v>34.58044705095498</c:v>
                </c:pt>
                <c:pt idx="206">
                  <c:v>34.447570545428917</c:v>
                </c:pt>
                <c:pt idx="207">
                  <c:v>34.314962193488455</c:v>
                </c:pt>
                <c:pt idx="208">
                  <c:v>34.182620409379318</c:v>
                </c:pt>
                <c:pt idx="209">
                  <c:v>34.050543616980129</c:v>
                </c:pt>
                <c:pt idx="210">
                  <c:v>33.918730249719232</c:v>
                </c:pt>
                <c:pt idx="211">
                  <c:v>33.787178750492309</c:v>
                </c:pt>
                <c:pt idx="212">
                  <c:v>33.655887571580791</c:v>
                </c:pt>
                <c:pt idx="213">
                  <c:v>33.524855174571073</c:v>
                </c:pt>
                <c:pt idx="214">
                  <c:v>33.394080030274502</c:v>
                </c:pt>
                <c:pt idx="215">
                  <c:v>33.263560618648143</c:v>
                </c:pt>
                <c:pt idx="216">
                  <c:v>33.133295428716323</c:v>
                </c:pt>
                <c:pt idx="217">
                  <c:v>33.003282958492896</c:v>
                </c:pt>
                <c:pt idx="218">
                  <c:v>32.8735217149043</c:v>
                </c:pt>
                <c:pt idx="219">
                  <c:v>32.74401021371331</c:v>
                </c:pt>
                <c:pt idx="220">
                  <c:v>32.614746979443559</c:v>
                </c:pt>
                <c:pt idx="221">
                  <c:v>32.485730545304747</c:v>
                </c:pt>
                <c:pt idx="222">
                  <c:v>32.356959453118577</c:v>
                </c:pt>
                <c:pt idx="223">
                  <c:v>32.228432253245401</c:v>
                </c:pt>
                <c:pt idx="224">
                  <c:v>32.100147504511575</c:v>
                </c:pt>
                <c:pt idx="225">
                  <c:v>31.972103774137452</c:v>
                </c:pt>
                <c:pt idx="226">
                  <c:v>31.844299637666111</c:v>
                </c:pt>
                <c:pt idx="227">
                  <c:v>31.716733678892741</c:v>
                </c:pt>
                <c:pt idx="228">
                  <c:v>31.589404489794678</c:v>
                </c:pt>
                <c:pt idx="229">
                  <c:v>31.462310670462106</c:v>
                </c:pt>
                <c:pt idx="230">
                  <c:v>31.335450829029419</c:v>
                </c:pt>
                <c:pt idx="231">
                  <c:v>31.208823581607216</c:v>
                </c:pt>
                <c:pt idx="232">
                  <c:v>31.082427552214931</c:v>
                </c:pt>
                <c:pt idx="233">
                  <c:v>30.956261372714092</c:v>
                </c:pt>
                <c:pt idx="234">
                  <c:v>30.830323682742208</c:v>
                </c:pt>
                <c:pt idx="235">
                  <c:v>30.704613129647264</c:v>
                </c:pt>
                <c:pt idx="236">
                  <c:v>30.579128368422815</c:v>
                </c:pt>
                <c:pt idx="237">
                  <c:v>30.453868061643703</c:v>
                </c:pt>
                <c:pt idx="238">
                  <c:v>30.328830879402343</c:v>
                </c:pt>
                <c:pt idx="239">
                  <c:v>30.204015499245614</c:v>
                </c:pt>
                <c:pt idx="240">
                  <c:v>30.079420606112311</c:v>
                </c:pt>
                <c:pt idx="241">
                  <c:v>29.9550448922712</c:v>
                </c:pt>
                <c:pt idx="242">
                  <c:v>29.830887057259606</c:v>
                </c:pt>
                <c:pt idx="243">
                  <c:v>29.706945807822585</c:v>
                </c:pt>
                <c:pt idx="244">
                  <c:v>29.583219857852651</c:v>
                </c:pt>
                <c:pt idx="245">
                  <c:v>29.459707928330033</c:v>
                </c:pt>
                <c:pt idx="246">
                  <c:v>29.336408747263498</c:v>
                </c:pt>
                <c:pt idx="247">
                  <c:v>29.213321049631681</c:v>
                </c:pt>
                <c:pt idx="248">
                  <c:v>29.090443577324979</c:v>
                </c:pt>
                <c:pt idx="249">
                  <c:v>28.967775079087943</c:v>
                </c:pt>
                <c:pt idx="250">
                  <c:v>28.845314310462204</c:v>
                </c:pt>
                <c:pt idx="251">
                  <c:v>28.723060033729901</c:v>
                </c:pt>
                <c:pt idx="252">
                  <c:v>28.601011017857623</c:v>
                </c:pt>
                <c:pt idx="253">
                  <c:v>28.479166038440848</c:v>
                </c:pt>
                <c:pt idx="254">
                  <c:v>28.357523877648891</c:v>
                </c:pt>
                <c:pt idx="255">
                  <c:v>28.236083324170313</c:v>
                </c:pt>
                <c:pt idx="256">
                  <c:v>28.114843173158853</c:v>
                </c:pt>
                <c:pt idx="257">
                  <c:v>27.993802226179806</c:v>
                </c:pt>
                <c:pt idx="258">
                  <c:v>27.872959291156896</c:v>
                </c:pt>
                <c:pt idx="259">
                  <c:v>27.752313182319611</c:v>
                </c:pt>
                <c:pt idx="260">
                  <c:v>27.631862720151009</c:v>
                </c:pt>
                <c:pt idx="261">
                  <c:v>27.511606731335963</c:v>
                </c:pt>
                <c:pt idx="262">
                  <c:v>27.391544048709889</c:v>
                </c:pt>
                <c:pt idx="263">
                  <c:v>27.271673511207897</c:v>
                </c:pt>
                <c:pt idx="264">
                  <c:v>27.151993963814402</c:v>
                </c:pt>
                <c:pt idx="265">
                  <c:v>27.032504257513168</c:v>
                </c:pt>
                <c:pt idx="266">
                  <c:v>26.913203249237785</c:v>
                </c:pt>
                <c:pt idx="267">
                  <c:v>26.794089801822579</c:v>
                </c:pt>
                <c:pt idx="268">
                  <c:v>26.675162783953951</c:v>
                </c:pt>
                <c:pt idx="269">
                  <c:v>26.55642107012212</c:v>
                </c:pt>
                <c:pt idx="270">
                  <c:v>26.437863540573304</c:v>
                </c:pt>
                <c:pt idx="271">
                  <c:v>26.319489081262297</c:v>
                </c:pt>
                <c:pt idx="272">
                  <c:v>26.201296583805455</c:v>
                </c:pt>
                <c:pt idx="273">
                  <c:v>26.083284945434087</c:v>
                </c:pt>
                <c:pt idx="274">
                  <c:v>25.965453068948246</c:v>
                </c:pt>
                <c:pt idx="275">
                  <c:v>25.847799862670911</c:v>
                </c:pt>
                <c:pt idx="276">
                  <c:v>25.730324240402556</c:v>
                </c:pt>
                <c:pt idx="277">
                  <c:v>25.613025121376108</c:v>
                </c:pt>
                <c:pt idx="278">
                  <c:v>25.495901430212282</c:v>
                </c:pt>
                <c:pt idx="279">
                  <c:v>25.378952096875306</c:v>
                </c:pt>
                <c:pt idx="280">
                  <c:v>25.262176056628995</c:v>
                </c:pt>
                <c:pt idx="281">
                  <c:v>25.145572249993219</c:v>
                </c:pt>
                <c:pt idx="282">
                  <c:v>25.029139622700715</c:v>
                </c:pt>
                <c:pt idx="283">
                  <c:v>24.912877125654283</c:v>
                </c:pt>
                <c:pt idx="284">
                  <c:v>24.796783714884317</c:v>
                </c:pt>
                <c:pt idx="285">
                  <c:v>24.680858351506693</c:v>
                </c:pt>
                <c:pt idx="286">
                  <c:v>24.565100001681028</c:v>
                </c:pt>
                <c:pt idx="287">
                  <c:v>24.449507636569258</c:v>
                </c:pt>
                <c:pt idx="288">
                  <c:v>24.334080232294568</c:v>
                </c:pt>
                <c:pt idx="289">
                  <c:v>24.218816769900666</c:v>
                </c:pt>
                <c:pt idx="290">
                  <c:v>24.103716235311385</c:v>
                </c:pt>
                <c:pt idx="291">
                  <c:v>23.988777619290623</c:v>
                </c:pt>
                <c:pt idx="292">
                  <c:v>23.873999917402603</c:v>
                </c:pt>
                <c:pt idx="293">
                  <c:v>23.759382129972458</c:v>
                </c:pt>
                <c:pt idx="294">
                  <c:v>23.644923262047143</c:v>
                </c:pt>
                <c:pt idx="295">
                  <c:v>23.530622323356667</c:v>
                </c:pt>
                <c:pt idx="296">
                  <c:v>23.41647832827562</c:v>
                </c:pt>
                <c:pt idx="297">
                  <c:v>23.302490295785034</c:v>
                </c:pt>
                <c:pt idx="298">
                  <c:v>23.188657249434542</c:v>
                </c:pt>
                <c:pt idx="299">
                  <c:v>23.074978217304832</c:v>
                </c:pt>
                <c:pt idx="300">
                  <c:v>22.961452231970416</c:v>
                </c:pt>
                <c:pt idx="301">
                  <c:v>22.848078330462695</c:v>
                </c:pt>
                <c:pt idx="302">
                  <c:v>22.734855554233306</c:v>
                </c:pt>
                <c:pt idx="303">
                  <c:v>22.621782949117776</c:v>
                </c:pt>
                <c:pt idx="304">
                  <c:v>22.50885956529946</c:v>
                </c:pt>
                <c:pt idx="305">
                  <c:v>22.396084457273751</c:v>
                </c:pt>
                <c:pt idx="306">
                  <c:v>22.283456683812595</c:v>
                </c:pt>
                <c:pt idx="307">
                  <c:v>22.170975307929272</c:v>
                </c:pt>
                <c:pt idx="308">
                  <c:v>22.05863939684345</c:v>
                </c:pt>
                <c:pt idx="309">
                  <c:v>21.946448021946519</c:v>
                </c:pt>
                <c:pt idx="310">
                  <c:v>21.834400258767207</c:v>
                </c:pt>
                <c:pt idx="311">
                  <c:v>21.722495186937433</c:v>
                </c:pt>
                <c:pt idx="312">
                  <c:v>21.610731890158455</c:v>
                </c:pt>
                <c:pt idx="313">
                  <c:v>21.499109456167265</c:v>
                </c:pt>
                <c:pt idx="314">
                  <c:v>21.387626976703249</c:v>
                </c:pt>
                <c:pt idx="315">
                  <c:v>21.276283547475099</c:v>
                </c:pt>
                <c:pt idx="316">
                  <c:v>21.165078268127985</c:v>
                </c:pt>
                <c:pt idx="317">
                  <c:v>21.054010242210978</c:v>
                </c:pt>
                <c:pt idx="318">
                  <c:v>20.943078577144707</c:v>
                </c:pt>
                <c:pt idx="319">
                  <c:v>20.832282384189288</c:v>
                </c:pt>
                <c:pt idx="320">
                  <c:v>20.721620778412476</c:v>
                </c:pt>
                <c:pt idx="321">
                  <c:v>20.611092878658063</c:v>
                </c:pt>
                <c:pt idx="322">
                  <c:v>20.500697807514523</c:v>
                </c:pt>
                <c:pt idx="323">
                  <c:v>20.390434691283879</c:v>
                </c:pt>
                <c:pt idx="324">
                  <c:v>20.280302659950813</c:v>
                </c:pt>
                <c:pt idx="325">
                  <c:v>20.170300847152003</c:v>
                </c:pt>
                <c:pt idx="326">
                  <c:v>20.060428390145692</c:v>
                </c:pt>
                <c:pt idx="327">
                  <c:v>19.950684429781486</c:v>
                </c:pt>
                <c:pt idx="328">
                  <c:v>19.84106811047036</c:v>
                </c:pt>
                <c:pt idx="329">
                  <c:v>19.73157858015491</c:v>
                </c:pt>
                <c:pt idx="330">
                  <c:v>19.622214990279801</c:v>
                </c:pt>
                <c:pt idx="331">
                  <c:v>19.512976495762441</c:v>
                </c:pt>
                <c:pt idx="332">
                  <c:v>19.403862254963883</c:v>
                </c:pt>
                <c:pt idx="333">
                  <c:v>19.294871429659914</c:v>
                </c:pt>
                <c:pt idx="334">
                  <c:v>19.186003185012371</c:v>
                </c:pt>
                <c:pt idx="335">
                  <c:v>19.077256689540665</c:v>
                </c:pt>
                <c:pt idx="336">
                  <c:v>18.968631115093498</c:v>
                </c:pt>
                <c:pt idx="337">
                  <c:v>19.318261970148743</c:v>
                </c:pt>
                <c:pt idx="338">
                  <c:v>20.126440722743265</c:v>
                </c:pt>
                <c:pt idx="339">
                  <c:v>21.394239558740093</c:v>
                </c:pt>
                <c:pt idx="340">
                  <c:v>23.123481069155901</c:v>
                </c:pt>
                <c:pt idx="341">
                  <c:v>25.316711713764334</c:v>
                </c:pt>
                <c:pt idx="342">
                  <c:v>27.977178571994457</c:v>
                </c:pt>
                <c:pt idx="343">
                  <c:v>31.108808933203036</c:v>
                </c:pt>
                <c:pt idx="344">
                  <c:v>34.716192314387705</c:v>
                </c:pt>
                <c:pt idx="345">
                  <c:v>38.80456452072336</c:v>
                </c:pt>
                <c:pt idx="346">
                  <c:v>42.68793264729301</c:v>
                </c:pt>
                <c:pt idx="347">
                  <c:v>46.362580881615834</c:v>
                </c:pt>
                <c:pt idx="348">
                  <c:v>49.825068132185621</c:v>
                </c:pt>
                <c:pt idx="349">
                  <c:v>53.072233912834378</c:v>
                </c:pt>
                <c:pt idx="350">
                  <c:v>56.101202823397557</c:v>
                </c:pt>
                <c:pt idx="351">
                  <c:v>58.909387589872729</c:v>
                </c:pt>
                <c:pt idx="352">
                  <c:v>61.494490664380564</c:v>
                </c:pt>
                <c:pt idx="353">
                  <c:v>63.854504398570043</c:v>
                </c:pt>
                <c:pt idx="354">
                  <c:v>65.987709817006959</c:v>
                </c:pt>
                <c:pt idx="355">
                  <c:v>67.89267402936072</c:v>
                </c:pt>
                <c:pt idx="356">
                  <c:v>69.568246331688883</c:v>
                </c:pt>
                <c:pt idx="357">
                  <c:v>71.013553057662293</c:v>
                </c:pt>
                <c:pt idx="358">
                  <c:v>72.227991250047907</c:v>
                </c:pt>
                <c:pt idx="359">
                  <c:v>73.211221231068961</c:v>
                </c:pt>
                <c:pt idx="360">
                  <c:v>73.963158157314481</c:v>
                </c:pt>
                <c:pt idx="361">
                  <c:v>74.483962650621706</c:v>
                </c:pt>
                <c:pt idx="362">
                  <c:v>75.00183531845056</c:v>
                </c:pt>
                <c:pt idx="363">
                  <c:v>75.516766576050657</c:v>
                </c:pt>
                <c:pt idx="364">
                  <c:v>76.028747119853179</c:v>
                </c:pt>
                <c:pt idx="365">
                  <c:v>76.537767964575707</c:v>
                </c:pt>
                <c:pt idx="366">
                  <c:v>77.043820442499964</c:v>
                </c:pt>
                <c:pt idx="367">
                  <c:v>77.54689620267564</c:v>
                </c:pt>
                <c:pt idx="368">
                  <c:v>78.046987210051412</c:v>
                </c:pt>
                <c:pt idx="369">
                  <c:v>78.544085744534101</c:v>
                </c:pt>
                <c:pt idx="370">
                  <c:v>79.03818439997697</c:v>
                </c:pt>
                <c:pt idx="371">
                  <c:v>79.529276083098253</c:v>
                </c:pt>
                <c:pt idx="372">
                  <c:v>80.017354012330969</c:v>
                </c:pt>
                <c:pt idx="373">
                  <c:v>80.502411716605067</c:v>
                </c:pt>
                <c:pt idx="374">
                  <c:v>80.98444303406302</c:v>
                </c:pt>
                <c:pt idx="375">
                  <c:v>81.463442110710048</c:v>
                </c:pt>
                <c:pt idx="376">
                  <c:v>81.939403399000042</c:v>
                </c:pt>
                <c:pt idx="377">
                  <c:v>82.41232165635833</c:v>
                </c:pt>
                <c:pt idx="378">
                  <c:v>82.882191943642539</c:v>
                </c:pt>
                <c:pt idx="379">
                  <c:v>83.349009623542656</c:v>
                </c:pt>
                <c:pt idx="380">
                  <c:v>83.812770358921554</c:v>
                </c:pt>
                <c:pt idx="381">
                  <c:v>84.27347011109714</c:v>
                </c:pt>
                <c:pt idx="382">
                  <c:v>84.731105138067377</c:v>
                </c:pt>
                <c:pt idx="383">
                  <c:v>85.185671992679417</c:v>
                </c:pt>
                <c:pt idx="384">
                  <c:v>85.6371675207441</c:v>
                </c:pt>
                <c:pt idx="385">
                  <c:v>86.085588859097015</c:v>
                </c:pt>
                <c:pt idx="386">
                  <c:v>86.530933433607501</c:v>
                </c:pt>
                <c:pt idx="387">
                  <c:v>86.973198957136731</c:v>
                </c:pt>
                <c:pt idx="388">
                  <c:v>87.412383427446244</c:v>
                </c:pt>
                <c:pt idx="389">
                  <c:v>87.848485125058204</c:v>
                </c:pt>
                <c:pt idx="390">
                  <c:v>88.281502611068575</c:v>
                </c:pt>
                <c:pt idx="391">
                  <c:v>88.711434724914682</c:v>
                </c:pt>
                <c:pt idx="392">
                  <c:v>89.13828058209829</c:v>
                </c:pt>
                <c:pt idx="393">
                  <c:v>89.562039571865611</c:v>
                </c:pt>
                <c:pt idx="394">
                  <c:v>89.982711354845435</c:v>
                </c:pt>
                <c:pt idx="395">
                  <c:v>90.400295860646807</c:v>
                </c:pt>
                <c:pt idx="396">
                  <c:v>90.814793285417494</c:v>
                </c:pt>
                <c:pt idx="397">
                  <c:v>91.226204089364472</c:v>
                </c:pt>
                <c:pt idx="398">
                  <c:v>91.634528994237897</c:v>
                </c:pt>
                <c:pt idx="399">
                  <c:v>92.039768980779726</c:v>
                </c:pt>
                <c:pt idx="400">
                  <c:v>92.441925286138314</c:v>
                </c:pt>
                <c:pt idx="401">
                  <c:v>92.840999401250301</c:v>
                </c:pt>
                <c:pt idx="402">
                  <c:v>93.236993068191069</c:v>
                </c:pt>
                <c:pt idx="403">
                  <c:v>93.629908277495076</c:v>
                </c:pt>
                <c:pt idx="404">
                  <c:v>94.019747265447279</c:v>
                </c:pt>
                <c:pt idx="405">
                  <c:v>94.406512511346989</c:v>
                </c:pt>
                <c:pt idx="406">
                  <c:v>94.790206734745396</c:v>
                </c:pt>
                <c:pt idx="407">
                  <c:v>95.170832892657998</c:v>
                </c:pt>
                <c:pt idx="408">
                  <c:v>95.548394176753263</c:v>
                </c:pt>
                <c:pt idx="409">
                  <c:v>95.922894010518633</c:v>
                </c:pt>
                <c:pt idx="410">
                  <c:v>96.294336046405249</c:v>
                </c:pt>
                <c:pt idx="411">
                  <c:v>96.662724162952543</c:v>
                </c:pt>
                <c:pt idx="412">
                  <c:v>97.02806246189391</c:v>
                </c:pt>
                <c:pt idx="413">
                  <c:v>97.390355265244679</c:v>
                </c:pt>
                <c:pt idx="414">
                  <c:v>97.749607112373539</c:v>
                </c:pt>
                <c:pt idx="415">
                  <c:v>98.105822757058718</c:v>
                </c:pt>
                <c:pt idx="416">
                  <c:v>98.459007164529922</c:v>
                </c:pt>
                <c:pt idx="417">
                  <c:v>98.809165508497301</c:v>
                </c:pt>
                <c:pt idx="418">
                  <c:v>99.156303168168535</c:v>
                </c:pt>
                <c:pt idx="419">
                  <c:v>99.500425725255226</c:v>
                </c:pt>
                <c:pt idx="420">
                  <c:v>99.841538960969615</c:v>
                </c:pt>
                <c:pt idx="421">
                  <c:v>100.17964885301282</c:v>
                </c:pt>
                <c:pt idx="422">
                  <c:v>100.51476157255567</c:v>
                </c:pt>
                <c:pt idx="423">
                  <c:v>100.84688348121313</c:v>
                </c:pt>
                <c:pt idx="424">
                  <c:v>101.17602112801347</c:v>
                </c:pt>
                <c:pt idx="425">
                  <c:v>101.50218124636324</c:v>
                </c:pt>
                <c:pt idx="426">
                  <c:v>101.82537075100883</c:v>
                </c:pt>
                <c:pt idx="427">
                  <c:v>102.1455967349961</c:v>
                </c:pt>
                <c:pt idx="428">
                  <c:v>102.46286646662855</c:v>
                </c:pt>
                <c:pt idx="429">
                  <c:v>102.77718738642535</c:v>
                </c:pt>
                <c:pt idx="430">
                  <c:v>103.08856710408016</c:v>
                </c:pt>
                <c:pt idx="431">
                  <c:v>103.3970133954215</c:v>
                </c:pt>
                <c:pt idx="432">
                  <c:v>103.7025341993758</c:v>
                </c:pt>
                <c:pt idx="433">
                  <c:v>104.00513761493399</c:v>
                </c:pt>
                <c:pt idx="434">
                  <c:v>104.30483189812237</c:v>
                </c:pt>
                <c:pt idx="435">
                  <c:v>104.60162545897894</c:v>
                </c:pt>
                <c:pt idx="436">
                  <c:v>104.89552685853573</c:v>
                </c:pt>
                <c:pt idx="437">
                  <c:v>105.1865448058082</c:v>
                </c:pt>
                <c:pt idx="438">
                  <c:v>105.47468815479243</c:v>
                </c:pt>
                <c:pt idx="439">
                  <c:v>105.75996590147093</c:v>
                </c:pt>
                <c:pt idx="440">
                  <c:v>106.04238718082786</c:v>
                </c:pt>
                <c:pt idx="441">
                  <c:v>106.32196126387439</c:v>
                </c:pt>
                <c:pt idx="442">
                  <c:v>106.59869755468505</c:v>
                </c:pt>
                <c:pt idx="443">
                  <c:v>106.87260558744573</c:v>
                </c:pt>
                <c:pt idx="444">
                  <c:v>107.14369502351406</c:v>
                </c:pt>
                <c:pt idx="445">
                  <c:v>107.41197564849277</c:v>
                </c:pt>
                <c:pt idx="446">
                  <c:v>107.67745736931705</c:v>
                </c:pt>
                <c:pt idx="447">
                  <c:v>107.94015021135606</c:v>
                </c:pt>
                <c:pt idx="448">
                  <c:v>108.20006431552966</c:v>
                </c:pt>
                <c:pt idx="449">
                  <c:v>108.45720993544084</c:v>
                </c:pt>
                <c:pt idx="450">
                  <c:v>108.71159743452438</c:v>
                </c:pt>
                <c:pt idx="451">
                  <c:v>108.96323728321242</c:v>
                </c:pt>
                <c:pt idx="452">
                  <c:v>109.21214005611756</c:v>
                </c:pt>
                <c:pt idx="453">
                  <c:v>109.45831642923386</c:v>
                </c:pt>
                <c:pt idx="454">
                  <c:v>109.70177717715653</c:v>
                </c:pt>
                <c:pt idx="455">
                  <c:v>109.94253317032057</c:v>
                </c:pt>
                <c:pt idx="456">
                  <c:v>110.18059537225909</c:v>
                </c:pt>
                <c:pt idx="457">
                  <c:v>110.4159748368816</c:v>
                </c:pt>
                <c:pt idx="458">
                  <c:v>110.64868270577294</c:v>
                </c:pt>
                <c:pt idx="459">
                  <c:v>110.87873020551309</c:v>
                </c:pt>
                <c:pt idx="460">
                  <c:v>111.10612864501843</c:v>
                </c:pt>
                <c:pt idx="461">
                  <c:v>111.33088941290487</c:v>
                </c:pt>
                <c:pt idx="462">
                  <c:v>111.55302397487313</c:v>
                </c:pt>
                <c:pt idx="463">
                  <c:v>111.77254387111674</c:v>
                </c:pt>
                <c:pt idx="464">
                  <c:v>111.98946071375293</c:v>
                </c:pt>
                <c:pt idx="465">
                  <c:v>112.20378618427691</c:v>
                </c:pt>
                <c:pt idx="466">
                  <c:v>112.41553203103977</c:v>
                </c:pt>
                <c:pt idx="467">
                  <c:v>112.62471006675048</c:v>
                </c:pt>
                <c:pt idx="468">
                  <c:v>112.83133216600203</c:v>
                </c:pt>
                <c:pt idx="469">
                  <c:v>113.03541026282227</c:v>
                </c:pt>
                <c:pt idx="470">
                  <c:v>113.23695634824955</c:v>
                </c:pt>
                <c:pt idx="471">
                  <c:v>113.43598246793353</c:v>
                </c:pt>
                <c:pt idx="472">
                  <c:v>113.63250071976127</c:v>
                </c:pt>
                <c:pt idx="473">
                  <c:v>113.82652325150899</c:v>
                </c:pt>
                <c:pt idx="474">
                  <c:v>114.01806225851958</c:v>
                </c:pt>
                <c:pt idx="475">
                  <c:v>114.20712998140615</c:v>
                </c:pt>
                <c:pt idx="476">
                  <c:v>114.39373870378174</c:v>
                </c:pt>
                <c:pt idx="477">
                  <c:v>114.5779007500154</c:v>
                </c:pt>
                <c:pt idx="478">
                  <c:v>114.75962848301486</c:v>
                </c:pt>
                <c:pt idx="479">
                  <c:v>114.93893430203576</c:v>
                </c:pt>
                <c:pt idx="480">
                  <c:v>115.11583064051777</c:v>
                </c:pt>
                <c:pt idx="481">
                  <c:v>115.29032996394763</c:v>
                </c:pt>
                <c:pt idx="482">
                  <c:v>115.46244476774919</c:v>
                </c:pt>
                <c:pt idx="483">
                  <c:v>115.63218757520062</c:v>
                </c:pt>
                <c:pt idx="484">
                  <c:v>115.79957093537881</c:v>
                </c:pt>
                <c:pt idx="485">
                  <c:v>115.96460742113105</c:v>
                </c:pt>
                <c:pt idx="486">
                  <c:v>116.12730962707413</c:v>
                </c:pt>
                <c:pt idx="487">
                  <c:v>116.28769016762072</c:v>
                </c:pt>
                <c:pt idx="488">
                  <c:v>116.44576167503332</c:v>
                </c:pt>
                <c:pt idx="489">
                  <c:v>116.60153679750559</c:v>
                </c:pt>
                <c:pt idx="490">
                  <c:v>116.75502819727114</c:v>
                </c:pt>
                <c:pt idx="491">
                  <c:v>116.90624854873994</c:v>
                </c:pt>
                <c:pt idx="492">
                  <c:v>117.05521053666205</c:v>
                </c:pt>
                <c:pt idx="493">
                  <c:v>117.20192685431896</c:v>
                </c:pt>
                <c:pt idx="494">
                  <c:v>117.3464102017423</c:v>
                </c:pt>
                <c:pt idx="495">
                  <c:v>117.48867328396003</c:v>
                </c:pt>
                <c:pt idx="496">
                  <c:v>117.62872880926989</c:v>
                </c:pt>
                <c:pt idx="497">
                  <c:v>117.76658948754034</c:v>
                </c:pt>
                <c:pt idx="498">
                  <c:v>117.90226802853866</c:v>
                </c:pt>
                <c:pt idx="499">
                  <c:v>118.03577714028623</c:v>
                </c:pt>
                <c:pt idx="500">
                  <c:v>118.16712952744103</c:v>
                </c:pt>
                <c:pt idx="501">
                  <c:v>118.29633788970715</c:v>
                </c:pt>
                <c:pt idx="502">
                  <c:v>118.42341492027113</c:v>
                </c:pt>
                <c:pt idx="503">
                  <c:v>118.54837330426535</c:v>
                </c:pt>
                <c:pt idx="504">
                  <c:v>118.67122571725805</c:v>
                </c:pt>
                <c:pt idx="505">
                  <c:v>118.79198482376997</c:v>
                </c:pt>
                <c:pt idx="506">
                  <c:v>118.91066327581748</c:v>
                </c:pt>
                <c:pt idx="507">
                  <c:v>119.02727371148228</c:v>
                </c:pt>
                <c:pt idx="508">
                  <c:v>119.14182875350707</c:v>
                </c:pt>
                <c:pt idx="509">
                  <c:v>119.25434100791756</c:v>
                </c:pt>
                <c:pt idx="510">
                  <c:v>119.36482306267034</c:v>
                </c:pt>
                <c:pt idx="511">
                  <c:v>119.4732874863266</c:v>
                </c:pt>
                <c:pt idx="512">
                  <c:v>119.57974682675147</c:v>
                </c:pt>
                <c:pt idx="513">
                  <c:v>119.68421360983895</c:v>
                </c:pt>
                <c:pt idx="514">
                  <c:v>119.78670033826199</c:v>
                </c:pt>
                <c:pt idx="515">
                  <c:v>119.88721949024799</c:v>
                </c:pt>
                <c:pt idx="516">
                  <c:v>119.98578351837901</c:v>
                </c:pt>
                <c:pt idx="517">
                  <c:v>120.08240484841699</c:v>
                </c:pt>
                <c:pt idx="518">
                  <c:v>120.17709587815344</c:v>
                </c:pt>
                <c:pt idx="519">
                  <c:v>120.26986897628368</c:v>
                </c:pt>
                <c:pt idx="520">
                  <c:v>120.36073648130517</c:v>
                </c:pt>
                <c:pt idx="521">
                  <c:v>120.44971070044001</c:v>
                </c:pt>
                <c:pt idx="522">
                  <c:v>120.53680390858116</c:v>
                </c:pt>
                <c:pt idx="523">
                  <c:v>120.62202834726237</c:v>
                </c:pt>
                <c:pt idx="524">
                  <c:v>120.70539622365148</c:v>
                </c:pt>
                <c:pt idx="525">
                  <c:v>120.78691970956693</c:v>
                </c:pt>
                <c:pt idx="526">
                  <c:v>120.86661094051729</c:v>
                </c:pt>
                <c:pt idx="527">
                  <c:v>120.87537286970179</c:v>
                </c:pt>
                <c:pt idx="528">
                  <c:v>120.81369981739</c:v>
                </c:pt>
                <c:pt idx="529">
                  <c:v>120.68210191575037</c:v>
                </c:pt>
                <c:pt idx="530">
                  <c:v>120.48110363457259</c:v>
                </c:pt>
                <c:pt idx="531">
                  <c:v>120.21124236475254</c:v>
                </c:pt>
                <c:pt idx="532">
                  <c:v>119.87306702646242</c:v>
                </c:pt>
                <c:pt idx="533">
                  <c:v>119.46713670438325</c:v>
                </c:pt>
                <c:pt idx="534">
                  <c:v>118.99401931214945</c:v>
                </c:pt>
                <c:pt idx="535">
                  <c:v>118.45429028793178</c:v>
                </c:pt>
                <c:pt idx="536">
                  <c:v>117.84853132286447</c:v>
                </c:pt>
                <c:pt idx="537">
                  <c:v>117.24800926897591</c:v>
                </c:pt>
                <c:pt idx="538">
                  <c:v>116.65265170473928</c:v>
                </c:pt>
                <c:pt idx="539">
                  <c:v>116.06238750333102</c:v>
                </c:pt>
                <c:pt idx="540">
                  <c:v>115.47714683747475</c:v>
                </c:pt>
                <c:pt idx="541">
                  <c:v>114.89686114980786</c:v>
                </c:pt>
                <c:pt idx="542">
                  <c:v>114.32146312405642</c:v>
                </c:pt>
                <c:pt idx="543">
                  <c:v>113.75088665699273</c:v>
                </c:pt>
                <c:pt idx="544">
                  <c:v>113.185066831151</c:v>
                </c:pt>
                <c:pt idx="545">
                  <c:v>112.62393988827714</c:v>
                </c:pt>
                <c:pt idx="546">
                  <c:v>112.06744320348976</c:v>
                </c:pt>
                <c:pt idx="547">
                  <c:v>111.51551526013033</c:v>
                </c:pt>
                <c:pt idx="548">
                  <c:v>110.9680956252809</c:v>
                </c:pt>
                <c:pt idx="549">
                  <c:v>110.42512492592894</c:v>
                </c:pt>
                <c:pt idx="550">
                  <c:v>109.88654482575942</c:v>
                </c:pt>
                <c:pt idx="551">
                  <c:v>109.35229800255479</c:v>
                </c:pt>
                <c:pt idx="552">
                  <c:v>108.82232812618454</c:v>
                </c:pt>
                <c:pt idx="553">
                  <c:v>108.29657983716623</c:v>
                </c:pt>
                <c:pt idx="554">
                  <c:v>107.77499872578093</c:v>
                </c:pt>
                <c:pt idx="555">
                  <c:v>107.25753131172628</c:v>
                </c:pt>
                <c:pt idx="556">
                  <c:v>106.74412502429112</c:v>
                </c:pt>
                <c:pt idx="557">
                  <c:v>106.23472818303611</c:v>
                </c:pt>
                <c:pt idx="558">
                  <c:v>105.72928997896535</c:v>
                </c:pt>
                <c:pt idx="559">
                  <c:v>105.22776045617449</c:v>
                </c:pt>
                <c:pt idx="560">
                  <c:v>104.73009049396123</c:v>
                </c:pt>
                <c:pt idx="561">
                  <c:v>104.23623178938475</c:v>
                </c:pt>
                <c:pt idx="562">
                  <c:v>103.74613684026096</c:v>
                </c:pt>
                <c:pt idx="563">
                  <c:v>103.25975892858084</c:v>
                </c:pt>
                <c:pt idx="564">
                  <c:v>102.77705210433963</c:v>
                </c:pt>
                <c:pt idx="565">
                  <c:v>102.29797116976513</c:v>
                </c:pt>
                <c:pt idx="566">
                  <c:v>101.8224716639335</c:v>
                </c:pt>
                <c:pt idx="567">
                  <c:v>101.35050984776161</c:v>
                </c:pt>
                <c:pt idx="568">
                  <c:v>100.88204268936518</c:v>
                </c:pt>
                <c:pt idx="569">
                  <c:v>100.41702784977228</c:v>
                </c:pt>
                <c:pt idx="570">
                  <c:v>99.955423668982249</c:v>
                </c:pt>
                <c:pt idx="571">
                  <c:v>99.497189152360264</c:v>
                </c:pt>
                <c:pt idx="572">
                  <c:v>99.042283957358165</c:v>
                </c:pt>
                <c:pt idx="573">
                  <c:v>98.59066838055243</c:v>
                </c:pt>
                <c:pt idx="574">
                  <c:v>98.142303344990509</c:v>
                </c:pt>
                <c:pt idx="575">
                  <c:v>97.69715038783697</c:v>
                </c:pt>
                <c:pt idx="576">
                  <c:v>97.255171648311148</c:v>
                </c:pt>
                <c:pt idx="577">
                  <c:v>96.816329855908421</c:v>
                </c:pt>
                <c:pt idx="578">
                  <c:v>96.380588318897196</c:v>
                </c:pt>
                <c:pt idx="579">
                  <c:v>95.947910913084186</c:v>
                </c:pt>
                <c:pt idx="580">
                  <c:v>95.51826207084072</c:v>
                </c:pt>
                <c:pt idx="581">
                  <c:v>95.091606770382924</c:v>
                </c:pt>
                <c:pt idx="582">
                  <c:v>94.667910525299092</c:v>
                </c:pt>
                <c:pt idx="583">
                  <c:v>94.247139374317427</c:v>
                </c:pt>
                <c:pt idx="584">
                  <c:v>93.829259871307926</c:v>
                </c:pt>
                <c:pt idx="585">
                  <c:v>93.414239075512029</c:v>
                </c:pt>
                <c:pt idx="586">
                  <c:v>93.002044541994081</c:v>
                </c:pt>
                <c:pt idx="587">
                  <c:v>92.592644312308678</c:v>
                </c:pt>
                <c:pt idx="588">
                  <c:v>92.186006905378292</c:v>
                </c:pt>
                <c:pt idx="589">
                  <c:v>91.782101308575605</c:v>
                </c:pt>
                <c:pt idx="590">
                  <c:v>91.380896969005207</c:v>
                </c:pt>
                <c:pt idx="591">
                  <c:v>90.98236378497954</c:v>
                </c:pt>
                <c:pt idx="592">
                  <c:v>90.586472097683938</c:v>
                </c:pt>
                <c:pt idx="593">
                  <c:v>90.193192683025998</c:v>
                </c:pt>
                <c:pt idx="594">
                  <c:v>89.802496743664463</c:v>
                </c:pt>
                <c:pt idx="595">
                  <c:v>89.414355901213028</c:v>
                </c:pt>
                <c:pt idx="596">
                  <c:v>89.028742188614643</c:v>
                </c:pt>
                <c:pt idx="597">
                  <c:v>88.645628042681892</c:v>
                </c:pt>
                <c:pt idx="598">
                  <c:v>88.264986296799322</c:v>
                </c:pt>
                <c:pt idx="599">
                  <c:v>87.886790173783609</c:v>
                </c:pt>
                <c:pt idx="600">
                  <c:v>87.511013278897551</c:v>
                </c:pt>
                <c:pt idx="601">
                  <c:v>87.13762959301404</c:v>
                </c:pt>
                <c:pt idx="602">
                  <c:v>86.766613465926341</c:v>
                </c:pt>
                <c:pt idx="603">
                  <c:v>86.397939609800886</c:v>
                </c:pt>
                <c:pt idx="604">
                  <c:v>86.031583092769239</c:v>
                </c:pt>
                <c:pt idx="605">
                  <c:v>85.667519332655601</c:v>
                </c:pt>
                <c:pt idx="606">
                  <c:v>85.30572409083662</c:v>
                </c:pt>
                <c:pt idx="607">
                  <c:v>84.946173466230277</c:v>
                </c:pt>
                <c:pt idx="608">
                  <c:v>84.588843889410654</c:v>
                </c:pt>
                <c:pt idx="609">
                  <c:v>84.233712116845453</c:v>
                </c:pt>
                <c:pt idx="610">
                  <c:v>83.880755225253409</c:v>
                </c:pt>
                <c:pt idx="611">
                  <c:v>83.529950606078629</c:v>
                </c:pt>
                <c:pt idx="612">
                  <c:v>83.181275960078978</c:v>
                </c:pt>
                <c:pt idx="613">
                  <c:v>82.834709292025934</c:v>
                </c:pt>
                <c:pt idx="614">
                  <c:v>82.49022890551305</c:v>
                </c:pt>
                <c:pt idx="615">
                  <c:v>82.147813397870564</c:v>
                </c:pt>
                <c:pt idx="616">
                  <c:v>81.807441655183609</c:v>
                </c:pt>
                <c:pt idx="617">
                  <c:v>81.469092847411488</c:v>
                </c:pt>
                <c:pt idx="618">
                  <c:v>81.132746423605724</c:v>
                </c:pt>
                <c:pt idx="619">
                  <c:v>80.798382107224512</c:v>
                </c:pt>
                <c:pt idx="620">
                  <c:v>80.465979891541309</c:v>
                </c:pt>
                <c:pt idx="621">
                  <c:v>80.13552003514539</c:v>
                </c:pt>
                <c:pt idx="622">
                  <c:v>79.806983057532165</c:v>
                </c:pt>
                <c:pt idx="623">
                  <c:v>79.480349734781242</c:v>
                </c:pt>
                <c:pt idx="624">
                  <c:v>79.155601095320179</c:v>
                </c:pt>
                <c:pt idx="625">
                  <c:v>78.832718415771907</c:v>
                </c:pt>
                <c:pt idx="626">
                  <c:v>78.511683216883952</c:v>
                </c:pt>
                <c:pt idx="627">
                  <c:v>78.192477259537569</c:v>
                </c:pt>
                <c:pt idx="628">
                  <c:v>77.875082540834924</c:v>
                </c:pt>
                <c:pt idx="629">
                  <c:v>77.559481290262639</c:v>
                </c:pt>
                <c:pt idx="630">
                  <c:v>77.245655965929814</c:v>
                </c:pt>
                <c:pt idx="631">
                  <c:v>76.933589250878981</c:v>
                </c:pt>
                <c:pt idx="632">
                  <c:v>76.623264049468332</c:v>
                </c:pt>
                <c:pt idx="633">
                  <c:v>76.314663483823509</c:v>
                </c:pt>
                <c:pt idx="634">
                  <c:v>76.007770890357477</c:v>
                </c:pt>
                <c:pt idx="635">
                  <c:v>75.702569816356998</c:v>
                </c:pt>
                <c:pt idx="636">
                  <c:v>75.399044016634136</c:v>
                </c:pt>
                <c:pt idx="637">
                  <c:v>75.097177450241418</c:v>
                </c:pt>
                <c:pt idx="638">
                  <c:v>74.796954277249142</c:v>
                </c:pt>
                <c:pt idx="639">
                  <c:v>74.49835885558366</c:v>
                </c:pt>
                <c:pt idx="640">
                  <c:v>74.201375737925019</c:v>
                </c:pt>
                <c:pt idx="641">
                  <c:v>73.905989668662926</c:v>
                </c:pt>
                <c:pt idx="642">
                  <c:v>73.612185580909582</c:v>
                </c:pt>
                <c:pt idx="643">
                  <c:v>73.319948593568242</c:v>
                </c:pt>
                <c:pt idx="644">
                  <c:v>73.029264008456209</c:v>
                </c:pt>
                <c:pt idx="645">
                  <c:v>72.740117307481199</c:v>
                </c:pt>
                <c:pt idx="646">
                  <c:v>72.452494149869821</c:v>
                </c:pt>
                <c:pt idx="647">
                  <c:v>72.166380369447054</c:v>
                </c:pt>
                <c:pt idx="648">
                  <c:v>71.881761971965759</c:v>
                </c:pt>
                <c:pt idx="649">
                  <c:v>71.598625132484955</c:v>
                </c:pt>
                <c:pt idx="650">
                  <c:v>71.316956192796013</c:v>
                </c:pt>
                <c:pt idx="651">
                  <c:v>71.036741658895565</c:v>
                </c:pt>
                <c:pt idx="652">
                  <c:v>70.757968198504344</c:v>
                </c:pt>
                <c:pt idx="653">
                  <c:v>70.480622638630777</c:v>
                </c:pt>
                <c:pt idx="654">
                  <c:v>70.204691963178576</c:v>
                </c:pt>
                <c:pt idx="655">
                  <c:v>69.930163310597209</c:v>
                </c:pt>
                <c:pt idx="656">
                  <c:v>69.657023971574588</c:v>
                </c:pt>
                <c:pt idx="657">
                  <c:v>69.38526138677085</c:v>
                </c:pt>
                <c:pt idx="658">
                  <c:v>69.114863144592533</c:v>
                </c:pt>
                <c:pt idx="659">
                  <c:v>68.845816979006301</c:v>
                </c:pt>
                <c:pt idx="660">
                  <c:v>68.578110767391323</c:v>
                </c:pt>
                <c:pt idx="661">
                  <c:v>68.311732528429545</c:v>
                </c:pt>
                <c:pt idx="662">
                  <c:v>68.046670420033109</c:v>
                </c:pt>
                <c:pt idx="663">
                  <c:v>67.782912737308138</c:v>
                </c:pt>
                <c:pt idx="664">
                  <c:v>67.520447910554111</c:v>
                </c:pt>
                <c:pt idx="665">
                  <c:v>67.259264503298155</c:v>
                </c:pt>
                <c:pt idx="666">
                  <c:v>66.999351210363471</c:v>
                </c:pt>
                <c:pt idx="667">
                  <c:v>66.740696855971308</c:v>
                </c:pt>
                <c:pt idx="668">
                  <c:v>66.483290391875713</c:v>
                </c:pt>
                <c:pt idx="669">
                  <c:v>66.227120895530462</c:v>
                </c:pt>
                <c:pt idx="670">
                  <c:v>65.972177568287449</c:v>
                </c:pt>
                <c:pt idx="671">
                  <c:v>65.718449733626016</c:v>
                </c:pt>
                <c:pt idx="672">
                  <c:v>65.465926835412461</c:v>
                </c:pt>
                <c:pt idx="673">
                  <c:v>65.214598436189291</c:v>
                </c:pt>
                <c:pt idx="674">
                  <c:v>64.964454215493475</c:v>
                </c:pt>
                <c:pt idx="675">
                  <c:v>64.715483968203202</c:v>
                </c:pt>
                <c:pt idx="676">
                  <c:v>64.467677602912616</c:v>
                </c:pt>
                <c:pt idx="677">
                  <c:v>64.221025140333865</c:v>
                </c:pt>
                <c:pt idx="678">
                  <c:v>63.975516711726009</c:v>
                </c:pt>
                <c:pt idx="679">
                  <c:v>63.731142557350296</c:v>
                </c:pt>
                <c:pt idx="680">
                  <c:v>63.48789302495117</c:v>
                </c:pt>
                <c:pt idx="681">
                  <c:v>63.245758568262616</c:v>
                </c:pt>
                <c:pt idx="682">
                  <c:v>63.004729745539322</c:v>
                </c:pt>
                <c:pt idx="683">
                  <c:v>62.764797218112143</c:v>
                </c:pt>
                <c:pt idx="684">
                  <c:v>62.525951748967444</c:v>
                </c:pt>
                <c:pt idx="685">
                  <c:v>62.28818420134985</c:v>
                </c:pt>
                <c:pt idx="686">
                  <c:v>62.051485537387926</c:v>
                </c:pt>
                <c:pt idx="687">
                  <c:v>61.815846816742379</c:v>
                </c:pt>
                <c:pt idx="688">
                  <c:v>61.581259195276346</c:v>
                </c:pt>
                <c:pt idx="689">
                  <c:v>61.347713923747328</c:v>
                </c:pt>
                <c:pt idx="690">
                  <c:v>61.115202346520405</c:v>
                </c:pt>
                <c:pt idx="691">
                  <c:v>60.883715900302256</c:v>
                </c:pt>
                <c:pt idx="692">
                  <c:v>60.65324611289568</c:v>
                </c:pt>
                <c:pt idx="693">
                  <c:v>60.423784601974141</c:v>
                </c:pt>
                <c:pt idx="694">
                  <c:v>60.195323073876047</c:v>
                </c:pt>
                <c:pt idx="695">
                  <c:v>59.967853322418307</c:v>
                </c:pt>
                <c:pt idx="696">
                  <c:v>59.741367227728894</c:v>
                </c:pt>
                <c:pt idx="697">
                  <c:v>59.515856755097992</c:v>
                </c:pt>
                <c:pt idx="698">
                  <c:v>59.291313953847393</c:v>
                </c:pt>
                <c:pt idx="699">
                  <c:v>59.067730956217858</c:v>
                </c:pt>
                <c:pt idx="700">
                  <c:v>58.845099976274035</c:v>
                </c:pt>
                <c:pt idx="701">
                  <c:v>58.623413308826663</c:v>
                </c:pt>
                <c:pt idx="702">
                  <c:v>58.402663328371723</c:v>
                </c:pt>
                <c:pt idx="703">
                  <c:v>58.182842488046241</c:v>
                </c:pt>
                <c:pt idx="704">
                  <c:v>57.963943318600379</c:v>
                </c:pt>
                <c:pt idx="705">
                  <c:v>57.745958427385645</c:v>
                </c:pt>
                <c:pt idx="706">
                  <c:v>57.528880497358777</c:v>
                </c:pt>
                <c:pt idx="707">
                  <c:v>57.312702286101121</c:v>
                </c:pt>
                <c:pt idx="708">
                  <c:v>57.097416624853174</c:v>
                </c:pt>
                <c:pt idx="709">
                  <c:v>56.883016417564058</c:v>
                </c:pt>
                <c:pt idx="710">
                  <c:v>56.669494639955609</c:v>
                </c:pt>
                <c:pt idx="711">
                  <c:v>56.456844338600845</c:v>
                </c:pt>
                <c:pt idx="712">
                  <c:v>56.245058630016551</c:v>
                </c:pt>
                <c:pt idx="713">
                  <c:v>56.03413069976974</c:v>
                </c:pt>
                <c:pt idx="714">
                  <c:v>55.824053801597728</c:v>
                </c:pt>
                <c:pt idx="715">
                  <c:v>55.614821256541561</c:v>
                </c:pt>
                <c:pt idx="716">
                  <c:v>55.406426452092632</c:v>
                </c:pt>
                <c:pt idx="717">
                  <c:v>55.198862841352145</c:v>
                </c:pt>
                <c:pt idx="718">
                  <c:v>54.992123942203307</c:v>
                </c:pt>
                <c:pt idx="719">
                  <c:v>54.78620333649593</c:v>
                </c:pt>
                <c:pt idx="720">
                  <c:v>54.581094669243328</c:v>
                </c:pt>
                <c:pt idx="721">
                  <c:v>54.376791647831176</c:v>
                </c:pt>
                <c:pt idx="722">
                  <c:v>54.173288041238216</c:v>
                </c:pt>
                <c:pt idx="723">
                  <c:v>53.970577679268573</c:v>
                </c:pt>
                <c:pt idx="724">
                  <c:v>53.768654451795435</c:v>
                </c:pt>
                <c:pt idx="725">
                  <c:v>53.567512308016013</c:v>
                </c:pt>
                <c:pt idx="726">
                  <c:v>53.367145255717439</c:v>
                </c:pt>
                <c:pt idx="727">
                  <c:v>53.167547360553534</c:v>
                </c:pt>
                <c:pt idx="728">
                  <c:v>52.968712745332191</c:v>
                </c:pt>
                <c:pt idx="729">
                  <c:v>52.770635589313237</c:v>
                </c:pt>
                <c:pt idx="730">
                  <c:v>52.573310127516535</c:v>
                </c:pt>
                <c:pt idx="731">
                  <c:v>52.376730650040216</c:v>
                </c:pt>
                <c:pt idx="732">
                  <c:v>52.180891501388835</c:v>
                </c:pt>
                <c:pt idx="733">
                  <c:v>51.98578707981126</c:v>
                </c:pt>
                <c:pt idx="734">
                  <c:v>51.791411836648194</c:v>
                </c:pt>
                <c:pt idx="735">
                  <c:v>51.597760275689105</c:v>
                </c:pt>
                <c:pt idx="736">
                  <c:v>51.404826952538407</c:v>
                </c:pt>
                <c:pt idx="737">
                  <c:v>51.212606473990824</c:v>
                </c:pt>
                <c:pt idx="738">
                  <c:v>51.021093497415634</c:v>
                </c:pt>
                <c:pt idx="739">
                  <c:v>50.830282730149797</c:v>
                </c:pt>
                <c:pt idx="740">
                  <c:v>50.640168928899698</c:v>
                </c:pt>
                <c:pt idx="741">
                  <c:v>50.450746899151433</c:v>
                </c:pt>
                <c:pt idx="742">
                  <c:v>50.262011494589487</c:v>
                </c:pt>
                <c:pt idx="743">
                  <c:v>50.073957616523607</c:v>
                </c:pt>
                <c:pt idx="744">
                  <c:v>49.886580213323846</c:v>
                </c:pt>
                <c:pt idx="745">
                  <c:v>49.699874279863501</c:v>
                </c:pt>
                <c:pt idx="746">
                  <c:v>49.513834856969957</c:v>
                </c:pt>
                <c:pt idx="747">
                  <c:v>49.328457030883193</c:v>
                </c:pt>
                <c:pt idx="748">
                  <c:v>49.143735932721896</c:v>
                </c:pt>
                <c:pt idx="749">
                  <c:v>48.959666737957029</c:v>
                </c:pt>
                <c:pt idx="750">
                  <c:v>48.776244665892726</c:v>
                </c:pt>
                <c:pt idx="751">
                  <c:v>48.593464979154426</c:v>
                </c:pt>
                <c:pt idx="752">
                  <c:v>48.411322983184078</c:v>
                </c:pt>
                <c:pt idx="753">
                  <c:v>48.229814025742364</c:v>
                </c:pt>
                <c:pt idx="754">
                  <c:v>48.048933496417767</c:v>
                </c:pt>
                <c:pt idx="755">
                  <c:v>47.868676826142412</c:v>
                </c:pt>
                <c:pt idx="756">
                  <c:v>47.689039486714556</c:v>
                </c:pt>
                <c:pt idx="757">
                  <c:v>47.510016990327642</c:v>
                </c:pt>
                <c:pt idx="758">
                  <c:v>47.331604889105762</c:v>
                </c:pt>
                <c:pt idx="759">
                  <c:v>47.153798774645473</c:v>
                </c:pt>
                <c:pt idx="760">
                  <c:v>46.976594277563862</c:v>
                </c:pt>
                <c:pt idx="761">
                  <c:v>46.799987067052733</c:v>
                </c:pt>
                <c:pt idx="762">
                  <c:v>46.623972850438825</c:v>
                </c:pt>
                <c:pt idx="763">
                  <c:v>46.448547372750006</c:v>
                </c:pt>
                <c:pt idx="764">
                  <c:v>46.273706416287283</c:v>
                </c:pt>
                <c:pt idx="765">
                  <c:v>46.099445800202588</c:v>
                </c:pt>
                <c:pt idx="766">
                  <c:v>45.925761380082228</c:v>
                </c:pt>
                <c:pt idx="767">
                  <c:v>45.752649047535918</c:v>
                </c:pt>
                <c:pt idx="768">
                  <c:v>45.580104729791294</c:v>
                </c:pt>
                <c:pt idx="769">
                  <c:v>45.408124389293832</c:v>
                </c:pt>
                <c:pt idx="770">
                  <c:v>45.2367040233121</c:v>
                </c:pt>
                <c:pt idx="771">
                  <c:v>45.065839663548239</c:v>
                </c:pt>
                <c:pt idx="772">
                  <c:v>44.895527375753595</c:v>
                </c:pt>
                <c:pt idx="773">
                  <c:v>44.725763259349435</c:v>
                </c:pt>
                <c:pt idx="774">
                  <c:v>44.556543447052661</c:v>
                </c:pt>
                <c:pt idx="775">
                  <c:v>44.387864104506448</c:v>
                </c:pt>
                <c:pt idx="776">
                  <c:v>44.219721429915708</c:v>
                </c:pt>
                <c:pt idx="777">
                  <c:v>44.052111653687355</c:v>
                </c:pt>
                <c:pt idx="778">
                  <c:v>43.88503103807524</c:v>
                </c:pt>
                <c:pt idx="779">
                  <c:v>43.718475876829729</c:v>
                </c:pt>
                <c:pt idx="780">
                  <c:v>43.552442494851817</c:v>
                </c:pt>
                <c:pt idx="781">
                  <c:v>43.386927247851766</c:v>
                </c:pt>
                <c:pt idx="782">
                  <c:v>43.221926522012104</c:v>
                </c:pt>
                <c:pt idx="783">
                  <c:v>43.057436733655024</c:v>
                </c:pt>
                <c:pt idx="784">
                  <c:v>42.893454328914046</c:v>
                </c:pt>
                <c:pt idx="785">
                  <c:v>42.729975783409898</c:v>
                </c:pt>
                <c:pt idx="786">
                  <c:v>42.566997601930559</c:v>
                </c:pt>
                <c:pt idx="787">
                  <c:v>42.404516318115384</c:v>
                </c:pt>
                <c:pt idx="788">
                  <c:v>42.242528494143293</c:v>
                </c:pt>
                <c:pt idx="789">
                  <c:v>42.081030720424891</c:v>
                </c:pt>
                <c:pt idx="790">
                  <c:v>41.920019615298514</c:v>
                </c:pt>
                <c:pt idx="791">
                  <c:v>41.759491824730162</c:v>
                </c:pt>
                <c:pt idx="792">
                  <c:v>41.599444022017167</c:v>
                </c:pt>
                <c:pt idx="793">
                  <c:v>41.439872907495662</c:v>
                </c:pt>
                <c:pt idx="794">
                  <c:v>41.280775208251697</c:v>
                </c:pt>
                <c:pt idx="795">
                  <c:v>41.122147677835997</c:v>
                </c:pt>
                <c:pt idx="796">
                  <c:v>40.963987095982311</c:v>
                </c:pt>
                <c:pt idx="797">
                  <c:v>40.806290268329249</c:v>
                </c:pt>
                <c:pt idx="798">
                  <c:v>40.649054026145627</c:v>
                </c:pt>
                <c:pt idx="799">
                  <c:v>40.492275226059228</c:v>
                </c:pt>
                <c:pt idx="800">
                  <c:v>40.335950749788921</c:v>
                </c:pt>
                <c:pt idx="801">
                  <c:v>40.180077503880092</c:v>
                </c:pt>
                <c:pt idx="802">
                  <c:v>40.024652419443399</c:v>
                </c:pt>
                <c:pt idx="803">
                  <c:v>39.86967245189669</c:v>
                </c:pt>
                <c:pt idx="804">
                  <c:v>39.715134580710142</c:v>
                </c:pt>
                <c:pt idx="805">
                  <c:v>39.561035809154518</c:v>
                </c:pt>
                <c:pt idx="806">
                  <c:v>39.407373164052522</c:v>
                </c:pt>
                <c:pt idx="807">
                  <c:v>39.254143695533195</c:v>
                </c:pt>
                <c:pt idx="808">
                  <c:v>39.101344476789279</c:v>
                </c:pt>
                <c:pt idx="809">
                  <c:v>38.948972603837589</c:v>
                </c:pt>
                <c:pt idx="810">
                  <c:v>38.797025195282274</c:v>
                </c:pt>
                <c:pt idx="811">
                  <c:v>38.645499392080943</c:v>
                </c:pt>
                <c:pt idx="812">
                  <c:v>38.494392357313636</c:v>
                </c:pt>
                <c:pt idx="813">
                  <c:v>38.343701275954572</c:v>
                </c:pt>
                <c:pt idx="814">
                  <c:v>38.193423354646661</c:v>
                </c:pt>
                <c:pt idx="815">
                  <c:v>38.043555821478741</c:v>
                </c:pt>
                <c:pt idx="816">
                  <c:v>37.894095925765434</c:v>
                </c:pt>
                <c:pt idx="817">
                  <c:v>37.745040937829714</c:v>
                </c:pt>
                <c:pt idx="818">
                  <c:v>37.596388148788002</c:v>
                </c:pt>
                <c:pt idx="819">
                  <c:v>37.448134870337888</c:v>
                </c:pt>
                <c:pt idx="820">
                  <c:v>37.300278434548325</c:v>
                </c:pt>
                <c:pt idx="821">
                  <c:v>37.152816193652342</c:v>
                </c:pt>
                <c:pt idx="822">
                  <c:v>37.005745519842201</c:v>
                </c:pt>
                <c:pt idx="823">
                  <c:v>36.859063805066988</c:v>
                </c:pt>
                <c:pt idx="824">
                  <c:v>36.712768460832592</c:v>
                </c:pt>
                <c:pt idx="825">
                  <c:v>36.566856918004007</c:v>
                </c:pt>
                <c:pt idx="826">
                  <c:v>36.421326626609989</c:v>
                </c:pt>
                <c:pt idx="827">
                  <c:v>36.276175055650015</c:v>
                </c:pt>
                <c:pt idx="828">
                  <c:v>36.131399692903443</c:v>
                </c:pt>
                <c:pt idx="829">
                  <c:v>35.986998044740943</c:v>
                </c:pt>
                <c:pt idx="830">
                  <c:v>35.84296763593813</c:v>
                </c:pt>
                <c:pt idx="831">
                  <c:v>35.699306009491316</c:v>
                </c:pt>
                <c:pt idx="832">
                  <c:v>35.556010726435453</c:v>
                </c:pt>
                <c:pt idx="833">
                  <c:v>35.413079365664146</c:v>
                </c:pt>
                <c:pt idx="834">
                  <c:v>35.270509523751748</c:v>
                </c:pt>
                <c:pt idx="835">
                  <c:v>35.128298814777523</c:v>
                </c:pt>
                <c:pt idx="836">
                  <c:v>34.9864448701518</c:v>
                </c:pt>
                <c:pt idx="837">
                  <c:v>34.844945338444148</c:v>
                </c:pt>
                <c:pt idx="838">
                  <c:v>34.703797885213518</c:v>
                </c:pt>
                <c:pt idx="839">
                  <c:v>34.563000192840299</c:v>
                </c:pt>
                <c:pt idx="840">
                  <c:v>34.4225499603603</c:v>
                </c:pt>
                <c:pt idx="841">
                  <c:v>34.282444903300636</c:v>
                </c:pt>
                <c:pt idx="842">
                  <c:v>34.142682753517448</c:v>
                </c:pt>
                <c:pt idx="843">
                  <c:v>34.003261259035483</c:v>
                </c:pt>
                <c:pt idx="844">
                  <c:v>33.864178183889486</c:v>
                </c:pt>
                <c:pt idx="845">
                  <c:v>33.725431307967348</c:v>
                </c:pt>
                <c:pt idx="846">
                  <c:v>33.587018426855074</c:v>
                </c:pt>
                <c:pt idx="847">
                  <c:v>33.448937351683426</c:v>
                </c:pt>
                <c:pt idx="848">
                  <c:v>33.311185908976348</c:v>
                </c:pt>
                <c:pt idx="849">
                  <c:v>33.173761940501038</c:v>
                </c:pt>
                <c:pt idx="850">
                  <c:v>33.036663303119703</c:v>
                </c:pt>
                <c:pt idx="851">
                  <c:v>32.899887868642978</c:v>
                </c:pt>
                <c:pt idx="852">
                  <c:v>32.763433523684967</c:v>
                </c:pt>
                <c:pt idx="853">
                  <c:v>32.627298169519882</c:v>
                </c:pt>
                <c:pt idx="854">
                  <c:v>32.491479721940266</c:v>
                </c:pt>
                <c:pt idx="855">
                  <c:v>32.355976111116803</c:v>
                </c:pt>
                <c:pt idx="856">
                  <c:v>32.220785281459634</c:v>
                </c:pt>
                <c:pt idx="857">
                  <c:v>32.085905191481231</c:v>
                </c:pt>
                <c:pt idx="858">
                  <c:v>31.951333813660757</c:v>
                </c:pt>
                <c:pt idx="859">
                  <c:v>31.817069134309904</c:v>
                </c:pt>
                <c:pt idx="860">
                  <c:v>31.68310915344022</c:v>
                </c:pt>
                <c:pt idx="861">
                  <c:v>31.54945188463185</c:v>
                </c:pt>
                <c:pt idx="862">
                  <c:v>31.416095354903725</c:v>
                </c:pt>
                <c:pt idx="863">
                  <c:v>31.28303760458515</c:v>
                </c:pt>
                <c:pt idx="864">
                  <c:v>31.150276687188782</c:v>
                </c:pt>
                <c:pt idx="865">
                  <c:v>31.017810669284987</c:v>
                </c:pt>
                <c:pt idx="866">
                  <c:v>30.885637630377534</c:v>
                </c:pt>
                <c:pt idx="867">
                  <c:v>30.753755662780637</c:v>
                </c:pt>
                <c:pt idx="868">
                  <c:v>30.622162871497324</c:v>
                </c:pt>
                <c:pt idx="869">
                  <c:v>30.490857374099082</c:v>
                </c:pt>
                <c:pt idx="870">
                  <c:v>30.35983730060682</c:v>
                </c:pt>
                <c:pt idx="871">
                  <c:v>30.229100793373064</c:v>
                </c:pt>
                <c:pt idx="872">
                  <c:v>30.098646006965442</c:v>
                </c:pt>
                <c:pt idx="873">
                  <c:v>29.968471108051379</c:v>
                </c:pt>
                <c:pt idx="874">
                  <c:v>29.838574275284017</c:v>
                </c:pt>
                <c:pt idx="875">
                  <c:v>29.708953699189355</c:v>
                </c:pt>
                <c:pt idx="876">
                  <c:v>29.579607582054553</c:v>
                </c:pt>
                <c:pt idx="877">
                  <c:v>29.450534137817439</c:v>
                </c:pt>
                <c:pt idx="878">
                  <c:v>29.32173159195715</c:v>
                </c:pt>
                <c:pt idx="879">
                  <c:v>29.193198181385934</c:v>
                </c:pt>
                <c:pt idx="880">
                  <c:v>29.064932154342081</c:v>
                </c:pt>
                <c:pt idx="881">
                  <c:v>28.936931770283959</c:v>
                </c:pt>
                <c:pt idx="882">
                  <c:v>28.80919529978517</c:v>
                </c:pt>
                <c:pt idx="883">
                  <c:v>28.681721024430772</c:v>
                </c:pt>
                <c:pt idx="884">
                  <c:v>28.554507236714599</c:v>
                </c:pt>
                <c:pt idx="885">
                  <c:v>28.427552239937622</c:v>
                </c:pt>
                <c:pt idx="886">
                  <c:v>28.300854348107368</c:v>
                </c:pt>
                <c:pt idx="887">
                  <c:v>28.174411885838374</c:v>
                </c:pt>
                <c:pt idx="888">
                  <c:v>28.048223188253655</c:v>
                </c:pt>
                <c:pt idx="889">
                  <c:v>27.922286600887194</c:v>
                </c:pt>
                <c:pt idx="890">
                  <c:v>27.796600479587411</c:v>
                </c:pt>
                <c:pt idx="891">
                  <c:v>27.671163190421634</c:v>
                </c:pt>
                <c:pt idx="892">
                  <c:v>27.545973109581521</c:v>
                </c:pt>
                <c:pt idx="893">
                  <c:v>27.421028623289466</c:v>
                </c:pt>
                <c:pt idx="894">
                  <c:v>27.296328127705934</c:v>
                </c:pt>
                <c:pt idx="895">
                  <c:v>27.171870028837731</c:v>
                </c:pt>
                <c:pt idx="896">
                  <c:v>27.04765274244722</c:v>
                </c:pt>
                <c:pt idx="897">
                  <c:v>26.923674693962422</c:v>
                </c:pt>
                <c:pt idx="898">
                  <c:v>26.79993431838804</c:v>
                </c:pt>
                <c:pt idx="899">
                  <c:v>26.676430060217356</c:v>
                </c:pt>
                <c:pt idx="900">
                  <c:v>26.55316037334503</c:v>
                </c:pt>
                <c:pt idx="901">
                  <c:v>26.430123720980742</c:v>
                </c:pt>
                <c:pt idx="902">
                  <c:v>26.307318575563713</c:v>
                </c:pt>
                <c:pt idx="903">
                  <c:v>26.184743418678067</c:v>
                </c:pt>
                <c:pt idx="904">
                  <c:v>26.062396740969024</c:v>
                </c:pt>
                <c:pt idx="905">
                  <c:v>25.940277042059929</c:v>
                </c:pt>
                <c:pt idx="906">
                  <c:v>25.818382830470089</c:v>
                </c:pt>
                <c:pt idx="907">
                  <c:v>25.696712623533429</c:v>
                </c:pt>
                <c:pt idx="908">
                  <c:v>25.575264947317933</c:v>
                </c:pt>
                <c:pt idx="909">
                  <c:v>25.454038336545889</c:v>
                </c:pt>
                <c:pt idx="910">
                  <c:v>25.333031334514882</c:v>
                </c:pt>
                <c:pt idx="911">
                  <c:v>25.212242493019595</c:v>
                </c:pt>
                <c:pt idx="912">
                  <c:v>25.09167037227434</c:v>
                </c:pt>
                <c:pt idx="913">
                  <c:v>24.971313540836345</c:v>
                </c:pt>
                <c:pt idx="914">
                  <c:v>24.851170575529792</c:v>
                </c:pt>
                <c:pt idx="915">
                  <c:v>24.731240061370581</c:v>
                </c:pt>
                <c:pt idx="916">
                  <c:v>24.611520591491811</c:v>
                </c:pt>
                <c:pt idx="917">
                  <c:v>24.492010767069988</c:v>
                </c:pt>
                <c:pt idx="918">
                  <c:v>24.372709197251925</c:v>
                </c:pt>
                <c:pt idx="919">
                  <c:v>24.253614499082357</c:v>
                </c:pt>
                <c:pt idx="920">
                  <c:v>24.134725297432229</c:v>
                </c:pt>
                <c:pt idx="921">
                  <c:v>24.016040224927675</c:v>
                </c:pt>
                <c:pt idx="922">
                  <c:v>23.89755792187966</c:v>
                </c:pt>
                <c:pt idx="923">
                  <c:v>23.779277036214303</c:v>
                </c:pt>
                <c:pt idx="924">
                  <c:v>23.661196223403838</c:v>
                </c:pt>
                <c:pt idx="925">
                  <c:v>23.543314146398242</c:v>
                </c:pt>
                <c:pt idx="926">
                  <c:v>23.425629475557486</c:v>
                </c:pt>
                <c:pt idx="927">
                  <c:v>23.308140888584433</c:v>
                </c:pt>
                <c:pt idx="928">
                  <c:v>23.190847070458364</c:v>
                </c:pt>
                <c:pt idx="929">
                  <c:v>23.073746713369111</c:v>
                </c:pt>
                <c:pt idx="930">
                  <c:v>22.956838516651807</c:v>
                </c:pt>
                <c:pt idx="931">
                  <c:v>22.840121186722243</c:v>
                </c:pt>
                <c:pt idx="932">
                  <c:v>22.72359343701282</c:v>
                </c:pt>
                <c:pt idx="933">
                  <c:v>22.60725398790909</c:v>
                </c:pt>
                <c:pt idx="934">
                  <c:v>22.491101566686879</c:v>
                </c:pt>
                <c:pt idx="935">
                  <c:v>22.375134907449997</c:v>
                </c:pt>
                <c:pt idx="936">
                  <c:v>22.259352751068491</c:v>
                </c:pt>
                <c:pt idx="937">
                  <c:v>22.143753845117494</c:v>
                </c:pt>
                <c:pt idx="938">
                  <c:v>22.028336943816608</c:v>
                </c:pt>
                <c:pt idx="939">
                  <c:v>21.91310080796984</c:v>
                </c:pt>
                <c:pt idx="940">
                  <c:v>21.798044204906088</c:v>
                </c:pt>
                <c:pt idx="941">
                  <c:v>21.683165908420158</c:v>
                </c:pt>
                <c:pt idx="942">
                  <c:v>21.568464698714308</c:v>
                </c:pt>
                <c:pt idx="943">
                  <c:v>21.453939362340332</c:v>
                </c:pt>
                <c:pt idx="944">
                  <c:v>21.339588692142133</c:v>
                </c:pt>
                <c:pt idx="945">
                  <c:v>21.225411487198848</c:v>
                </c:pt>
                <c:pt idx="946">
                  <c:v>21.111406552768436</c:v>
                </c:pt>
                <c:pt idx="947">
                  <c:v>20.9975727002318</c:v>
                </c:pt>
                <c:pt idx="948">
                  <c:v>20.883908747037385</c:v>
                </c:pt>
                <c:pt idx="949">
                  <c:v>20.770413516646276</c:v>
                </c:pt>
                <c:pt idx="950">
                  <c:v>20.657085838477762</c:v>
                </c:pt>
                <c:pt idx="951">
                  <c:v>20.543924547855397</c:v>
                </c:pt>
                <c:pt idx="952">
                  <c:v>20.430928485953519</c:v>
                </c:pt>
                <c:pt idx="953">
                  <c:v>20.318096499744239</c:v>
                </c:pt>
                <c:pt idx="954">
                  <c:v>20.205427441944899</c:v>
                </c:pt>
                <c:pt idx="955">
                  <c:v>20.092920170965968</c:v>
                </c:pt>
                <c:pt idx="956">
                  <c:v>19.9805735508594</c:v>
                </c:pt>
                <c:pt idx="957">
                  <c:v>19.868386451267444</c:v>
                </c:pt>
                <c:pt idx="958">
                  <c:v>19.756357747371869</c:v>
                </c:pt>
                <c:pt idx="959">
                  <c:v>19.644486319843654</c:v>
                </c:pt>
                <c:pt idx="960">
                  <c:v>19.532771054793088</c:v>
                </c:pt>
                <c:pt idx="961">
                  <c:v>19.421210843720292</c:v>
                </c:pt>
                <c:pt idx="962">
                  <c:v>19.309804583466178</c:v>
                </c:pt>
                <c:pt idx="963">
                  <c:v>19.198551176163811</c:v>
                </c:pt>
                <c:pt idx="964">
                  <c:v>19.087449529190177</c:v>
                </c:pt>
                <c:pt idx="965">
                  <c:v>18.976498555118379</c:v>
                </c:pt>
                <c:pt idx="966">
                  <c:v>18.865697171670192</c:v>
                </c:pt>
                <c:pt idx="967">
                  <c:v>18.755044301669066</c:v>
                </c:pt>
                <c:pt idx="968">
                  <c:v>18.644538872993472</c:v>
                </c:pt>
                <c:pt idx="969">
                  <c:v>18.534179818530674</c:v>
                </c:pt>
                <c:pt idx="970">
                  <c:v>18.423966076130853</c:v>
                </c:pt>
                <c:pt idx="971">
                  <c:v>18.313896588561633</c:v>
                </c:pt>
                <c:pt idx="972">
                  <c:v>18.20397030346296</c:v>
                </c:pt>
                <c:pt idx="973">
                  <c:v>18.094186173302369</c:v>
                </c:pt>
                <c:pt idx="974">
                  <c:v>17.984543155330606</c:v>
                </c:pt>
                <c:pt idx="975">
                  <c:v>17.875040211537605</c:v>
                </c:pt>
                <c:pt idx="976">
                  <c:v>17.765676308608846</c:v>
                </c:pt>
                <c:pt idx="977">
                  <c:v>17.656450417882034</c:v>
                </c:pt>
                <c:pt idx="978">
                  <c:v>17.547361515304143</c:v>
                </c:pt>
                <c:pt idx="979">
                  <c:v>17.438408581388813</c:v>
                </c:pt>
                <c:pt idx="980">
                  <c:v>17.329590601174075</c:v>
                </c:pt>
                <c:pt idx="981">
                  <c:v>17.220906564180407</c:v>
                </c:pt>
                <c:pt idx="982">
                  <c:v>17.112355464369138</c:v>
                </c:pt>
                <c:pt idx="983">
                  <c:v>17.003936300101177</c:v>
                </c:pt>
                <c:pt idx="984">
                  <c:v>16.895648074096066</c:v>
                </c:pt>
                <c:pt idx="985">
                  <c:v>16.787489793391345</c:v>
                </c:pt>
                <c:pt idx="986">
                  <c:v>16.679460469302249</c:v>
                </c:pt>
                <c:pt idx="987">
                  <c:v>16.57155911738171</c:v>
                </c:pt>
                <c:pt idx="988">
                  <c:v>16.463784757380683</c:v>
                </c:pt>
                <c:pt idx="989">
                  <c:v>16.356136413208748</c:v>
                </c:pt>
                <c:pt idx="990">
                  <c:v>16.248613112895057</c:v>
                </c:pt>
                <c:pt idx="991">
                  <c:v>16.141213888549547</c:v>
                </c:pt>
                <c:pt idx="992">
                  <c:v>16.033937776324468</c:v>
                </c:pt>
                <c:pt idx="993">
                  <c:v>15.926783816376192</c:v>
                </c:pt>
                <c:pt idx="994">
                  <c:v>15.819751052827323</c:v>
                </c:pt>
                <c:pt idx="995">
                  <c:v>15.712838533729087</c:v>
                </c:pt>
                <c:pt idx="996">
                  <c:v>15.606045311024001</c:v>
                </c:pt>
                <c:pt idx="997">
                  <c:v>15.499370440508832</c:v>
                </c:pt>
                <c:pt idx="998">
                  <c:v>15.392812981797825</c:v>
                </c:pt>
                <c:pt idx="999">
                  <c:v>15.286371998286201</c:v>
                </c:pt>
                <c:pt idx="1000">
                  <c:v>15.18004655711394</c:v>
                </c:pt>
                <c:pt idx="1001">
                  <c:v>15.073835729129808</c:v>
                </c:pt>
                <c:pt idx="1002">
                  <c:v>14.967738588855671</c:v>
                </c:pt>
                <c:pt idx="1003">
                  <c:v>14.861754214451052</c:v>
                </c:pt>
                <c:pt idx="1004">
                  <c:v>14.755881687677956</c:v>
                </c:pt>
                <c:pt idx="1005">
                  <c:v>14.650120093865947</c:v>
                </c:pt>
                <c:pt idx="1006">
                  <c:v>14.544468521877473</c:v>
                </c:pt>
                <c:pt idx="1007">
                  <c:v>14.438926064073446</c:v>
                </c:pt>
                <c:pt idx="1008">
                  <c:v>14.333491816279059</c:v>
                </c:pt>
                <c:pt idx="1009">
                  <c:v>14.228164877749862</c:v>
                </c:pt>
                <c:pt idx="1010">
                  <c:v>14.122944351138054</c:v>
                </c:pt>
                <c:pt idx="1011">
                  <c:v>14.017829342459038</c:v>
                </c:pt>
                <c:pt idx="1012">
                  <c:v>13.912818961058191</c:v>
                </c:pt>
                <c:pt idx="1013">
                  <c:v>13.807912319577873</c:v>
                </c:pt>
                <c:pt idx="1014">
                  <c:v>13.703108533924672</c:v>
                </c:pt>
                <c:pt idx="1015">
                  <c:v>13.598406723236856</c:v>
                </c:pt>
                <c:pt idx="1016">
                  <c:v>13.493806009852076</c:v>
                </c:pt>
                <c:pt idx="1017">
                  <c:v>13.389305519275261</c:v>
                </c:pt>
                <c:pt idx="1018">
                  <c:v>13.284904380146754</c:v>
                </c:pt>
                <c:pt idx="1019">
                  <c:v>13.180601724210652</c:v>
                </c:pt>
                <c:pt idx="1020">
                  <c:v>13.07639668628336</c:v>
                </c:pt>
                <c:pt idx="1021">
                  <c:v>12.972288404222363</c:v>
                </c:pt>
                <c:pt idx="1022">
                  <c:v>12.868276018895195</c:v>
                </c:pt>
                <c:pt idx="1023">
                  <c:v>12.764358674148623</c:v>
                </c:pt>
                <c:pt idx="1024">
                  <c:v>12.660535516778031</c:v>
                </c:pt>
                <c:pt idx="1025">
                  <c:v>12.556805696497001</c:v>
                </c:pt>
                <c:pt idx="1026">
                  <c:v>12.453168365907096</c:v>
                </c:pt>
                <c:pt idx="1027">
                  <c:v>12.349622680467844</c:v>
                </c:pt>
                <c:pt idx="1028">
                  <c:v>12.246167798466901</c:v>
                </c:pt>
                <c:pt idx="1029">
                  <c:v>12.142802880990425</c:v>
                </c:pt>
                <c:pt idx="1030">
                  <c:v>12.039527091893616</c:v>
                </c:pt>
                <c:pt idx="1031">
                  <c:v>11.936339597771463</c:v>
                </c:pt>
                <c:pt idx="1032">
                  <c:v>11.833239567929663</c:v>
                </c:pt>
                <c:pt idx="1033">
                  <c:v>11.730226174355728</c:v>
                </c:pt>
                <c:pt idx="1034">
                  <c:v>11.62729859169027</c:v>
                </c:pt>
                <c:pt idx="1035">
                  <c:v>11.524455997198457</c:v>
                </c:pt>
                <c:pt idx="1036">
                  <c:v>11.421697570741658</c:v>
                </c:pt>
                <c:pt idx="1037">
                  <c:v>11.319022494749252</c:v>
                </c:pt>
                <c:pt idx="1038">
                  <c:v>11.216429954190605</c:v>
                </c:pt>
                <c:pt idx="1039">
                  <c:v>11.113919136547226</c:v>
                </c:pt>
                <c:pt idx="1040">
                  <c:v>11.011489231785079</c:v>
                </c:pt>
                <c:pt idx="1041">
                  <c:v>10.909139432327072</c:v>
                </c:pt>
                <c:pt idx="1042">
                  <c:v>10.806868933025692</c:v>
                </c:pt>
                <c:pt idx="1043">
                  <c:v>10.704676931135818</c:v>
                </c:pt>
                <c:pt idx="1044">
                  <c:v>10.602562626287684</c:v>
                </c:pt>
                <c:pt idx="1045">
                  <c:v>10.500525220459993</c:v>
                </c:pt>
                <c:pt idx="1046">
                  <c:v>10.398563917953199</c:v>
                </c:pt>
                <c:pt idx="1047">
                  <c:v>10.296677925362927</c:v>
                </c:pt>
                <c:pt idx="1048">
                  <c:v>10.194866451553557</c:v>
                </c:pt>
                <c:pt idx="1049">
                  <c:v>10.093128707631944</c:v>
                </c:pt>
                <c:pt idx="1050">
                  <c:v>9.9914639069212967</c:v>
                </c:pt>
                <c:pt idx="1051">
                  <c:v>9.8898712649351896</c:v>
                </c:pt>
                <c:pt idx="1052">
                  <c:v>9.7883499993517269</c:v>
                </c:pt>
                <c:pt idx="1053">
                  <c:v>9.6868993299878419</c:v>
                </c:pt>
                <c:pt idx="1054">
                  <c:v>9.5855184787737375</c:v>
                </c:pt>
                <c:pt idx="1055">
                  <c:v>9.484206669727465</c:v>
                </c:pt>
                <c:pt idx="1056">
                  <c:v>9.3829631289296351</c:v>
                </c:pt>
                <c:pt idx="1057">
                  <c:v>9.2817870844982675</c:v>
                </c:pt>
                <c:pt idx="1058">
                  <c:v>9.1806777665637629</c:v>
                </c:pt>
                <c:pt idx="1059">
                  <c:v>9.0796344072440185</c:v>
                </c:pt>
                <c:pt idx="1060">
                  <c:v>8.9786562406196602</c:v>
                </c:pt>
                <c:pt idx="1061">
                  <c:v>8.8777425027094043</c:v>
                </c:pt>
                <c:pt idx="1062">
                  <c:v>8.7768924314455496</c:v>
                </c:pt>
                <c:pt idx="1063">
                  <c:v>8.6761052666495839</c:v>
                </c:pt>
                <c:pt idx="1064">
                  <c:v>8.5753802500079175</c:v>
                </c:pt>
                <c:pt idx="1065">
                  <c:v>8.4747166250477335</c:v>
                </c:pt>
                <c:pt idx="1066">
                  <c:v>8.3741136371129574</c:v>
                </c:pt>
                <c:pt idx="1067">
                  <c:v>8.2735705333403402</c:v>
                </c:pt>
                <c:pt idx="1068">
                  <c:v>8.1730865626356621</c:v>
                </c:pt>
                <c:pt idx="1069">
                  <c:v>8.0726609756500434</c:v>
                </c:pt>
                <c:pt idx="1070">
                  <c:v>7.9722930247563655</c:v>
                </c:pt>
                <c:pt idx="1071">
                  <c:v>7.8719819640258075</c:v>
                </c:pt>
                <c:pt idx="1072">
                  <c:v>7.7717270492044861</c:v>
                </c:pt>
                <c:pt idx="1073">
                  <c:v>7.6715275376902028</c:v>
                </c:pt>
                <c:pt idx="1074">
                  <c:v>7.5713826885092965</c:v>
                </c:pt>
                <c:pt idx="1075">
                  <c:v>7.4712917622936006</c:v>
                </c:pt>
                <c:pt idx="1076">
                  <c:v>7.3712540212574975</c:v>
                </c:pt>
                <c:pt idx="1077">
                  <c:v>7.2712687291750768</c:v>
                </c:pt>
                <c:pt idx="1078">
                  <c:v>7.1713351513573915</c:v>
                </c:pt>
                <c:pt idx="1079">
                  <c:v>7.0714525546298095</c:v>
                </c:pt>
                <c:pt idx="1080">
                  <c:v>6.9716202073094626</c:v>
                </c:pt>
                <c:pt idx="1081">
                  <c:v>6.8718373791827867</c:v>
                </c:pt>
                <c:pt idx="1082">
                  <c:v>6.7721033414831577</c:v>
                </c:pt>
                <c:pt idx="1083">
                  <c:v>6.6724173668686175</c:v>
                </c:pt>
                <c:pt idx="1084">
                  <c:v>6.572778729399686</c:v>
                </c:pt>
                <c:pt idx="1085">
                  <c:v>6.473186704517266</c:v>
                </c:pt>
                <c:pt idx="1086">
                  <c:v>6.3736405690206306</c:v>
                </c:pt>
                <c:pt idx="1087">
                  <c:v>6.2741396010454977</c:v>
                </c:pt>
                <c:pt idx="1088">
                  <c:v>6.1746830800421888</c:v>
                </c:pt>
                <c:pt idx="1089">
                  <c:v>6.0752702867538684</c:v>
                </c:pt>
                <c:pt idx="1090">
                  <c:v>5.9759005031948629</c:v>
                </c:pt>
                <c:pt idx="1091">
                  <c:v>5.8765730126290627</c:v>
                </c:pt>
                <c:pt idx="1092">
                  <c:v>5.7772870995483983</c:v>
                </c:pt>
                <c:pt idx="1093">
                  <c:v>5.6780420496513946</c:v>
                </c:pt>
                <c:pt idx="1094">
                  <c:v>5.5788371498218012</c:v>
                </c:pt>
                <c:pt idx="1095">
                  <c:v>5.4796716881072935</c:v>
                </c:pt>
                <c:pt idx="1096">
                  <c:v>5.3805449536982506</c:v>
                </c:pt>
                <c:pt idx="1097">
                  <c:v>5.2814562369065978</c:v>
                </c:pt>
                <c:pt idx="1098">
                  <c:v>5.1824048291447253</c:v>
                </c:pt>
                <c:pt idx="1099">
                  <c:v>5.0833900229044708</c:v>
                </c:pt>
                <c:pt idx="1100">
                  <c:v>4.9844111117361711</c:v>
                </c:pt>
                <c:pt idx="1101">
                  <c:v>4.8854673902277774</c:v>
                </c:pt>
                <c:pt idx="1102">
                  <c:v>4.7865581539840374</c:v>
                </c:pt>
                <c:pt idx="1103">
                  <c:v>4.6876826996057357</c:v>
                </c:pt>
                <c:pt idx="1104">
                  <c:v>4.5888403246690013</c:v>
                </c:pt>
                <c:pt idx="1105">
                  <c:v>4.4900303277046723</c:v>
                </c:pt>
                <c:pt idx="1106">
                  <c:v>4.3912520081777187</c:v>
                </c:pt>
                <c:pt idx="1107">
                  <c:v>4.2925046664667255</c:v>
                </c:pt>
                <c:pt idx="1108">
                  <c:v>4.193787603843429</c:v>
                </c:pt>
                <c:pt idx="1109">
                  <c:v>4.0951001224523118</c:v>
                </c:pt>
                <c:pt idx="1110">
                  <c:v>3.9964415252902477</c:v>
                </c:pt>
                <c:pt idx="1111">
                  <c:v>3.8978111161862006</c:v>
                </c:pt>
                <c:pt idx="1112">
                  <c:v>3.7992081997809768</c:v>
                </c:pt>
                <c:pt idx="1113">
                  <c:v>3.7006320815070231</c:v>
                </c:pt>
                <c:pt idx="1114">
                  <c:v>3.602082067568277</c:v>
                </c:pt>
                <c:pt idx="1115">
                  <c:v>3.5035574649200623</c:v>
                </c:pt>
                <c:pt idx="1116">
                  <c:v>3.4050575812490314</c:v>
                </c:pt>
                <c:pt idx="1117">
                  <c:v>3.3065817249531531</c:v>
                </c:pt>
                <c:pt idx="1118">
                  <c:v>3.2081292051217432</c:v>
                </c:pt>
                <c:pt idx="1119">
                  <c:v>3.1096993315155377</c:v>
                </c:pt>
                <c:pt idx="1120">
                  <c:v>3.011291414546807</c:v>
                </c:pt>
                <c:pt idx="1121">
                  <c:v>2.9129047652595119</c:v>
                </c:pt>
                <c:pt idx="1122">
                  <c:v>2.8145386953094942</c:v>
                </c:pt>
                <c:pt idx="1123">
                  <c:v>2.7161925169447101</c:v>
                </c:pt>
                <c:pt idx="1124">
                  <c:v>2.6178655429854949</c:v>
                </c:pt>
                <c:pt idx="1125">
                  <c:v>2.5195570868048658</c:v>
                </c:pt>
                <c:pt idx="1126">
                  <c:v>2.4212664623088589</c:v>
                </c:pt>
                <c:pt idx="1127">
                  <c:v>2.3229929839168957</c:v>
                </c:pt>
                <c:pt idx="1128">
                  <c:v>2.2247359665421844</c:v>
                </c:pt>
                <c:pt idx="1129">
                  <c:v>2.1264947255721496</c:v>
                </c:pt>
                <c:pt idx="1130">
                  <c:v>2.0282685768488919</c:v>
                </c:pt>
                <c:pt idx="1131">
                  <c:v>1.9300568366496744</c:v>
                </c:pt>
                <c:pt idx="1132">
                  <c:v>1.8318588216674372</c:v>
                </c:pt>
                <c:pt idx="1133">
                  <c:v>1.7336738489913359</c:v>
                </c:pt>
                <c:pt idx="1134">
                  <c:v>1.635501236087306</c:v>
                </c:pt>
                <c:pt idx="1135">
                  <c:v>1.5373403007786486</c:v>
                </c:pt>
                <c:pt idx="1136">
                  <c:v>1.4391903612266399</c:v>
                </c:pt>
                <c:pt idx="1137">
                  <c:v>1.3410507359111599</c:v>
                </c:pt>
                <c:pt idx="1138">
                  <c:v>1.2429207436113414</c:v>
                </c:pt>
                <c:pt idx="1139">
                  <c:v>1.144799703386238</c:v>
                </c:pt>
                <c:pt idx="1140">
                  <c:v>1.0466869345555077</c:v>
                </c:pt>
                <c:pt idx="1141">
                  <c:v>0.94858175668011369</c:v>
                </c:pt>
                <c:pt idx="1142">
                  <c:v>0.85048348954304065</c:v>
                </c:pt>
                <c:pt idx="1143">
                  <c:v>0.75239145313002331</c:v>
                </c:pt>
                <c:pt idx="1144">
                  <c:v>0.65430496761028811</c:v>
                </c:pt>
                <c:pt idx="1145">
                  <c:v>0.5562233533173071</c:v>
                </c:pt>
                <c:pt idx="1146">
                  <c:v>0.45814593072956067</c:v>
                </c:pt>
                <c:pt idx="1147">
                  <c:v>0.36007202045131059</c:v>
                </c:pt>
                <c:pt idx="1148">
                  <c:v>0.26200094319338013</c:v>
                </c:pt>
                <c:pt idx="1149">
                  <c:v>0.16393201975394139</c:v>
                </c:pt>
                <c:pt idx="1150">
                  <c:v>6.586457099930812E-2</c:v>
                </c:pt>
                <c:pt idx="1151">
                  <c:v>-3.2202082155267181E-2</c:v>
                </c:pt>
                <c:pt idx="1152">
                  <c:v>-0.13026854554574174</c:v>
                </c:pt>
                <c:pt idx="1153">
                  <c:v>-0.2283344464374735</c:v>
                </c:pt>
                <c:pt idx="1154">
                  <c:v>-0.3263991057964935</c:v>
                </c:pt>
                <c:pt idx="1155">
                  <c:v>-0.42446184461565073</c:v>
                </c:pt>
                <c:pt idx="1156">
                  <c:v>-0.52252198393302973</c:v>
                </c:pt>
                <c:pt idx="1157">
                  <c:v>-0.62057884485036552</c:v>
                </c:pt>
                <c:pt idx="1158">
                  <c:v>-0.71863174855145573</c:v>
                </c:pt>
                <c:pt idx="1159">
                  <c:v>-0.81668001632056797</c:v>
                </c:pt>
                <c:pt idx="1160">
                  <c:v>-0.91472296956084187</c:v>
                </c:pt>
                <c:pt idx="1161">
                  <c:v>-1.0127599298126841</c:v>
                </c:pt>
                <c:pt idx="1162">
                  <c:v>-1.1107902187721572</c:v>
                </c:pt>
                <c:pt idx="1163">
                  <c:v>-1.208813158309358</c:v>
                </c:pt>
                <c:pt idx="1164">
                  <c:v>-1.3068280704867872</c:v>
                </c:pt>
                <c:pt idx="1165">
                  <c:v>-1.4048342775777085</c:v>
                </c:pt>
                <c:pt idx="1166">
                  <c:v>-1.5028311020844962</c:v>
                </c:pt>
                <c:pt idx="1167">
                  <c:v>-1.6008178667569681</c:v>
                </c:pt>
                <c:pt idx="1168">
                  <c:v>-1.6987938946107071</c:v>
                </c:pt>
                <c:pt idx="1169">
                  <c:v>-1.7967585089453657</c:v>
                </c:pt>
                <c:pt idx="1170">
                  <c:v>-1.894711033362956</c:v>
                </c:pt>
                <c:pt idx="1171">
                  <c:v>-1.9926507917861216</c:v>
                </c:pt>
                <c:pt idx="1172">
                  <c:v>-2.0905771084763924</c:v>
                </c:pt>
                <c:pt idx="1173">
                  <c:v>-2.1884893080524193</c:v>
                </c:pt>
                <c:pt idx="1174">
                  <c:v>-2.2863867155081894</c:v>
                </c:pt>
                <c:pt idx="1175">
                  <c:v>-2.3842686562312205</c:v>
                </c:pt>
                <c:pt idx="1176">
                  <c:v>-2.4821344560207321</c:v>
                </c:pt>
                <c:pt idx="1177">
                  <c:v>-2.5799834411057931</c:v>
                </c:pt>
                <c:pt idx="1178">
                  <c:v>-2.6778149381634475</c:v>
                </c:pt>
                <c:pt idx="1179">
                  <c:v>-2.7756282743368117</c:v>
                </c:pt>
                <c:pt idx="1180">
                  <c:v>-2.8734227772531482</c:v>
                </c:pt>
                <c:pt idx="1181">
                  <c:v>-2.971197775041909</c:v>
                </c:pt>
                <c:pt idx="1182">
                  <c:v>-3.0689525963527542</c:v>
                </c:pt>
                <c:pt idx="1183">
                  <c:v>-3.1666865703735376</c:v>
                </c:pt>
                <c:pt idx="1184">
                  <c:v>-3.2643990268482646</c:v>
                </c:pt>
                <c:pt idx="1185">
                  <c:v>-3.3620892960950171</c:v>
                </c:pt>
                <c:pt idx="1186">
                  <c:v>-3.4597567090238464</c:v>
                </c:pt>
                <c:pt idx="1187">
                  <c:v>-3.5574005971546323</c:v>
                </c:pt>
                <c:pt idx="1188">
                  <c:v>-3.6550202926349096</c:v>
                </c:pt>
                <c:pt idx="1189">
                  <c:v>-3.7526151282576561</c:v>
                </c:pt>
                <c:pt idx="1190">
                  <c:v>-3.8501844374790464</c:v>
                </c:pt>
                <c:pt idx="1191">
                  <c:v>-3.9477275544361676</c:v>
                </c:pt>
                <c:pt idx="1192">
                  <c:v>-4.0452438139646958</c:v>
                </c:pt>
                <c:pt idx="1193">
                  <c:v>-4.1427325516165352</c:v>
                </c:pt>
                <c:pt idx="1194">
                  <c:v>-4.2401931036774139</c:v>
                </c:pt>
                <c:pt idx="1195">
                  <c:v>-4.337624807184441</c:v>
                </c:pt>
                <c:pt idx="1196">
                  <c:v>-4.4350269999436209</c:v>
                </c:pt>
                <c:pt idx="1197">
                  <c:v>-4.5323990205473219</c:v>
                </c:pt>
                <c:pt idx="1198">
                  <c:v>-4.629740208391703</c:v>
                </c:pt>
                <c:pt idx="1199">
                  <c:v>-4.7270499036940956</c:v>
                </c:pt>
                <c:pt idx="1200">
                  <c:v>-4.8243274475103366</c:v>
                </c:pt>
                <c:pt idx="1201">
                  <c:v>-4.9215721817520555</c:v>
                </c:pt>
                <c:pt idx="1202">
                  <c:v>-5.0187834492039167</c:v>
                </c:pt>
                <c:pt idx="1203">
                  <c:v>-5.1159605935408061</c:v>
                </c:pt>
                <c:pt idx="1204">
                  <c:v>-5.2131029593449734</c:v>
                </c:pt>
                <c:pt idx="1205">
                  <c:v>-5.3102098921231207</c:v>
                </c:pt>
                <c:pt idx="1206">
                  <c:v>-5.4072807383234398</c:v>
                </c:pt>
                <c:pt idx="1207">
                  <c:v>-5.5043148453525985</c:v>
                </c:pt>
                <c:pt idx="1208">
                  <c:v>-5.6013115615926692</c:v>
                </c:pt>
                <c:pt idx="1209">
                  <c:v>-5.6982702364180069</c:v>
                </c:pt>
                <c:pt idx="1210">
                  <c:v>-5.7951902202120689</c:v>
                </c:pt>
                <c:pt idx="1211">
                  <c:v>-5.8920708643841797</c:v>
                </c:pt>
                <c:pt idx="1212">
                  <c:v>-5.9889115213862389</c:v>
                </c:pt>
                <c:pt idx="1213">
                  <c:v>-6.085711544729369</c:v>
                </c:pt>
                <c:pt idx="1214">
                  <c:v>-6.1824702890005048</c:v>
                </c:pt>
                <c:pt idx="1215">
                  <c:v>-6.279187109878924</c:v>
                </c:pt>
                <c:pt idx="1216">
                  <c:v>-6.3758613641527173</c:v>
                </c:pt>
                <c:pt idx="1217">
                  <c:v>-6.4724924097351924</c:v>
                </c:pt>
                <c:pt idx="1218">
                  <c:v>-6.5690796056812202</c:v>
                </c:pt>
                <c:pt idx="1219">
                  <c:v>-6.6656223122035172</c:v>
                </c:pt>
                <c:pt idx="1220">
                  <c:v>-6.7621198906888607</c:v>
                </c:pt>
                <c:pt idx="1221">
                  <c:v>-6.8585717037142411</c:v>
                </c:pt>
                <c:pt idx="1222">
                  <c:v>-6.9549771150629462</c:v>
                </c:pt>
                <c:pt idx="1223">
                  <c:v>-7.0513354897405822</c:v>
                </c:pt>
                <c:pt idx="1224">
                  <c:v>-7.1476461939910223</c:v>
                </c:pt>
                <c:pt idx="1225">
                  <c:v>-7.243908595312293</c:v>
                </c:pt>
                <c:pt idx="1226">
                  <c:v>-7.3401220624723837</c:v>
                </c:pt>
                <c:pt idx="1227">
                  <c:v>-7.4362859655249931</c:v>
                </c:pt>
                <c:pt idx="1228">
                  <c:v>-7.5323996758251983</c:v>
                </c:pt>
                <c:pt idx="1229">
                  <c:v>-7.6284625660450587</c:v>
                </c:pt>
                <c:pt idx="1230">
                  <c:v>-7.7244740101891418</c:v>
                </c:pt>
                <c:pt idx="1231">
                  <c:v>-7.8204333836099797</c:v>
                </c:pt>
                <c:pt idx="1232">
                  <c:v>-7.9163400630234495</c:v>
                </c:pt>
                <c:pt idx="1233">
                  <c:v>-8.0121934265240782</c:v>
                </c:pt>
                <c:pt idx="1234">
                  <c:v>-8.1079928536002761</c:v>
                </c:pt>
                <c:pt idx="1235">
                  <c:v>-8.2037377251494892</c:v>
                </c:pt>
                <c:pt idx="1236">
                  <c:v>-8.2994274234932739</c:v>
                </c:pt>
                <c:pt idx="1237">
                  <c:v>-8.3950613323923022</c:v>
                </c:pt>
                <c:pt idx="1238">
                  <c:v>-8.490638837061276</c:v>
                </c:pt>
                <c:pt idx="1239">
                  <c:v>-8.5861593241837717</c:v>
                </c:pt>
                <c:pt idx="1240">
                  <c:v>-8.6816221819270041</c:v>
                </c:pt>
                <c:pt idx="1241">
                  <c:v>-8.7770267999565039</c:v>
                </c:pt>
                <c:pt idx="1242">
                  <c:v>-8.8723725694507145</c:v>
                </c:pt>
                <c:pt idx="1243">
                  <c:v>-8.9676588831155168</c:v>
                </c:pt>
                <c:pt idx="1244">
                  <c:v>-9.062885135198659</c:v>
                </c:pt>
                <c:pt idx="1245">
                  <c:v>-9.1580507215041074</c:v>
                </c:pt>
                <c:pt idx="1246">
                  <c:v>-9.2531550394063125</c:v>
                </c:pt>
                <c:pt idx="1247">
                  <c:v>-9.348197487864395</c:v>
                </c:pt>
                <c:pt idx="1248">
                  <c:v>-9.4431774674362412</c:v>
                </c:pt>
                <c:pt idx="1249">
                  <c:v>-9.5380943802925096</c:v>
                </c:pt>
                <c:pt idx="1250">
                  <c:v>-9.632947630230559</c:v>
                </c:pt>
                <c:pt idx="1251">
                  <c:v>-9.7277366226882851</c:v>
                </c:pt>
                <c:pt idx="1252">
                  <c:v>-9.8224607647578654</c:v>
                </c:pt>
                <c:pt idx="1253">
                  <c:v>-9.9171194651994217</c:v>
                </c:pt>
                <c:pt idx="1254">
                  <c:v>-10.011712134454589</c:v>
                </c:pt>
                <c:pt idx="1255">
                  <c:v>-10.106238184659997</c:v>
                </c:pt>
                <c:pt idx="1256">
                  <c:v>-10.200697029660661</c:v>
                </c:pt>
                <c:pt idx="1257">
                  <c:v>-10.295088085023281</c:v>
                </c:pt>
                <c:pt idx="1258">
                  <c:v>-10.389410768049448</c:v>
                </c:pt>
                <c:pt idx="1259">
                  <c:v>-10.483664497788759</c:v>
                </c:pt>
                <c:pt idx="1260">
                  <c:v>-10.577848695051841</c:v>
                </c:pt>
                <c:pt idx="1261">
                  <c:v>-10.671962782423284</c:v>
                </c:pt>
                <c:pt idx="1262">
                  <c:v>-10.766006184274467</c:v>
                </c:pt>
                <c:pt idx="1263">
                  <c:v>-10.859978326776309</c:v>
                </c:pt>
                <c:pt idx="1264">
                  <c:v>-10.95387863791191</c:v>
                </c:pt>
                <c:pt idx="1265">
                  <c:v>-11.047706547489101</c:v>
                </c:pt>
                <c:pt idx="1266">
                  <c:v>-11.141461487152904</c:v>
                </c:pt>
                <c:pt idx="1267">
                  <c:v>-11.235142890397888</c:v>
                </c:pt>
                <c:pt idx="1268">
                  <c:v>-11.328750192580427</c:v>
                </c:pt>
                <c:pt idx="1269">
                  <c:v>-11.42228283093087</c:v>
                </c:pt>
                <c:pt idx="1270">
                  <c:v>-11.515740244565604</c:v>
                </c:pt>
                <c:pt idx="1271">
                  <c:v>-11.609121874499021</c:v>
                </c:pt>
                <c:pt idx="1272">
                  <c:v>-11.70242716365539</c:v>
                </c:pt>
                <c:pt idx="1273">
                  <c:v>-11.795655556880625</c:v>
                </c:pt>
                <c:pt idx="1274">
                  <c:v>-11.888806500953956</c:v>
                </c:pt>
                <c:pt idx="1275">
                  <c:v>-11.981879444599498</c:v>
                </c:pt>
                <c:pt idx="1276">
                  <c:v>-12.074873838497719</c:v>
                </c:pt>
                <c:pt idx="1277">
                  <c:v>-12.167789135296815</c:v>
                </c:pt>
                <c:pt idx="1278">
                  <c:v>-12.260624789623966</c:v>
                </c:pt>
                <c:pt idx="1279">
                  <c:v>-12.353380258096511</c:v>
                </c:pt>
                <c:pt idx="1280">
                  <c:v>-12.446054999333006</c:v>
                </c:pt>
                <c:pt idx="1281">
                  <c:v>-12.538648473964187</c:v>
                </c:pt>
                <c:pt idx="1282">
                  <c:v>-12.631160144643824</c:v>
                </c:pt>
                <c:pt idx="1283">
                  <c:v>-12.723589476059477</c:v>
                </c:pt>
                <c:pt idx="1284">
                  <c:v>-12.815935934943147</c:v>
                </c:pt>
                <c:pt idx="1285">
                  <c:v>-12.908198990081821</c:v>
                </c:pt>
                <c:pt idx="1286">
                  <c:v>-13.000378112327919</c:v>
                </c:pt>
                <c:pt idx="1287">
                  <c:v>-13.09247277460962</c:v>
                </c:pt>
                <c:pt idx="1288">
                  <c:v>-13.184482451941106</c:v>
                </c:pt>
                <c:pt idx="1289">
                  <c:v>-13.276406621432685</c:v>
                </c:pt>
                <c:pt idx="1290">
                  <c:v>-13.368244762300806</c:v>
                </c:pt>
                <c:pt idx="1291">
                  <c:v>-13.459996355877987</c:v>
                </c:pt>
                <c:pt idx="1292">
                  <c:v>-13.551660885622612</c:v>
                </c:pt>
                <c:pt idx="1293">
                  <c:v>-13.643237837128639</c:v>
                </c:pt>
                <c:pt idx="1294">
                  <c:v>-13.7347266981352</c:v>
                </c:pt>
                <c:pt idx="1295">
                  <c:v>-13.826126958536079</c:v>
                </c:pt>
                <c:pt idx="1296">
                  <c:v>-13.917438110389106</c:v>
                </c:pt>
                <c:pt idx="1297">
                  <c:v>-14.008659647925422</c:v>
                </c:pt>
                <c:pt idx="1298">
                  <c:v>-14.099791067558646</c:v>
                </c:pt>
                <c:pt idx="1299">
                  <c:v>-14.190831867893943</c:v>
                </c:pt>
                <c:pt idx="1300">
                  <c:v>-14.281781549736959</c:v>
                </c:pt>
                <c:pt idx="1301">
                  <c:v>-14.372639616102674</c:v>
                </c:pt>
                <c:pt idx="1302">
                  <c:v>-14.463405572224131</c:v>
                </c:pt>
                <c:pt idx="1303">
                  <c:v>-14.554078925561059</c:v>
                </c:pt>
                <c:pt idx="1304">
                  <c:v>-14.644659185808393</c:v>
                </c:pt>
                <c:pt idx="1305">
                  <c:v>-14.735145864904677</c:v>
                </c:pt>
                <c:pt idx="1306">
                  <c:v>-14.825538477040356</c:v>
                </c:pt>
                <c:pt idx="1307">
                  <c:v>-14.915836538665973</c:v>
                </c:pt>
                <c:pt idx="1308">
                  <c:v>-15.00603956850024</c:v>
                </c:pt>
                <c:pt idx="1309">
                  <c:v>-15.096147087538009</c:v>
                </c:pt>
                <c:pt idx="1310">
                  <c:v>-15.186158619058128</c:v>
                </c:pt>
                <c:pt idx="1311">
                  <c:v>-15.27607368863119</c:v>
                </c:pt>
                <c:pt idx="1312">
                  <c:v>-15.365891824127168</c:v>
                </c:pt>
                <c:pt idx="1313">
                  <c:v>-15.455612555722949</c:v>
                </c:pt>
                <c:pt idx="1314">
                  <c:v>-15.545235415909746</c:v>
                </c:pt>
                <c:pt idx="1315">
                  <c:v>-15.634759939500407</c:v>
                </c:pt>
                <c:pt idx="1316">
                  <c:v>-15.724185663636609</c:v>
                </c:pt>
                <c:pt idx="1317">
                  <c:v>-15.813512127795947</c:v>
                </c:pt>
                <c:pt idx="1318">
                  <c:v>-15.902738873798908</c:v>
                </c:pt>
                <c:pt idx="1319">
                  <c:v>-15.991865445815735</c:v>
                </c:pt>
                <c:pt idx="1320">
                  <c:v>-16.080891390373178</c:v>
                </c:pt>
                <c:pt idx="1321">
                  <c:v>-16.169816256361145</c:v>
                </c:pt>
                <c:pt idx="1322">
                  <c:v>-16.258639595039224</c:v>
                </c:pt>
                <c:pt idx="1323">
                  <c:v>-16.347360960043112</c:v>
                </c:pt>
                <c:pt idx="1324">
                  <c:v>-16.435979907390923</c:v>
                </c:pt>
                <c:pt idx="1325">
                  <c:v>-16.524495995489385</c:v>
                </c:pt>
                <c:pt idx="1326">
                  <c:v>-16.612908785139933</c:v>
                </c:pt>
                <c:pt idx="1327">
                  <c:v>-16.701217839544682</c:v>
                </c:pt>
                <c:pt idx="1328">
                  <c:v>-16.789422724312303</c:v>
                </c:pt>
                <c:pt idx="1329">
                  <c:v>-16.877523007463768</c:v>
                </c:pt>
                <c:pt idx="1330">
                  <c:v>-16.965518259438007</c:v>
                </c:pt>
                <c:pt idx="1331">
                  <c:v>-17.053408053097428</c:v>
                </c:pt>
                <c:pt idx="1332">
                  <c:v>-17.141191963733359</c:v>
                </c:pt>
                <c:pt idx="1333">
                  <c:v>-17.228869569071353</c:v>
                </c:pt>
                <c:pt idx="1334">
                  <c:v>-17.316440449276385</c:v>
                </c:pt>
                <c:pt idx="1335">
                  <c:v>-17.403904186957956</c:v>
                </c:pt>
                <c:pt idx="1336">
                  <c:v>-17.491260367175066</c:v>
                </c:pt>
                <c:pt idx="1337">
                  <c:v>-17.578508577441095</c:v>
                </c:pt>
                <c:pt idx="1338">
                  <c:v>-17.665648407728558</c:v>
                </c:pt>
                <c:pt idx="1339">
                  <c:v>-17.752679450473757</c:v>
                </c:pt>
                <c:pt idx="1340">
                  <c:v>-17.839601300581329</c:v>
                </c:pt>
                <c:pt idx="1341">
                  <c:v>-17.92641355542867</c:v>
                </c:pt>
                <c:pt idx="1342">
                  <c:v>-18.013115814870268</c:v>
                </c:pt>
                <c:pt idx="1343">
                  <c:v>-18.099707681241902</c:v>
                </c:pt>
                <c:pt idx="1344">
                  <c:v>-18.186188759364754</c:v>
                </c:pt>
                <c:pt idx="1345">
                  <c:v>-18.272558656549403</c:v>
                </c:pt>
                <c:pt idx="1346">
                  <c:v>-18.358816982599713</c:v>
                </c:pt>
                <c:pt idx="1347">
                  <c:v>-18.444963349816597</c:v>
                </c:pt>
                <c:pt idx="1348">
                  <c:v>-18.530997373001693</c:v>
                </c:pt>
                <c:pt idx="1349">
                  <c:v>-18.616918669460926</c:v>
                </c:pt>
                <c:pt idx="1350">
                  <c:v>-18.702726859007949</c:v>
                </c:pt>
                <c:pt idx="1351">
                  <c:v>-18.788421563967493</c:v>
                </c:pt>
                <c:pt idx="1352">
                  <c:v>-18.874002409178594</c:v>
                </c:pt>
                <c:pt idx="1353">
                  <c:v>-18.95946902199773</c:v>
                </c:pt>
                <c:pt idx="1354">
                  <c:v>-19.044821032301826</c:v>
                </c:pt>
                <c:pt idx="1355">
                  <c:v>-19.130058072491178</c:v>
                </c:pt>
                <c:pt idx="1356">
                  <c:v>-19.215179777492242</c:v>
                </c:pt>
                <c:pt idx="1357">
                  <c:v>-19.300185784760352</c:v>
                </c:pt>
                <c:pt idx="1358">
                  <c:v>-19.385075734282292</c:v>
                </c:pt>
                <c:pt idx="1359">
                  <c:v>-19.469849268578788</c:v>
                </c:pt>
                <c:pt idx="1360">
                  <c:v>-19.554506032706886</c:v>
                </c:pt>
                <c:pt idx="1361">
                  <c:v>-19.639045674262228</c:v>
                </c:pt>
                <c:pt idx="1362">
                  <c:v>-19.723467843381208</c:v>
                </c:pt>
                <c:pt idx="1363">
                  <c:v>-19.807772192743045</c:v>
                </c:pt>
                <c:pt idx="1364">
                  <c:v>-19.891958377571729</c:v>
                </c:pt>
                <c:pt idx="1365">
                  <c:v>-19.976026055637881</c:v>
                </c:pt>
                <c:pt idx="1366">
                  <c:v>-20.059974887260498</c:v>
                </c:pt>
                <c:pt idx="1367">
                  <c:v>-20.14380453530859</c:v>
                </c:pt>
                <c:pt idx="1368">
                  <c:v>-20.227514665202726</c:v>
                </c:pt>
                <c:pt idx="1369">
                  <c:v>-20.311104944916465</c:v>
                </c:pt>
                <c:pt idx="1370">
                  <c:v>-20.394575044977692</c:v>
                </c:pt>
                <c:pt idx="1371">
                  <c:v>-20.477924638469847</c:v>
                </c:pt>
                <c:pt idx="1372">
                  <c:v>-20.561153401033046</c:v>
                </c:pt>
                <c:pt idx="1373">
                  <c:v>-20.644261010865112</c:v>
                </c:pt>
                <c:pt idx="1374">
                  <c:v>-20.727247148722494</c:v>
                </c:pt>
                <c:pt idx="1375">
                  <c:v>-20.810111497921095</c:v>
                </c:pt>
                <c:pt idx="1376">
                  <c:v>-20.892853744336978</c:v>
                </c:pt>
                <c:pt idx="1377">
                  <c:v>-20.975473576407005</c:v>
                </c:pt>
                <c:pt idx="1378">
                  <c:v>-21.057970685129334</c:v>
                </c:pt>
                <c:pt idx="1379">
                  <c:v>-21.140344764063855</c:v>
                </c:pt>
                <c:pt idx="1380">
                  <c:v>-21.222595509332496</c:v>
                </c:pt>
                <c:pt idx="1381">
                  <c:v>-21.304722619619458</c:v>
                </c:pt>
                <c:pt idx="1382">
                  <c:v>-21.386725796171319</c:v>
                </c:pt>
                <c:pt idx="1383">
                  <c:v>-21.468604742797069</c:v>
                </c:pt>
                <c:pt idx="1384">
                  <c:v>-21.550359165868027</c:v>
                </c:pt>
                <c:pt idx="1385">
                  <c:v>-21.631988774317669</c:v>
                </c:pt>
                <c:pt idx="1386">
                  <c:v>-21.713493279641359</c:v>
                </c:pt>
                <c:pt idx="1387">
                  <c:v>-21.794872395895979</c:v>
                </c:pt>
                <c:pt idx="1388">
                  <c:v>-21.876125839699462</c:v>
                </c:pt>
                <c:pt idx="1389">
                  <c:v>-21.957253330230241</c:v>
                </c:pt>
                <c:pt idx="1390">
                  <c:v>-22.038254589226582</c:v>
                </c:pt>
                <c:pt idx="1391">
                  <c:v>-22.11912934098584</c:v>
                </c:pt>
                <c:pt idx="1392">
                  <c:v>-22.199877312363608</c:v>
                </c:pt>
                <c:pt idx="1393">
                  <c:v>-22.280498232772782</c:v>
                </c:pt>
                <c:pt idx="1394">
                  <c:v>-22.360991834182524</c:v>
                </c:pt>
                <c:pt idx="1395">
                  <c:v>-22.441357851117136</c:v>
                </c:pt>
                <c:pt idx="1396">
                  <c:v>-22.521596020654833</c:v>
                </c:pt>
                <c:pt idx="1397">
                  <c:v>-22.601706082426439</c:v>
                </c:pt>
                <c:pt idx="1398">
                  <c:v>-22.681687778613977</c:v>
                </c:pt>
                <c:pt idx="1399">
                  <c:v>-22.761540853949171</c:v>
                </c:pt>
                <c:pt idx="1400">
                  <c:v>-22.841265055711865</c:v>
                </c:pt>
                <c:pt idx="1401">
                  <c:v>-22.92086013372834</c:v>
                </c:pt>
                <c:pt idx="1402">
                  <c:v>-23.000325840369541</c:v>
                </c:pt>
                <c:pt idx="1403">
                  <c:v>-23.079661930549229</c:v>
                </c:pt>
                <c:pt idx="1404">
                  <c:v>-23.158868161722022</c:v>
                </c:pt>
                <c:pt idx="1405">
                  <c:v>-23.237944293881373</c:v>
                </c:pt>
                <c:pt idx="1406">
                  <c:v>-23.316890089557432</c:v>
                </c:pt>
                <c:pt idx="1407">
                  <c:v>-23.395705313814847</c:v>
                </c:pt>
                <c:pt idx="1408">
                  <c:v>-23.474389734250451</c:v>
                </c:pt>
                <c:pt idx="1409">
                  <c:v>-23.552943120990889</c:v>
                </c:pt>
                <c:pt idx="1410">
                  <c:v>-23.631365246690144</c:v>
                </c:pt>
                <c:pt idx="1411">
                  <c:v>-23.709655886526971</c:v>
                </c:pt>
                <c:pt idx="1412">
                  <c:v>-23.787814818202261</c:v>
                </c:pt>
                <c:pt idx="1413">
                  <c:v>-23.865841821936321</c:v>
                </c:pt>
                <c:pt idx="1414">
                  <c:v>-23.943736680466049</c:v>
                </c:pt>
                <c:pt idx="1415">
                  <c:v>-24.021499179042046</c:v>
                </c:pt>
                <c:pt idx="1416">
                  <c:v>-24.099129105425643</c:v>
                </c:pt>
                <c:pt idx="1417">
                  <c:v>-24.176626249885832</c:v>
                </c:pt>
                <c:pt idx="1418">
                  <c:v>-24.253990405196131</c:v>
                </c:pt>
                <c:pt idx="1419">
                  <c:v>-24.331221366631354</c:v>
                </c:pt>
                <c:pt idx="1420">
                  <c:v>-24.408318931964317</c:v>
                </c:pt>
                <c:pt idx="1421">
                  <c:v>-24.485282901462444</c:v>
                </c:pt>
                <c:pt idx="1422">
                  <c:v>-24.562113077884305</c:v>
                </c:pt>
                <c:pt idx="1423">
                  <c:v>-24.638809266476077</c:v>
                </c:pt>
                <c:pt idx="1424">
                  <c:v>-24.715371274967914</c:v>
                </c:pt>
                <c:pt idx="1425">
                  <c:v>-24.791798913570258</c:v>
                </c:pt>
                <c:pt idx="1426">
                  <c:v>-24.868091994970047</c:v>
                </c:pt>
                <c:pt idx="1427">
                  <c:v>-24.944250334326874</c:v>
                </c:pt>
                <c:pt idx="1428">
                  <c:v>-25.020273749269048</c:v>
                </c:pt>
                <c:pt idx="1429">
                  <c:v>-25.09616205988959</c:v>
                </c:pt>
                <c:pt idx="1430">
                  <c:v>-25.171915088742146</c:v>
                </c:pt>
                <c:pt idx="1431">
                  <c:v>-25.247532660836839</c:v>
                </c:pt>
                <c:pt idx="1432">
                  <c:v>-25.323014603636029</c:v>
                </c:pt>
                <c:pt idx="1433">
                  <c:v>-25.398360747050017</c:v>
                </c:pt>
                <c:pt idx="1434">
                  <c:v>-25.473570923432661</c:v>
                </c:pt>
                <c:pt idx="1435">
                  <c:v>-25.54864496757693</c:v>
                </c:pt>
                <c:pt idx="1436">
                  <c:v>-25.623582716710377</c:v>
                </c:pt>
                <c:pt idx="1437">
                  <c:v>-25.698384010490553</c:v>
                </c:pt>
                <c:pt idx="1438">
                  <c:v>-25.773048691000337</c:v>
                </c:pt>
                <c:pt idx="1439">
                  <c:v>-25.84757660274321</c:v>
                </c:pt>
                <c:pt idx="1440">
                  <c:v>-25.921967592638442</c:v>
                </c:pt>
                <c:pt idx="1441">
                  <c:v>-25.99622151001623</c:v>
                </c:pt>
                <c:pt idx="1442">
                  <c:v>-26.07033820661275</c:v>
                </c:pt>
                <c:pt idx="1443">
                  <c:v>-26.144317536565154</c:v>
                </c:pt>
                <c:pt idx="1444">
                  <c:v>-26.218159356406492</c:v>
                </c:pt>
                <c:pt idx="1445">
                  <c:v>-26.29186352506057</c:v>
                </c:pt>
                <c:pt idx="1446">
                  <c:v>-26.365429903836748</c:v>
                </c:pt>
                <c:pt idx="1447">
                  <c:v>-26.438858356424657</c:v>
                </c:pt>
                <c:pt idx="1448">
                  <c:v>-26.512148748888873</c:v>
                </c:pt>
                <c:pt idx="1449">
                  <c:v>-26.585300949663502</c:v>
                </c:pt>
                <c:pt idx="1450">
                  <c:v>-26.658314829546732</c:v>
                </c:pt>
                <c:pt idx="1451">
                  <c:v>-26.731190261695289</c:v>
                </c:pt>
                <c:pt idx="1452">
                  <c:v>-26.803927121618852</c:v>
                </c:pt>
                <c:pt idx="1453">
                  <c:v>-26.876525287174402</c:v>
                </c:pt>
                <c:pt idx="1454">
                  <c:v>-26.948984638560514</c:v>
                </c:pt>
                <c:pt idx="1455">
                  <c:v>-27.021305058311565</c:v>
                </c:pt>
                <c:pt idx="1456">
                  <c:v>-27.093486431291922</c:v>
                </c:pt>
                <c:pt idx="1457">
                  <c:v>-27.165528644690035</c:v>
                </c:pt>
                <c:pt idx="1458">
                  <c:v>-27.237431588012488</c:v>
                </c:pt>
                <c:pt idx="1459">
                  <c:v>-27.309195153077994</c:v>
                </c:pt>
                <c:pt idx="1460">
                  <c:v>-27.380819234011316</c:v>
                </c:pt>
                <c:pt idx="1461">
                  <c:v>-27.452303727237158</c:v>
                </c:pt>
                <c:pt idx="1462">
                  <c:v>-27.523648531473974</c:v>
                </c:pt>
                <c:pt idx="1463">
                  <c:v>-27.59485354772773</c:v>
                </c:pt>
                <c:pt idx="1464">
                  <c:v>-27.665918679285625</c:v>
                </c:pt>
                <c:pt idx="1465">
                  <c:v>-27.736843831709727</c:v>
                </c:pt>
                <c:pt idx="1466">
                  <c:v>-27.807628912830587</c:v>
                </c:pt>
                <c:pt idx="1467">
                  <c:v>-27.878273832740788</c:v>
                </c:pt>
                <c:pt idx="1468">
                  <c:v>-27.948778503788425</c:v>
                </c:pt>
                <c:pt idx="1469">
                  <c:v>-28.019142840570559</c:v>
                </c:pt>
                <c:pt idx="1470">
                  <c:v>-28.089366759926605</c:v>
                </c:pt>
                <c:pt idx="1471">
                  <c:v>-28.159450180931671</c:v>
                </c:pt>
                <c:pt idx="1472">
                  <c:v>-28.229393024889848</c:v>
                </c:pt>
                <c:pt idx="1473">
                  <c:v>-28.299195215327455</c:v>
                </c:pt>
                <c:pt idx="1474">
                  <c:v>-28.368856677986216</c:v>
                </c:pt>
                <c:pt idx="1475">
                  <c:v>-28.438377340816423</c:v>
                </c:pt>
                <c:pt idx="1476">
                  <c:v>-28.507757133970017</c:v>
                </c:pt>
                <c:pt idx="1477">
                  <c:v>-28.576995989793637</c:v>
                </c:pt>
                <c:pt idx="1478">
                  <c:v>-28.646093842821628</c:v>
                </c:pt>
                <c:pt idx="1479">
                  <c:v>-28.715050629768989</c:v>
                </c:pt>
                <c:pt idx="1480">
                  <c:v>-28.783866289524287</c:v>
                </c:pt>
                <c:pt idx="1481">
                  <c:v>-28.852540763142521</c:v>
                </c:pt>
                <c:pt idx="1482">
                  <c:v>-28.921073993837943</c:v>
                </c:pt>
                <c:pt idx="1483">
                  <c:v>-28.989465926976838</c:v>
                </c:pt>
                <c:pt idx="1484">
                  <c:v>-29.057716510070247</c:v>
                </c:pt>
                <c:pt idx="1485">
                  <c:v>-29.125825692766675</c:v>
                </c:pt>
                <c:pt idx="1486">
                  <c:v>-29.193793426844731</c:v>
                </c:pt>
                <c:pt idx="1487">
                  <c:v>-29.261619666205743</c:v>
                </c:pt>
                <c:pt idx="1488">
                  <c:v>-29.329304366866317</c:v>
                </c:pt>
                <c:pt idx="1489">
                  <c:v>-29.396847486950879</c:v>
                </c:pt>
                <c:pt idx="1490">
                  <c:v>-29.464248986684151</c:v>
                </c:pt>
                <c:pt idx="1491">
                  <c:v>-29.531508828383604</c:v>
                </c:pt>
                <c:pt idx="1492">
                  <c:v>-29.598626976451882</c:v>
                </c:pt>
                <c:pt idx="1493">
                  <c:v>-29.665603397369157</c:v>
                </c:pt>
                <c:pt idx="1494">
                  <c:v>-29.732438059685485</c:v>
                </c:pt>
                <c:pt idx="1495">
                  <c:v>-29.799130934013089</c:v>
                </c:pt>
                <c:pt idx="1496">
                  <c:v>-29.86568199301864</c:v>
                </c:pt>
                <c:pt idx="1497">
                  <c:v>-29.932091211415479</c:v>
                </c:pt>
                <c:pt idx="1498">
                  <c:v>-29.998358565955808</c:v>
                </c:pt>
                <c:pt idx="1499">
                  <c:v>-30.064484035422865</c:v>
                </c:pt>
                <c:pt idx="1500">
                  <c:v>-30.130467600623032</c:v>
                </c:pt>
              </c:numCache>
            </c:numRef>
          </c:yVal>
        </c:ser>
        <c:axId val="64448000"/>
        <c:axId val="64449920"/>
      </c:scatterChart>
      <c:valAx>
        <c:axId val="64448000"/>
        <c:scaling>
          <c:orientation val="minMax"/>
        </c:scaling>
        <c:axPos val="b"/>
        <c:title>
          <c:tx>
            <c:rich>
              <a:bodyPr/>
              <a:lstStyle/>
              <a:p>
                <a:pPr>
                  <a:defRPr/>
                </a:pPr>
                <a:r>
                  <a:rPr lang="en-US"/>
                  <a:t>Time (sec)</a:t>
                </a:r>
              </a:p>
            </c:rich>
          </c:tx>
        </c:title>
        <c:numFmt formatCode="General" sourceLinked="0"/>
        <c:minorTickMark val="in"/>
        <c:tickLblPos val="nextTo"/>
        <c:crossAx val="64449920"/>
        <c:crossesAt val="-1000"/>
        <c:crossBetween val="midCat"/>
      </c:valAx>
      <c:valAx>
        <c:axId val="64449920"/>
        <c:scaling>
          <c:orientation val="minMax"/>
        </c:scaling>
        <c:axPos val="l"/>
        <c:majorGridlines/>
        <c:title>
          <c:tx>
            <c:rich>
              <a:bodyPr rot="-5400000" vert="horz"/>
              <a:lstStyle/>
              <a:p>
                <a:pPr>
                  <a:defRPr/>
                </a:pPr>
                <a:r>
                  <a:rPr lang="en-US"/>
                  <a:t>Velocity</a:t>
                </a:r>
                <a:r>
                  <a:rPr lang="en-US" baseline="0"/>
                  <a:t> (m/sec)</a:t>
                </a:r>
                <a:endParaRPr lang="en-US"/>
              </a:p>
            </c:rich>
          </c:tx>
        </c:title>
        <c:numFmt formatCode="General" sourceLinked="0"/>
        <c:minorTickMark val="in"/>
        <c:tickLblPos val="nextTo"/>
        <c:crossAx val="64448000"/>
        <c:crosses val="autoZero"/>
        <c:crossBetween val="midCat"/>
      </c:valAx>
    </c:plotArea>
    <c:plotVisOnly val="1"/>
  </c:chart>
  <c:printSettings>
    <c:headerFooter/>
    <c:pageMargins b="0.750000000000003" l="0.70000000000000062" r="0.70000000000000062" t="0.75000000000000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400"/>
            </a:pPr>
            <a:r>
              <a:rPr lang="en-US" sz="1400"/>
              <a:t>Altitude</a:t>
            </a:r>
          </a:p>
        </c:rich>
      </c:tx>
    </c:title>
    <c:plotArea>
      <c:layout/>
      <c:scatterChart>
        <c:scatterStyle val="lineMarker"/>
        <c:ser>
          <c:idx val="0"/>
          <c:order val="0"/>
          <c:tx>
            <c:strRef>
              <c:f>Solution!$I$2</c:f>
              <c:strCache>
                <c:ptCount val="1"/>
                <c:pt idx="0">
                  <c:v>Disp (m)</c:v>
                </c:pt>
              </c:strCache>
            </c:strRef>
          </c:tx>
          <c:marker>
            <c:symbol val="none"/>
          </c:marker>
          <c:xVal>
            <c:numRef>
              <c:f>Solution!$A$3:$A$1503</c:f>
              <c:numCache>
                <c:formatCode>0.00</c:formatCode>
                <c:ptCount val="1501"/>
                <c:pt idx="0">
                  <c:v>0</c:v>
                </c:pt>
                <c:pt idx="1">
                  <c:v>0.01</c:v>
                </c:pt>
                <c:pt idx="2">
                  <c:v>0.02</c:v>
                </c:pt>
                <c:pt idx="3">
                  <c:v>0.03</c:v>
                </c:pt>
                <c:pt idx="4">
                  <c:v>0.04</c:v>
                </c:pt>
                <c:pt idx="5">
                  <c:v>0.05</c:v>
                </c:pt>
                <c:pt idx="6">
                  <c:v>6.0000000000000005E-2</c:v>
                </c:pt>
                <c:pt idx="7">
                  <c:v>7.0000000000000007E-2</c:v>
                </c:pt>
                <c:pt idx="8">
                  <c:v>0.08</c:v>
                </c:pt>
                <c:pt idx="9">
                  <c:v>0.09</c:v>
                </c:pt>
                <c:pt idx="10">
                  <c:v>9.9999999999999992E-2</c:v>
                </c:pt>
                <c:pt idx="11">
                  <c:v>0.10999999999999999</c:v>
                </c:pt>
                <c:pt idx="12">
                  <c:v>0.11999999999999998</c:v>
                </c:pt>
                <c:pt idx="13">
                  <c:v>0.12999999999999998</c:v>
                </c:pt>
                <c:pt idx="14">
                  <c:v>0.13999999999999999</c:v>
                </c:pt>
                <c:pt idx="15">
                  <c:v>0.15</c:v>
                </c:pt>
                <c:pt idx="16">
                  <c:v>0.16</c:v>
                </c:pt>
                <c:pt idx="17">
                  <c:v>0.17</c:v>
                </c:pt>
                <c:pt idx="18">
                  <c:v>0.18000000000000002</c:v>
                </c:pt>
                <c:pt idx="19">
                  <c:v>0.19000000000000003</c:v>
                </c:pt>
                <c:pt idx="20">
                  <c:v>0.20000000000000004</c:v>
                </c:pt>
                <c:pt idx="21">
                  <c:v>0.21000000000000005</c:v>
                </c:pt>
                <c:pt idx="22">
                  <c:v>0.22000000000000006</c:v>
                </c:pt>
                <c:pt idx="23">
                  <c:v>0.23000000000000007</c:v>
                </c:pt>
                <c:pt idx="24">
                  <c:v>0.24000000000000007</c:v>
                </c:pt>
                <c:pt idx="25">
                  <c:v>0.25000000000000006</c:v>
                </c:pt>
                <c:pt idx="26">
                  <c:v>0.26000000000000006</c:v>
                </c:pt>
                <c:pt idx="27">
                  <c:v>0.27000000000000007</c:v>
                </c:pt>
                <c:pt idx="28">
                  <c:v>0.28000000000000008</c:v>
                </c:pt>
                <c:pt idx="29">
                  <c:v>0.29000000000000009</c:v>
                </c:pt>
                <c:pt idx="30">
                  <c:v>0.3000000000000001</c:v>
                </c:pt>
                <c:pt idx="31">
                  <c:v>0.31000000000000011</c:v>
                </c:pt>
                <c:pt idx="32">
                  <c:v>0.32000000000000012</c:v>
                </c:pt>
                <c:pt idx="33">
                  <c:v>0.33000000000000013</c:v>
                </c:pt>
                <c:pt idx="34">
                  <c:v>0.34000000000000014</c:v>
                </c:pt>
                <c:pt idx="35">
                  <c:v>0.35000000000000014</c:v>
                </c:pt>
                <c:pt idx="36">
                  <c:v>0.36000000000000015</c:v>
                </c:pt>
                <c:pt idx="37">
                  <c:v>0.37000000000000016</c:v>
                </c:pt>
                <c:pt idx="38">
                  <c:v>0.38000000000000017</c:v>
                </c:pt>
                <c:pt idx="39">
                  <c:v>0.39000000000000018</c:v>
                </c:pt>
                <c:pt idx="40">
                  <c:v>0.40000000000000019</c:v>
                </c:pt>
                <c:pt idx="41">
                  <c:v>0.4100000000000002</c:v>
                </c:pt>
                <c:pt idx="42">
                  <c:v>0.42000000000000021</c:v>
                </c:pt>
                <c:pt idx="43">
                  <c:v>0.43000000000000022</c:v>
                </c:pt>
                <c:pt idx="44">
                  <c:v>0.44000000000000022</c:v>
                </c:pt>
                <c:pt idx="45">
                  <c:v>0.45000000000000023</c:v>
                </c:pt>
                <c:pt idx="46">
                  <c:v>0.46000000000000024</c:v>
                </c:pt>
                <c:pt idx="47">
                  <c:v>0.47000000000000025</c:v>
                </c:pt>
                <c:pt idx="48">
                  <c:v>0.48000000000000026</c:v>
                </c:pt>
                <c:pt idx="49">
                  <c:v>0.49000000000000027</c:v>
                </c:pt>
                <c:pt idx="50">
                  <c:v>0.50000000000000022</c:v>
                </c:pt>
                <c:pt idx="51">
                  <c:v>0.51000000000000023</c:v>
                </c:pt>
                <c:pt idx="52">
                  <c:v>0.52000000000000024</c:v>
                </c:pt>
                <c:pt idx="53">
                  <c:v>0.53000000000000025</c:v>
                </c:pt>
                <c:pt idx="54">
                  <c:v>0.54000000000000026</c:v>
                </c:pt>
                <c:pt idx="55">
                  <c:v>0.55000000000000027</c:v>
                </c:pt>
                <c:pt idx="56">
                  <c:v>0.56000000000000028</c:v>
                </c:pt>
                <c:pt idx="57">
                  <c:v>0.57000000000000028</c:v>
                </c:pt>
                <c:pt idx="58">
                  <c:v>0.58000000000000029</c:v>
                </c:pt>
                <c:pt idx="59">
                  <c:v>0.5900000000000003</c:v>
                </c:pt>
                <c:pt idx="60">
                  <c:v>0.60000000000000031</c:v>
                </c:pt>
                <c:pt idx="61">
                  <c:v>0.61000000000000032</c:v>
                </c:pt>
                <c:pt idx="62">
                  <c:v>0.62000000000000033</c:v>
                </c:pt>
                <c:pt idx="63">
                  <c:v>0.63000000000000034</c:v>
                </c:pt>
                <c:pt idx="64">
                  <c:v>0.64000000000000035</c:v>
                </c:pt>
                <c:pt idx="65">
                  <c:v>0.65000000000000036</c:v>
                </c:pt>
                <c:pt idx="66">
                  <c:v>0.66000000000000036</c:v>
                </c:pt>
                <c:pt idx="67">
                  <c:v>0.67000000000000037</c:v>
                </c:pt>
                <c:pt idx="68">
                  <c:v>0.68000000000000038</c:v>
                </c:pt>
                <c:pt idx="69">
                  <c:v>0.69000000000000039</c:v>
                </c:pt>
                <c:pt idx="70">
                  <c:v>0.7000000000000004</c:v>
                </c:pt>
                <c:pt idx="71">
                  <c:v>0.71000000000000041</c:v>
                </c:pt>
                <c:pt idx="72">
                  <c:v>0.72000000000000042</c:v>
                </c:pt>
                <c:pt idx="73">
                  <c:v>0.73000000000000043</c:v>
                </c:pt>
                <c:pt idx="74">
                  <c:v>0.74000000000000044</c:v>
                </c:pt>
                <c:pt idx="75">
                  <c:v>0.75000000000000044</c:v>
                </c:pt>
                <c:pt idx="76">
                  <c:v>0.76000000000000045</c:v>
                </c:pt>
                <c:pt idx="77">
                  <c:v>0.77000000000000046</c:v>
                </c:pt>
                <c:pt idx="78">
                  <c:v>0.78000000000000047</c:v>
                </c:pt>
                <c:pt idx="79">
                  <c:v>0.79000000000000048</c:v>
                </c:pt>
                <c:pt idx="80">
                  <c:v>0.80000000000000049</c:v>
                </c:pt>
                <c:pt idx="81">
                  <c:v>0.8100000000000005</c:v>
                </c:pt>
                <c:pt idx="82">
                  <c:v>0.82000000000000051</c:v>
                </c:pt>
                <c:pt idx="83">
                  <c:v>0.83000000000000052</c:v>
                </c:pt>
                <c:pt idx="84">
                  <c:v>0.84000000000000052</c:v>
                </c:pt>
                <c:pt idx="85">
                  <c:v>0.85000000000000053</c:v>
                </c:pt>
                <c:pt idx="86">
                  <c:v>0.86000000000000054</c:v>
                </c:pt>
                <c:pt idx="87">
                  <c:v>0.87000000000000055</c:v>
                </c:pt>
                <c:pt idx="88">
                  <c:v>0.88000000000000056</c:v>
                </c:pt>
                <c:pt idx="89">
                  <c:v>0.89000000000000057</c:v>
                </c:pt>
                <c:pt idx="90">
                  <c:v>0.90000000000000058</c:v>
                </c:pt>
                <c:pt idx="91">
                  <c:v>0.91000000000000059</c:v>
                </c:pt>
                <c:pt idx="92">
                  <c:v>0.9200000000000006</c:v>
                </c:pt>
                <c:pt idx="93">
                  <c:v>0.9300000000000006</c:v>
                </c:pt>
                <c:pt idx="94">
                  <c:v>0.94000000000000061</c:v>
                </c:pt>
                <c:pt idx="95">
                  <c:v>0.95000000000000062</c:v>
                </c:pt>
                <c:pt idx="96">
                  <c:v>0.96000000000000063</c:v>
                </c:pt>
                <c:pt idx="97">
                  <c:v>0.97000000000000064</c:v>
                </c:pt>
                <c:pt idx="98">
                  <c:v>0.98000000000000065</c:v>
                </c:pt>
                <c:pt idx="99">
                  <c:v>0.99000000000000066</c:v>
                </c:pt>
                <c:pt idx="100">
                  <c:v>1.0000000000000007</c:v>
                </c:pt>
                <c:pt idx="101">
                  <c:v>1.0100000000000007</c:v>
                </c:pt>
                <c:pt idx="102">
                  <c:v>1.0200000000000007</c:v>
                </c:pt>
                <c:pt idx="103">
                  <c:v>1.0300000000000007</c:v>
                </c:pt>
                <c:pt idx="104">
                  <c:v>1.0400000000000007</c:v>
                </c:pt>
                <c:pt idx="105">
                  <c:v>1.0500000000000007</c:v>
                </c:pt>
                <c:pt idx="106">
                  <c:v>1.0600000000000007</c:v>
                </c:pt>
                <c:pt idx="107">
                  <c:v>1.0700000000000007</c:v>
                </c:pt>
                <c:pt idx="108">
                  <c:v>1.0800000000000007</c:v>
                </c:pt>
                <c:pt idx="109">
                  <c:v>1.0900000000000007</c:v>
                </c:pt>
                <c:pt idx="110">
                  <c:v>1.1000000000000008</c:v>
                </c:pt>
                <c:pt idx="111">
                  <c:v>1.1100000000000008</c:v>
                </c:pt>
                <c:pt idx="112">
                  <c:v>1.1200000000000008</c:v>
                </c:pt>
                <c:pt idx="113">
                  <c:v>1.1300000000000008</c:v>
                </c:pt>
                <c:pt idx="114">
                  <c:v>1.1400000000000008</c:v>
                </c:pt>
                <c:pt idx="115">
                  <c:v>1.1500000000000008</c:v>
                </c:pt>
                <c:pt idx="116">
                  <c:v>1.1600000000000008</c:v>
                </c:pt>
                <c:pt idx="117">
                  <c:v>1.1700000000000008</c:v>
                </c:pt>
                <c:pt idx="118">
                  <c:v>1.1800000000000008</c:v>
                </c:pt>
                <c:pt idx="119">
                  <c:v>1.1900000000000008</c:v>
                </c:pt>
                <c:pt idx="120">
                  <c:v>1.2000000000000008</c:v>
                </c:pt>
                <c:pt idx="121">
                  <c:v>1.2100000000000009</c:v>
                </c:pt>
                <c:pt idx="122">
                  <c:v>1.2200000000000009</c:v>
                </c:pt>
                <c:pt idx="123">
                  <c:v>1.2300000000000009</c:v>
                </c:pt>
                <c:pt idx="124">
                  <c:v>1.2400000000000009</c:v>
                </c:pt>
                <c:pt idx="125">
                  <c:v>1.2500000000000009</c:v>
                </c:pt>
                <c:pt idx="126">
                  <c:v>1.2600000000000009</c:v>
                </c:pt>
                <c:pt idx="127">
                  <c:v>1.2700000000000009</c:v>
                </c:pt>
                <c:pt idx="128">
                  <c:v>1.2800000000000009</c:v>
                </c:pt>
                <c:pt idx="129">
                  <c:v>1.2900000000000009</c:v>
                </c:pt>
                <c:pt idx="130">
                  <c:v>1.3000000000000009</c:v>
                </c:pt>
                <c:pt idx="131">
                  <c:v>1.3100000000000009</c:v>
                </c:pt>
                <c:pt idx="132">
                  <c:v>1.320000000000001</c:v>
                </c:pt>
                <c:pt idx="133">
                  <c:v>1.330000000000001</c:v>
                </c:pt>
                <c:pt idx="134">
                  <c:v>1.340000000000001</c:v>
                </c:pt>
                <c:pt idx="135">
                  <c:v>1.350000000000001</c:v>
                </c:pt>
                <c:pt idx="136">
                  <c:v>1.360000000000001</c:v>
                </c:pt>
                <c:pt idx="137">
                  <c:v>1.370000000000001</c:v>
                </c:pt>
                <c:pt idx="138">
                  <c:v>1.380000000000001</c:v>
                </c:pt>
                <c:pt idx="139">
                  <c:v>1.390000000000001</c:v>
                </c:pt>
                <c:pt idx="140">
                  <c:v>1.400000000000001</c:v>
                </c:pt>
                <c:pt idx="141">
                  <c:v>1.410000000000001</c:v>
                </c:pt>
                <c:pt idx="142">
                  <c:v>1.420000000000001</c:v>
                </c:pt>
                <c:pt idx="143">
                  <c:v>1.430000000000001</c:v>
                </c:pt>
                <c:pt idx="144">
                  <c:v>1.4400000000000011</c:v>
                </c:pt>
                <c:pt idx="145">
                  <c:v>1.4500000000000011</c:v>
                </c:pt>
                <c:pt idx="146">
                  <c:v>1.4600000000000011</c:v>
                </c:pt>
                <c:pt idx="147">
                  <c:v>1.4700000000000011</c:v>
                </c:pt>
                <c:pt idx="148">
                  <c:v>1.4800000000000011</c:v>
                </c:pt>
                <c:pt idx="149">
                  <c:v>1.4900000000000011</c:v>
                </c:pt>
                <c:pt idx="150">
                  <c:v>1.5000000000000011</c:v>
                </c:pt>
                <c:pt idx="151">
                  <c:v>1.5100000000000011</c:v>
                </c:pt>
                <c:pt idx="152">
                  <c:v>1.5200000000000011</c:v>
                </c:pt>
                <c:pt idx="153">
                  <c:v>1.5300000000000011</c:v>
                </c:pt>
                <c:pt idx="154">
                  <c:v>1.5400000000000011</c:v>
                </c:pt>
                <c:pt idx="155">
                  <c:v>1.5500000000000012</c:v>
                </c:pt>
                <c:pt idx="156">
                  <c:v>1.5600000000000012</c:v>
                </c:pt>
                <c:pt idx="157">
                  <c:v>1.5700000000000012</c:v>
                </c:pt>
                <c:pt idx="158">
                  <c:v>1.5800000000000012</c:v>
                </c:pt>
                <c:pt idx="159">
                  <c:v>1.5900000000000012</c:v>
                </c:pt>
                <c:pt idx="160">
                  <c:v>1.6000000000000012</c:v>
                </c:pt>
                <c:pt idx="161">
                  <c:v>1.6100000000000012</c:v>
                </c:pt>
                <c:pt idx="162">
                  <c:v>1.6200000000000012</c:v>
                </c:pt>
                <c:pt idx="163">
                  <c:v>1.6300000000000012</c:v>
                </c:pt>
                <c:pt idx="164">
                  <c:v>1.6400000000000012</c:v>
                </c:pt>
                <c:pt idx="165">
                  <c:v>1.6500000000000012</c:v>
                </c:pt>
                <c:pt idx="166">
                  <c:v>1.6600000000000013</c:v>
                </c:pt>
                <c:pt idx="167">
                  <c:v>1.6700000000000013</c:v>
                </c:pt>
                <c:pt idx="168">
                  <c:v>1.6800000000000013</c:v>
                </c:pt>
                <c:pt idx="169">
                  <c:v>1.6900000000000013</c:v>
                </c:pt>
                <c:pt idx="170">
                  <c:v>1.7000000000000013</c:v>
                </c:pt>
                <c:pt idx="171">
                  <c:v>1.7100000000000013</c:v>
                </c:pt>
                <c:pt idx="172">
                  <c:v>1.7200000000000013</c:v>
                </c:pt>
                <c:pt idx="173">
                  <c:v>1.7300000000000013</c:v>
                </c:pt>
                <c:pt idx="174">
                  <c:v>1.7400000000000013</c:v>
                </c:pt>
                <c:pt idx="175">
                  <c:v>1.7500000000000013</c:v>
                </c:pt>
                <c:pt idx="176">
                  <c:v>1.7600000000000013</c:v>
                </c:pt>
                <c:pt idx="177">
                  <c:v>1.7700000000000014</c:v>
                </c:pt>
                <c:pt idx="178">
                  <c:v>1.7800000000000014</c:v>
                </c:pt>
                <c:pt idx="179">
                  <c:v>1.7900000000000014</c:v>
                </c:pt>
                <c:pt idx="180">
                  <c:v>1.8000000000000014</c:v>
                </c:pt>
                <c:pt idx="181">
                  <c:v>1.8100000000000014</c:v>
                </c:pt>
                <c:pt idx="182">
                  <c:v>1.8200000000000014</c:v>
                </c:pt>
                <c:pt idx="183">
                  <c:v>1.8300000000000014</c:v>
                </c:pt>
                <c:pt idx="184">
                  <c:v>1.8400000000000014</c:v>
                </c:pt>
                <c:pt idx="185">
                  <c:v>1.8500000000000014</c:v>
                </c:pt>
                <c:pt idx="186">
                  <c:v>1.8600000000000014</c:v>
                </c:pt>
                <c:pt idx="187">
                  <c:v>1.8700000000000014</c:v>
                </c:pt>
                <c:pt idx="188">
                  <c:v>1.8800000000000014</c:v>
                </c:pt>
                <c:pt idx="189">
                  <c:v>1.8900000000000015</c:v>
                </c:pt>
                <c:pt idx="190">
                  <c:v>1.9000000000000015</c:v>
                </c:pt>
                <c:pt idx="191">
                  <c:v>1.9100000000000015</c:v>
                </c:pt>
                <c:pt idx="192">
                  <c:v>1.9200000000000015</c:v>
                </c:pt>
                <c:pt idx="193">
                  <c:v>1.9300000000000015</c:v>
                </c:pt>
                <c:pt idx="194">
                  <c:v>1.9400000000000015</c:v>
                </c:pt>
                <c:pt idx="195">
                  <c:v>1.9500000000000015</c:v>
                </c:pt>
                <c:pt idx="196">
                  <c:v>1.9600000000000015</c:v>
                </c:pt>
                <c:pt idx="197">
                  <c:v>1.9700000000000015</c:v>
                </c:pt>
                <c:pt idx="198">
                  <c:v>1.9800000000000015</c:v>
                </c:pt>
                <c:pt idx="199">
                  <c:v>1.9900000000000015</c:v>
                </c:pt>
                <c:pt idx="200">
                  <c:v>2.0000000000000013</c:v>
                </c:pt>
                <c:pt idx="201">
                  <c:v>2.0100000000000011</c:v>
                </c:pt>
                <c:pt idx="202">
                  <c:v>2.0200000000000009</c:v>
                </c:pt>
                <c:pt idx="203">
                  <c:v>2.0300000000000007</c:v>
                </c:pt>
                <c:pt idx="204">
                  <c:v>2.0400000000000005</c:v>
                </c:pt>
                <c:pt idx="205">
                  <c:v>2.0500000000000003</c:v>
                </c:pt>
                <c:pt idx="206">
                  <c:v>2.06</c:v>
                </c:pt>
                <c:pt idx="207">
                  <c:v>2.0699999999999998</c:v>
                </c:pt>
                <c:pt idx="208">
                  <c:v>2.0799999999999996</c:v>
                </c:pt>
                <c:pt idx="209">
                  <c:v>2.0899999999999994</c:v>
                </c:pt>
                <c:pt idx="210">
                  <c:v>2.0999999999999992</c:v>
                </c:pt>
                <c:pt idx="211">
                  <c:v>2.109999999999999</c:v>
                </c:pt>
                <c:pt idx="212">
                  <c:v>2.1199999999999988</c:v>
                </c:pt>
                <c:pt idx="213">
                  <c:v>2.1299999999999986</c:v>
                </c:pt>
                <c:pt idx="214">
                  <c:v>2.1399999999999983</c:v>
                </c:pt>
                <c:pt idx="215">
                  <c:v>2.1499999999999981</c:v>
                </c:pt>
                <c:pt idx="216">
                  <c:v>2.1599999999999979</c:v>
                </c:pt>
                <c:pt idx="217">
                  <c:v>2.1699999999999977</c:v>
                </c:pt>
                <c:pt idx="218">
                  <c:v>2.1799999999999975</c:v>
                </c:pt>
                <c:pt idx="219">
                  <c:v>2.1899999999999973</c:v>
                </c:pt>
                <c:pt idx="220">
                  <c:v>2.1999999999999971</c:v>
                </c:pt>
                <c:pt idx="221">
                  <c:v>2.2099999999999969</c:v>
                </c:pt>
                <c:pt idx="222">
                  <c:v>2.2199999999999966</c:v>
                </c:pt>
                <c:pt idx="223">
                  <c:v>2.2299999999999964</c:v>
                </c:pt>
                <c:pt idx="224">
                  <c:v>2.2399999999999962</c:v>
                </c:pt>
                <c:pt idx="225">
                  <c:v>2.249999999999996</c:v>
                </c:pt>
                <c:pt idx="226">
                  <c:v>2.2599999999999958</c:v>
                </c:pt>
                <c:pt idx="227">
                  <c:v>2.2699999999999956</c:v>
                </c:pt>
                <c:pt idx="228">
                  <c:v>2.2799999999999954</c:v>
                </c:pt>
                <c:pt idx="229">
                  <c:v>2.2899999999999952</c:v>
                </c:pt>
                <c:pt idx="230">
                  <c:v>2.2999999999999949</c:v>
                </c:pt>
                <c:pt idx="231">
                  <c:v>2.3099999999999947</c:v>
                </c:pt>
                <c:pt idx="232">
                  <c:v>2.3199999999999945</c:v>
                </c:pt>
                <c:pt idx="233">
                  <c:v>2.3299999999999943</c:v>
                </c:pt>
                <c:pt idx="234">
                  <c:v>2.3399999999999941</c:v>
                </c:pt>
                <c:pt idx="235">
                  <c:v>2.3499999999999939</c:v>
                </c:pt>
                <c:pt idx="236">
                  <c:v>2.3599999999999937</c:v>
                </c:pt>
                <c:pt idx="237">
                  <c:v>2.3699999999999934</c:v>
                </c:pt>
                <c:pt idx="238">
                  <c:v>2.3799999999999932</c:v>
                </c:pt>
                <c:pt idx="239">
                  <c:v>2.389999999999993</c:v>
                </c:pt>
                <c:pt idx="240">
                  <c:v>2.3999999999999928</c:v>
                </c:pt>
                <c:pt idx="241">
                  <c:v>2.4099999999999926</c:v>
                </c:pt>
                <c:pt idx="242">
                  <c:v>2.4199999999999924</c:v>
                </c:pt>
                <c:pt idx="243">
                  <c:v>2.4299999999999922</c:v>
                </c:pt>
                <c:pt idx="244">
                  <c:v>2.439999999999992</c:v>
                </c:pt>
                <c:pt idx="245">
                  <c:v>2.4499999999999917</c:v>
                </c:pt>
                <c:pt idx="246">
                  <c:v>2.4599999999999915</c:v>
                </c:pt>
                <c:pt idx="247">
                  <c:v>2.4699999999999913</c:v>
                </c:pt>
                <c:pt idx="248">
                  <c:v>2.4799999999999911</c:v>
                </c:pt>
                <c:pt idx="249">
                  <c:v>2.4899999999999909</c:v>
                </c:pt>
                <c:pt idx="250">
                  <c:v>2.4999999999999907</c:v>
                </c:pt>
                <c:pt idx="251">
                  <c:v>2.5099999999999905</c:v>
                </c:pt>
                <c:pt idx="252">
                  <c:v>2.5199999999999902</c:v>
                </c:pt>
                <c:pt idx="253">
                  <c:v>2.52999999999999</c:v>
                </c:pt>
                <c:pt idx="254">
                  <c:v>2.5399999999999898</c:v>
                </c:pt>
                <c:pt idx="255">
                  <c:v>2.5499999999999896</c:v>
                </c:pt>
                <c:pt idx="256">
                  <c:v>2.5599999999999894</c:v>
                </c:pt>
                <c:pt idx="257">
                  <c:v>2.5699999999999892</c:v>
                </c:pt>
                <c:pt idx="258">
                  <c:v>2.579999999999989</c:v>
                </c:pt>
                <c:pt idx="259">
                  <c:v>2.5899999999999888</c:v>
                </c:pt>
                <c:pt idx="260">
                  <c:v>2.5999999999999885</c:v>
                </c:pt>
                <c:pt idx="261">
                  <c:v>2.6099999999999883</c:v>
                </c:pt>
                <c:pt idx="262">
                  <c:v>2.6199999999999881</c:v>
                </c:pt>
                <c:pt idx="263">
                  <c:v>2.6299999999999879</c:v>
                </c:pt>
                <c:pt idx="264">
                  <c:v>2.6399999999999877</c:v>
                </c:pt>
                <c:pt idx="265">
                  <c:v>2.6499999999999875</c:v>
                </c:pt>
                <c:pt idx="266">
                  <c:v>2.6599999999999873</c:v>
                </c:pt>
                <c:pt idx="267">
                  <c:v>2.6699999999999871</c:v>
                </c:pt>
                <c:pt idx="268">
                  <c:v>2.6799999999999868</c:v>
                </c:pt>
                <c:pt idx="269">
                  <c:v>2.6899999999999866</c:v>
                </c:pt>
                <c:pt idx="270">
                  <c:v>2.6999999999999864</c:v>
                </c:pt>
                <c:pt idx="271">
                  <c:v>2.7099999999999862</c:v>
                </c:pt>
                <c:pt idx="272">
                  <c:v>2.719999999999986</c:v>
                </c:pt>
                <c:pt idx="273">
                  <c:v>2.7299999999999858</c:v>
                </c:pt>
                <c:pt idx="274">
                  <c:v>2.7399999999999856</c:v>
                </c:pt>
                <c:pt idx="275">
                  <c:v>2.7499999999999853</c:v>
                </c:pt>
                <c:pt idx="276">
                  <c:v>2.7599999999999851</c:v>
                </c:pt>
                <c:pt idx="277">
                  <c:v>2.7699999999999849</c:v>
                </c:pt>
                <c:pt idx="278">
                  <c:v>2.7799999999999847</c:v>
                </c:pt>
                <c:pt idx="279">
                  <c:v>2.7899999999999845</c:v>
                </c:pt>
                <c:pt idx="280">
                  <c:v>2.7999999999999843</c:v>
                </c:pt>
                <c:pt idx="281">
                  <c:v>2.8099999999999841</c:v>
                </c:pt>
                <c:pt idx="282">
                  <c:v>2.8199999999999839</c:v>
                </c:pt>
                <c:pt idx="283">
                  <c:v>2.8299999999999836</c:v>
                </c:pt>
                <c:pt idx="284">
                  <c:v>2.8399999999999834</c:v>
                </c:pt>
                <c:pt idx="285">
                  <c:v>2.8499999999999832</c:v>
                </c:pt>
                <c:pt idx="286">
                  <c:v>2.859999999999983</c:v>
                </c:pt>
                <c:pt idx="287">
                  <c:v>2.8699999999999828</c:v>
                </c:pt>
                <c:pt idx="288">
                  <c:v>2.8799999999999826</c:v>
                </c:pt>
                <c:pt idx="289">
                  <c:v>2.8899999999999824</c:v>
                </c:pt>
                <c:pt idx="290">
                  <c:v>2.8999999999999821</c:v>
                </c:pt>
                <c:pt idx="291">
                  <c:v>2.9099999999999819</c:v>
                </c:pt>
                <c:pt idx="292">
                  <c:v>2.9199999999999817</c:v>
                </c:pt>
                <c:pt idx="293">
                  <c:v>2.9299999999999815</c:v>
                </c:pt>
                <c:pt idx="294">
                  <c:v>2.9399999999999813</c:v>
                </c:pt>
                <c:pt idx="295">
                  <c:v>2.9499999999999811</c:v>
                </c:pt>
                <c:pt idx="296">
                  <c:v>2.9599999999999809</c:v>
                </c:pt>
                <c:pt idx="297">
                  <c:v>2.9699999999999807</c:v>
                </c:pt>
                <c:pt idx="298">
                  <c:v>2.9799999999999804</c:v>
                </c:pt>
                <c:pt idx="299">
                  <c:v>2.9899999999999802</c:v>
                </c:pt>
                <c:pt idx="300">
                  <c:v>2.99999999999998</c:v>
                </c:pt>
                <c:pt idx="301">
                  <c:v>3.0099999999999798</c:v>
                </c:pt>
                <c:pt idx="302">
                  <c:v>3.0199999999999796</c:v>
                </c:pt>
                <c:pt idx="303">
                  <c:v>3.0299999999999794</c:v>
                </c:pt>
                <c:pt idx="304">
                  <c:v>3.0399999999999792</c:v>
                </c:pt>
                <c:pt idx="305">
                  <c:v>3.049999999999979</c:v>
                </c:pt>
                <c:pt idx="306">
                  <c:v>3.0599999999999787</c:v>
                </c:pt>
                <c:pt idx="307">
                  <c:v>3.0699999999999785</c:v>
                </c:pt>
                <c:pt idx="308">
                  <c:v>3.0799999999999783</c:v>
                </c:pt>
                <c:pt idx="309">
                  <c:v>3.0899999999999781</c:v>
                </c:pt>
                <c:pt idx="310">
                  <c:v>3.0999999999999779</c:v>
                </c:pt>
                <c:pt idx="311">
                  <c:v>3.1099999999999777</c:v>
                </c:pt>
                <c:pt idx="312">
                  <c:v>3.1199999999999775</c:v>
                </c:pt>
                <c:pt idx="313">
                  <c:v>3.1299999999999772</c:v>
                </c:pt>
                <c:pt idx="314">
                  <c:v>3.139999999999977</c:v>
                </c:pt>
                <c:pt idx="315">
                  <c:v>3.1499999999999768</c:v>
                </c:pt>
                <c:pt idx="316">
                  <c:v>3.1599999999999766</c:v>
                </c:pt>
                <c:pt idx="317">
                  <c:v>3.1699999999999764</c:v>
                </c:pt>
                <c:pt idx="318">
                  <c:v>3.1799999999999762</c:v>
                </c:pt>
                <c:pt idx="319">
                  <c:v>3.189999999999976</c:v>
                </c:pt>
                <c:pt idx="320">
                  <c:v>3.1999999999999758</c:v>
                </c:pt>
                <c:pt idx="321">
                  <c:v>3.2099999999999755</c:v>
                </c:pt>
                <c:pt idx="322">
                  <c:v>3.2199999999999753</c:v>
                </c:pt>
                <c:pt idx="323">
                  <c:v>3.2299999999999751</c:v>
                </c:pt>
                <c:pt idx="324">
                  <c:v>3.2399999999999749</c:v>
                </c:pt>
                <c:pt idx="325">
                  <c:v>3.2499999999999747</c:v>
                </c:pt>
                <c:pt idx="326">
                  <c:v>3.2599999999999745</c:v>
                </c:pt>
                <c:pt idx="327">
                  <c:v>3.2699999999999743</c:v>
                </c:pt>
                <c:pt idx="328">
                  <c:v>3.279999999999974</c:v>
                </c:pt>
                <c:pt idx="329">
                  <c:v>3.2899999999999738</c:v>
                </c:pt>
                <c:pt idx="330">
                  <c:v>3.2999999999999736</c:v>
                </c:pt>
                <c:pt idx="331">
                  <c:v>3.3099999999999734</c:v>
                </c:pt>
                <c:pt idx="332">
                  <c:v>3.3199999999999732</c:v>
                </c:pt>
                <c:pt idx="333">
                  <c:v>3.329999999999973</c:v>
                </c:pt>
                <c:pt idx="334">
                  <c:v>3.3399999999999728</c:v>
                </c:pt>
                <c:pt idx="335">
                  <c:v>3.3499999999999726</c:v>
                </c:pt>
                <c:pt idx="336">
                  <c:v>3.3599999999999723</c:v>
                </c:pt>
                <c:pt idx="337">
                  <c:v>3.3699999999999721</c:v>
                </c:pt>
                <c:pt idx="338">
                  <c:v>3.3799999999999719</c:v>
                </c:pt>
                <c:pt idx="339">
                  <c:v>3.3899999999999717</c:v>
                </c:pt>
                <c:pt idx="340">
                  <c:v>3.3999999999999715</c:v>
                </c:pt>
                <c:pt idx="341">
                  <c:v>3.4099999999999713</c:v>
                </c:pt>
                <c:pt idx="342">
                  <c:v>3.4199999999999711</c:v>
                </c:pt>
                <c:pt idx="343">
                  <c:v>3.4299999999999708</c:v>
                </c:pt>
                <c:pt idx="344">
                  <c:v>3.4399999999999706</c:v>
                </c:pt>
                <c:pt idx="345">
                  <c:v>3.4499999999999704</c:v>
                </c:pt>
                <c:pt idx="346">
                  <c:v>3.4599999999999702</c:v>
                </c:pt>
                <c:pt idx="347">
                  <c:v>3.46999999999997</c:v>
                </c:pt>
                <c:pt idx="348">
                  <c:v>3.4799999999999698</c:v>
                </c:pt>
                <c:pt idx="349">
                  <c:v>3.4899999999999696</c:v>
                </c:pt>
                <c:pt idx="350">
                  <c:v>3.4999999999999694</c:v>
                </c:pt>
                <c:pt idx="351">
                  <c:v>3.5099999999999691</c:v>
                </c:pt>
                <c:pt idx="352">
                  <c:v>3.5199999999999689</c:v>
                </c:pt>
                <c:pt idx="353">
                  <c:v>3.5299999999999687</c:v>
                </c:pt>
                <c:pt idx="354">
                  <c:v>3.5399999999999685</c:v>
                </c:pt>
                <c:pt idx="355">
                  <c:v>3.5499999999999683</c:v>
                </c:pt>
                <c:pt idx="356">
                  <c:v>3.5599999999999681</c:v>
                </c:pt>
                <c:pt idx="357">
                  <c:v>3.5699999999999679</c:v>
                </c:pt>
                <c:pt idx="358">
                  <c:v>3.5799999999999677</c:v>
                </c:pt>
                <c:pt idx="359">
                  <c:v>3.5899999999999674</c:v>
                </c:pt>
                <c:pt idx="360">
                  <c:v>3.5999999999999672</c:v>
                </c:pt>
                <c:pt idx="361">
                  <c:v>3.609999999999967</c:v>
                </c:pt>
                <c:pt idx="362">
                  <c:v>3.6199999999999668</c:v>
                </c:pt>
                <c:pt idx="363">
                  <c:v>3.6299999999999666</c:v>
                </c:pt>
                <c:pt idx="364">
                  <c:v>3.6399999999999664</c:v>
                </c:pt>
                <c:pt idx="365">
                  <c:v>3.6499999999999662</c:v>
                </c:pt>
                <c:pt idx="366">
                  <c:v>3.6599999999999659</c:v>
                </c:pt>
                <c:pt idx="367">
                  <c:v>3.6699999999999657</c:v>
                </c:pt>
                <c:pt idx="368">
                  <c:v>3.6799999999999655</c:v>
                </c:pt>
                <c:pt idx="369">
                  <c:v>3.6899999999999653</c:v>
                </c:pt>
                <c:pt idx="370">
                  <c:v>3.6999999999999651</c:v>
                </c:pt>
                <c:pt idx="371">
                  <c:v>3.7099999999999649</c:v>
                </c:pt>
                <c:pt idx="372">
                  <c:v>3.7199999999999647</c:v>
                </c:pt>
                <c:pt idx="373">
                  <c:v>3.7299999999999645</c:v>
                </c:pt>
                <c:pt idx="374">
                  <c:v>3.7399999999999642</c:v>
                </c:pt>
                <c:pt idx="375">
                  <c:v>3.749999999999964</c:v>
                </c:pt>
                <c:pt idx="376">
                  <c:v>3.7599999999999638</c:v>
                </c:pt>
                <c:pt idx="377">
                  <c:v>3.7699999999999636</c:v>
                </c:pt>
                <c:pt idx="378">
                  <c:v>3.7799999999999634</c:v>
                </c:pt>
                <c:pt idx="379">
                  <c:v>3.7899999999999632</c:v>
                </c:pt>
                <c:pt idx="380">
                  <c:v>3.799999999999963</c:v>
                </c:pt>
                <c:pt idx="381">
                  <c:v>3.8099999999999627</c:v>
                </c:pt>
                <c:pt idx="382">
                  <c:v>3.8199999999999625</c:v>
                </c:pt>
                <c:pt idx="383">
                  <c:v>3.8299999999999623</c:v>
                </c:pt>
                <c:pt idx="384">
                  <c:v>3.8399999999999621</c:v>
                </c:pt>
                <c:pt idx="385">
                  <c:v>3.8499999999999619</c:v>
                </c:pt>
                <c:pt idx="386">
                  <c:v>3.8599999999999617</c:v>
                </c:pt>
                <c:pt idx="387">
                  <c:v>3.8699999999999615</c:v>
                </c:pt>
                <c:pt idx="388">
                  <c:v>3.8799999999999613</c:v>
                </c:pt>
                <c:pt idx="389">
                  <c:v>3.889999999999961</c:v>
                </c:pt>
                <c:pt idx="390">
                  <c:v>3.8999999999999608</c:v>
                </c:pt>
                <c:pt idx="391">
                  <c:v>3.9099999999999606</c:v>
                </c:pt>
                <c:pt idx="392">
                  <c:v>3.9199999999999604</c:v>
                </c:pt>
                <c:pt idx="393">
                  <c:v>3.9299999999999602</c:v>
                </c:pt>
                <c:pt idx="394">
                  <c:v>3.93999999999996</c:v>
                </c:pt>
                <c:pt idx="395">
                  <c:v>3.9499999999999598</c:v>
                </c:pt>
                <c:pt idx="396">
                  <c:v>3.9599999999999596</c:v>
                </c:pt>
                <c:pt idx="397">
                  <c:v>3.9699999999999593</c:v>
                </c:pt>
                <c:pt idx="398">
                  <c:v>3.9799999999999591</c:v>
                </c:pt>
                <c:pt idx="399">
                  <c:v>3.9899999999999589</c:v>
                </c:pt>
                <c:pt idx="400">
                  <c:v>3.9999999999999587</c:v>
                </c:pt>
                <c:pt idx="401">
                  <c:v>4.0099999999999589</c:v>
                </c:pt>
                <c:pt idx="402">
                  <c:v>4.0199999999999587</c:v>
                </c:pt>
                <c:pt idx="403">
                  <c:v>4.0299999999999585</c:v>
                </c:pt>
                <c:pt idx="404">
                  <c:v>4.0399999999999583</c:v>
                </c:pt>
                <c:pt idx="405">
                  <c:v>4.0499999999999581</c:v>
                </c:pt>
                <c:pt idx="406">
                  <c:v>4.0599999999999579</c:v>
                </c:pt>
                <c:pt idx="407">
                  <c:v>4.0699999999999577</c:v>
                </c:pt>
                <c:pt idx="408">
                  <c:v>4.0799999999999574</c:v>
                </c:pt>
                <c:pt idx="409">
                  <c:v>4.0899999999999572</c:v>
                </c:pt>
                <c:pt idx="410">
                  <c:v>4.099999999999957</c:v>
                </c:pt>
                <c:pt idx="411">
                  <c:v>4.1099999999999568</c:v>
                </c:pt>
                <c:pt idx="412">
                  <c:v>4.1199999999999566</c:v>
                </c:pt>
                <c:pt idx="413">
                  <c:v>4.1299999999999564</c:v>
                </c:pt>
                <c:pt idx="414">
                  <c:v>4.1399999999999562</c:v>
                </c:pt>
                <c:pt idx="415">
                  <c:v>4.1499999999999559</c:v>
                </c:pt>
                <c:pt idx="416">
                  <c:v>4.1599999999999557</c:v>
                </c:pt>
                <c:pt idx="417">
                  <c:v>4.1699999999999555</c:v>
                </c:pt>
                <c:pt idx="418">
                  <c:v>4.1799999999999553</c:v>
                </c:pt>
                <c:pt idx="419">
                  <c:v>4.1899999999999551</c:v>
                </c:pt>
                <c:pt idx="420">
                  <c:v>4.1999999999999549</c:v>
                </c:pt>
                <c:pt idx="421">
                  <c:v>4.2099999999999547</c:v>
                </c:pt>
                <c:pt idx="422">
                  <c:v>4.2199999999999545</c:v>
                </c:pt>
                <c:pt idx="423">
                  <c:v>4.2299999999999542</c:v>
                </c:pt>
                <c:pt idx="424">
                  <c:v>4.239999999999954</c:v>
                </c:pt>
                <c:pt idx="425">
                  <c:v>4.2499999999999538</c:v>
                </c:pt>
                <c:pt idx="426">
                  <c:v>4.2599999999999536</c:v>
                </c:pt>
                <c:pt idx="427">
                  <c:v>4.2699999999999534</c:v>
                </c:pt>
                <c:pt idx="428">
                  <c:v>4.2799999999999532</c:v>
                </c:pt>
                <c:pt idx="429">
                  <c:v>4.289999999999953</c:v>
                </c:pt>
                <c:pt idx="430">
                  <c:v>4.2999999999999527</c:v>
                </c:pt>
                <c:pt idx="431">
                  <c:v>4.3099999999999525</c:v>
                </c:pt>
                <c:pt idx="432">
                  <c:v>4.3199999999999523</c:v>
                </c:pt>
                <c:pt idx="433">
                  <c:v>4.3299999999999521</c:v>
                </c:pt>
                <c:pt idx="434">
                  <c:v>4.3399999999999519</c:v>
                </c:pt>
                <c:pt idx="435">
                  <c:v>4.3499999999999517</c:v>
                </c:pt>
                <c:pt idx="436">
                  <c:v>4.3599999999999515</c:v>
                </c:pt>
                <c:pt idx="437">
                  <c:v>4.3699999999999513</c:v>
                </c:pt>
                <c:pt idx="438">
                  <c:v>4.379999999999951</c:v>
                </c:pt>
                <c:pt idx="439">
                  <c:v>4.3899999999999508</c:v>
                </c:pt>
                <c:pt idx="440">
                  <c:v>4.3999999999999506</c:v>
                </c:pt>
                <c:pt idx="441">
                  <c:v>4.4099999999999504</c:v>
                </c:pt>
                <c:pt idx="442">
                  <c:v>4.4199999999999502</c:v>
                </c:pt>
                <c:pt idx="443">
                  <c:v>4.42999999999995</c:v>
                </c:pt>
                <c:pt idx="444">
                  <c:v>4.4399999999999498</c:v>
                </c:pt>
                <c:pt idx="445">
                  <c:v>4.4499999999999496</c:v>
                </c:pt>
                <c:pt idx="446">
                  <c:v>4.4599999999999493</c:v>
                </c:pt>
                <c:pt idx="447">
                  <c:v>4.4699999999999491</c:v>
                </c:pt>
                <c:pt idx="448">
                  <c:v>4.4799999999999489</c:v>
                </c:pt>
                <c:pt idx="449">
                  <c:v>4.4899999999999487</c:v>
                </c:pt>
                <c:pt idx="450">
                  <c:v>4.4999999999999485</c:v>
                </c:pt>
                <c:pt idx="451">
                  <c:v>4.5099999999999483</c:v>
                </c:pt>
                <c:pt idx="452">
                  <c:v>4.5199999999999481</c:v>
                </c:pt>
                <c:pt idx="453">
                  <c:v>4.5299999999999478</c:v>
                </c:pt>
                <c:pt idx="454">
                  <c:v>4.5399999999999476</c:v>
                </c:pt>
                <c:pt idx="455">
                  <c:v>4.5499999999999474</c:v>
                </c:pt>
                <c:pt idx="456">
                  <c:v>4.5599999999999472</c:v>
                </c:pt>
                <c:pt idx="457">
                  <c:v>4.569999999999947</c:v>
                </c:pt>
                <c:pt idx="458">
                  <c:v>4.5799999999999468</c:v>
                </c:pt>
                <c:pt idx="459">
                  <c:v>4.5899999999999466</c:v>
                </c:pt>
                <c:pt idx="460">
                  <c:v>4.5999999999999464</c:v>
                </c:pt>
                <c:pt idx="461">
                  <c:v>4.6099999999999461</c:v>
                </c:pt>
                <c:pt idx="462">
                  <c:v>4.6199999999999459</c:v>
                </c:pt>
                <c:pt idx="463">
                  <c:v>4.6299999999999457</c:v>
                </c:pt>
                <c:pt idx="464">
                  <c:v>4.6399999999999455</c:v>
                </c:pt>
                <c:pt idx="465">
                  <c:v>4.6499999999999453</c:v>
                </c:pt>
                <c:pt idx="466">
                  <c:v>4.6599999999999451</c:v>
                </c:pt>
                <c:pt idx="467">
                  <c:v>4.6699999999999449</c:v>
                </c:pt>
                <c:pt idx="468">
                  <c:v>4.6799999999999446</c:v>
                </c:pt>
                <c:pt idx="469">
                  <c:v>4.6899999999999444</c:v>
                </c:pt>
                <c:pt idx="470">
                  <c:v>4.6999999999999442</c:v>
                </c:pt>
                <c:pt idx="471">
                  <c:v>4.709999999999944</c:v>
                </c:pt>
                <c:pt idx="472">
                  <c:v>4.7199999999999438</c:v>
                </c:pt>
                <c:pt idx="473">
                  <c:v>4.7299999999999436</c:v>
                </c:pt>
                <c:pt idx="474">
                  <c:v>4.7399999999999434</c:v>
                </c:pt>
                <c:pt idx="475">
                  <c:v>4.7499999999999432</c:v>
                </c:pt>
                <c:pt idx="476">
                  <c:v>4.7599999999999429</c:v>
                </c:pt>
                <c:pt idx="477">
                  <c:v>4.7699999999999427</c:v>
                </c:pt>
                <c:pt idx="478">
                  <c:v>4.7799999999999425</c:v>
                </c:pt>
                <c:pt idx="479">
                  <c:v>4.7899999999999423</c:v>
                </c:pt>
                <c:pt idx="480">
                  <c:v>4.7999999999999421</c:v>
                </c:pt>
                <c:pt idx="481">
                  <c:v>4.8099999999999419</c:v>
                </c:pt>
                <c:pt idx="482">
                  <c:v>4.8199999999999417</c:v>
                </c:pt>
                <c:pt idx="483">
                  <c:v>4.8299999999999415</c:v>
                </c:pt>
                <c:pt idx="484">
                  <c:v>4.8399999999999412</c:v>
                </c:pt>
                <c:pt idx="485">
                  <c:v>4.849999999999941</c:v>
                </c:pt>
                <c:pt idx="486">
                  <c:v>4.8599999999999408</c:v>
                </c:pt>
                <c:pt idx="487">
                  <c:v>4.8699999999999406</c:v>
                </c:pt>
                <c:pt idx="488">
                  <c:v>4.8799999999999404</c:v>
                </c:pt>
                <c:pt idx="489">
                  <c:v>4.8899999999999402</c:v>
                </c:pt>
                <c:pt idx="490">
                  <c:v>4.89999999999994</c:v>
                </c:pt>
                <c:pt idx="491">
                  <c:v>4.9099999999999397</c:v>
                </c:pt>
                <c:pt idx="492">
                  <c:v>4.9199999999999395</c:v>
                </c:pt>
                <c:pt idx="493">
                  <c:v>4.9299999999999393</c:v>
                </c:pt>
                <c:pt idx="494">
                  <c:v>4.9399999999999391</c:v>
                </c:pt>
                <c:pt idx="495">
                  <c:v>4.9499999999999389</c:v>
                </c:pt>
                <c:pt idx="496">
                  <c:v>4.9599999999999387</c:v>
                </c:pt>
                <c:pt idx="497">
                  <c:v>4.9699999999999385</c:v>
                </c:pt>
                <c:pt idx="498">
                  <c:v>4.9799999999999383</c:v>
                </c:pt>
                <c:pt idx="499">
                  <c:v>4.989999999999938</c:v>
                </c:pt>
                <c:pt idx="500">
                  <c:v>4.9999999999999378</c:v>
                </c:pt>
                <c:pt idx="501">
                  <c:v>5.0099999999999376</c:v>
                </c:pt>
                <c:pt idx="502">
                  <c:v>5.0199999999999374</c:v>
                </c:pt>
                <c:pt idx="503">
                  <c:v>5.0299999999999372</c:v>
                </c:pt>
                <c:pt idx="504">
                  <c:v>5.039999999999937</c:v>
                </c:pt>
                <c:pt idx="505">
                  <c:v>5.0499999999999368</c:v>
                </c:pt>
                <c:pt idx="506">
                  <c:v>5.0599999999999365</c:v>
                </c:pt>
                <c:pt idx="507">
                  <c:v>5.0699999999999363</c:v>
                </c:pt>
                <c:pt idx="508">
                  <c:v>5.0799999999999361</c:v>
                </c:pt>
                <c:pt idx="509">
                  <c:v>5.0899999999999359</c:v>
                </c:pt>
                <c:pt idx="510">
                  <c:v>5.0999999999999357</c:v>
                </c:pt>
                <c:pt idx="511">
                  <c:v>5.1099999999999355</c:v>
                </c:pt>
                <c:pt idx="512">
                  <c:v>5.1199999999999353</c:v>
                </c:pt>
                <c:pt idx="513">
                  <c:v>5.1299999999999351</c:v>
                </c:pt>
                <c:pt idx="514">
                  <c:v>5.1399999999999348</c:v>
                </c:pt>
                <c:pt idx="515">
                  <c:v>5.1499999999999346</c:v>
                </c:pt>
                <c:pt idx="516">
                  <c:v>5.1599999999999344</c:v>
                </c:pt>
                <c:pt idx="517">
                  <c:v>5.1699999999999342</c:v>
                </c:pt>
                <c:pt idx="518">
                  <c:v>5.179999999999934</c:v>
                </c:pt>
                <c:pt idx="519">
                  <c:v>5.1899999999999338</c:v>
                </c:pt>
                <c:pt idx="520">
                  <c:v>5.1999999999999336</c:v>
                </c:pt>
                <c:pt idx="521">
                  <c:v>5.2099999999999334</c:v>
                </c:pt>
                <c:pt idx="522">
                  <c:v>5.2199999999999331</c:v>
                </c:pt>
                <c:pt idx="523">
                  <c:v>5.2299999999999329</c:v>
                </c:pt>
                <c:pt idx="524">
                  <c:v>5.2399999999999327</c:v>
                </c:pt>
                <c:pt idx="525">
                  <c:v>5.2499999999999325</c:v>
                </c:pt>
                <c:pt idx="526">
                  <c:v>5.2599999999999323</c:v>
                </c:pt>
                <c:pt idx="527">
                  <c:v>5.2699999999999321</c:v>
                </c:pt>
                <c:pt idx="528">
                  <c:v>5.2799999999999319</c:v>
                </c:pt>
                <c:pt idx="529">
                  <c:v>5.2899999999999316</c:v>
                </c:pt>
                <c:pt idx="530">
                  <c:v>5.2999999999999314</c:v>
                </c:pt>
                <c:pt idx="531">
                  <c:v>5.3099999999999312</c:v>
                </c:pt>
                <c:pt idx="532">
                  <c:v>5.319999999999931</c:v>
                </c:pt>
                <c:pt idx="533">
                  <c:v>5.3299999999999308</c:v>
                </c:pt>
                <c:pt idx="534">
                  <c:v>5.3399999999999306</c:v>
                </c:pt>
                <c:pt idx="535">
                  <c:v>5.3499999999999304</c:v>
                </c:pt>
                <c:pt idx="536">
                  <c:v>5.3599999999999302</c:v>
                </c:pt>
                <c:pt idx="537">
                  <c:v>5.3699999999999299</c:v>
                </c:pt>
                <c:pt idx="538">
                  <c:v>5.3799999999999297</c:v>
                </c:pt>
                <c:pt idx="539">
                  <c:v>5.3899999999999295</c:v>
                </c:pt>
                <c:pt idx="540">
                  <c:v>5.3999999999999293</c:v>
                </c:pt>
                <c:pt idx="541">
                  <c:v>5.4099999999999291</c:v>
                </c:pt>
                <c:pt idx="542">
                  <c:v>5.4199999999999289</c:v>
                </c:pt>
                <c:pt idx="543">
                  <c:v>5.4299999999999287</c:v>
                </c:pt>
                <c:pt idx="544">
                  <c:v>5.4399999999999284</c:v>
                </c:pt>
                <c:pt idx="545">
                  <c:v>5.4499999999999282</c:v>
                </c:pt>
                <c:pt idx="546">
                  <c:v>5.459999999999928</c:v>
                </c:pt>
                <c:pt idx="547">
                  <c:v>5.4699999999999278</c:v>
                </c:pt>
                <c:pt idx="548">
                  <c:v>5.4799999999999276</c:v>
                </c:pt>
                <c:pt idx="549">
                  <c:v>5.4899999999999274</c:v>
                </c:pt>
                <c:pt idx="550">
                  <c:v>5.4999999999999272</c:v>
                </c:pt>
                <c:pt idx="551">
                  <c:v>5.509999999999927</c:v>
                </c:pt>
                <c:pt idx="552">
                  <c:v>5.5199999999999267</c:v>
                </c:pt>
                <c:pt idx="553">
                  <c:v>5.5299999999999265</c:v>
                </c:pt>
                <c:pt idx="554">
                  <c:v>5.5399999999999263</c:v>
                </c:pt>
                <c:pt idx="555">
                  <c:v>5.5499999999999261</c:v>
                </c:pt>
                <c:pt idx="556">
                  <c:v>5.5599999999999259</c:v>
                </c:pt>
                <c:pt idx="557">
                  <c:v>5.5699999999999257</c:v>
                </c:pt>
                <c:pt idx="558">
                  <c:v>5.5799999999999255</c:v>
                </c:pt>
                <c:pt idx="559">
                  <c:v>5.5899999999999253</c:v>
                </c:pt>
                <c:pt idx="560">
                  <c:v>5.599999999999925</c:v>
                </c:pt>
                <c:pt idx="561">
                  <c:v>5.6099999999999248</c:v>
                </c:pt>
                <c:pt idx="562">
                  <c:v>5.6199999999999246</c:v>
                </c:pt>
                <c:pt idx="563">
                  <c:v>5.6299999999999244</c:v>
                </c:pt>
                <c:pt idx="564">
                  <c:v>5.6399999999999242</c:v>
                </c:pt>
                <c:pt idx="565">
                  <c:v>5.649999999999924</c:v>
                </c:pt>
                <c:pt idx="566">
                  <c:v>5.6599999999999238</c:v>
                </c:pt>
                <c:pt idx="567">
                  <c:v>5.6699999999999235</c:v>
                </c:pt>
                <c:pt idx="568">
                  <c:v>5.6799999999999233</c:v>
                </c:pt>
                <c:pt idx="569">
                  <c:v>5.6899999999999231</c:v>
                </c:pt>
                <c:pt idx="570">
                  <c:v>5.6999999999999229</c:v>
                </c:pt>
                <c:pt idx="571">
                  <c:v>5.7099999999999227</c:v>
                </c:pt>
                <c:pt idx="572">
                  <c:v>5.7199999999999225</c:v>
                </c:pt>
                <c:pt idx="573">
                  <c:v>5.7299999999999223</c:v>
                </c:pt>
                <c:pt idx="574">
                  <c:v>5.7399999999999221</c:v>
                </c:pt>
                <c:pt idx="575">
                  <c:v>5.7499999999999218</c:v>
                </c:pt>
                <c:pt idx="576">
                  <c:v>5.7599999999999216</c:v>
                </c:pt>
                <c:pt idx="577">
                  <c:v>5.7699999999999214</c:v>
                </c:pt>
                <c:pt idx="578">
                  <c:v>5.7799999999999212</c:v>
                </c:pt>
                <c:pt idx="579">
                  <c:v>5.789999999999921</c:v>
                </c:pt>
                <c:pt idx="580">
                  <c:v>5.7999999999999208</c:v>
                </c:pt>
                <c:pt idx="581">
                  <c:v>5.8099999999999206</c:v>
                </c:pt>
                <c:pt idx="582">
                  <c:v>5.8199999999999203</c:v>
                </c:pt>
                <c:pt idx="583">
                  <c:v>5.8299999999999201</c:v>
                </c:pt>
                <c:pt idx="584">
                  <c:v>5.8399999999999199</c:v>
                </c:pt>
                <c:pt idx="585">
                  <c:v>5.8499999999999197</c:v>
                </c:pt>
                <c:pt idx="586">
                  <c:v>5.8599999999999195</c:v>
                </c:pt>
                <c:pt idx="587">
                  <c:v>5.8699999999999193</c:v>
                </c:pt>
                <c:pt idx="588">
                  <c:v>5.8799999999999191</c:v>
                </c:pt>
                <c:pt idx="589">
                  <c:v>5.8899999999999189</c:v>
                </c:pt>
                <c:pt idx="590">
                  <c:v>5.8999999999999186</c:v>
                </c:pt>
                <c:pt idx="591">
                  <c:v>5.9099999999999184</c:v>
                </c:pt>
                <c:pt idx="592">
                  <c:v>5.9199999999999182</c:v>
                </c:pt>
                <c:pt idx="593">
                  <c:v>5.929999999999918</c:v>
                </c:pt>
                <c:pt idx="594">
                  <c:v>5.9399999999999178</c:v>
                </c:pt>
                <c:pt idx="595">
                  <c:v>5.9499999999999176</c:v>
                </c:pt>
                <c:pt idx="596">
                  <c:v>5.9599999999999174</c:v>
                </c:pt>
                <c:pt idx="597">
                  <c:v>5.9699999999999172</c:v>
                </c:pt>
                <c:pt idx="598">
                  <c:v>5.9799999999999169</c:v>
                </c:pt>
                <c:pt idx="599">
                  <c:v>5.9899999999999167</c:v>
                </c:pt>
                <c:pt idx="600">
                  <c:v>5.9999999999999165</c:v>
                </c:pt>
                <c:pt idx="601">
                  <c:v>6.0099999999999163</c:v>
                </c:pt>
                <c:pt idx="602">
                  <c:v>6.0199999999999161</c:v>
                </c:pt>
                <c:pt idx="603">
                  <c:v>6.0299999999999159</c:v>
                </c:pt>
                <c:pt idx="604">
                  <c:v>6.0399999999999157</c:v>
                </c:pt>
                <c:pt idx="605">
                  <c:v>6.0499999999999154</c:v>
                </c:pt>
                <c:pt idx="606">
                  <c:v>6.0599999999999152</c:v>
                </c:pt>
                <c:pt idx="607">
                  <c:v>6.069999999999915</c:v>
                </c:pt>
                <c:pt idx="608">
                  <c:v>6.0799999999999148</c:v>
                </c:pt>
                <c:pt idx="609">
                  <c:v>6.0899999999999146</c:v>
                </c:pt>
                <c:pt idx="610">
                  <c:v>6.0999999999999144</c:v>
                </c:pt>
                <c:pt idx="611">
                  <c:v>6.1099999999999142</c:v>
                </c:pt>
                <c:pt idx="612">
                  <c:v>6.119999999999914</c:v>
                </c:pt>
                <c:pt idx="613">
                  <c:v>6.1299999999999137</c:v>
                </c:pt>
                <c:pt idx="614">
                  <c:v>6.1399999999999135</c:v>
                </c:pt>
                <c:pt idx="615">
                  <c:v>6.1499999999999133</c:v>
                </c:pt>
                <c:pt idx="616">
                  <c:v>6.1599999999999131</c:v>
                </c:pt>
                <c:pt idx="617">
                  <c:v>6.1699999999999129</c:v>
                </c:pt>
                <c:pt idx="618">
                  <c:v>6.1799999999999127</c:v>
                </c:pt>
                <c:pt idx="619">
                  <c:v>6.1899999999999125</c:v>
                </c:pt>
                <c:pt idx="620">
                  <c:v>6.1999999999999122</c:v>
                </c:pt>
                <c:pt idx="621">
                  <c:v>6.209999999999912</c:v>
                </c:pt>
                <c:pt idx="622">
                  <c:v>6.2199999999999118</c:v>
                </c:pt>
                <c:pt idx="623">
                  <c:v>6.2299999999999116</c:v>
                </c:pt>
                <c:pt idx="624">
                  <c:v>6.2399999999999114</c:v>
                </c:pt>
                <c:pt idx="625">
                  <c:v>6.2499999999999112</c:v>
                </c:pt>
                <c:pt idx="626">
                  <c:v>6.259999999999911</c:v>
                </c:pt>
                <c:pt idx="627">
                  <c:v>6.2699999999999108</c:v>
                </c:pt>
                <c:pt idx="628">
                  <c:v>6.2799999999999105</c:v>
                </c:pt>
                <c:pt idx="629">
                  <c:v>6.2899999999999103</c:v>
                </c:pt>
                <c:pt idx="630">
                  <c:v>6.2999999999999101</c:v>
                </c:pt>
                <c:pt idx="631">
                  <c:v>6.3099999999999099</c:v>
                </c:pt>
                <c:pt idx="632">
                  <c:v>6.3199999999999097</c:v>
                </c:pt>
                <c:pt idx="633">
                  <c:v>6.3299999999999095</c:v>
                </c:pt>
                <c:pt idx="634">
                  <c:v>6.3399999999999093</c:v>
                </c:pt>
                <c:pt idx="635">
                  <c:v>6.3499999999999091</c:v>
                </c:pt>
                <c:pt idx="636">
                  <c:v>6.3599999999999088</c:v>
                </c:pt>
                <c:pt idx="637">
                  <c:v>6.3699999999999086</c:v>
                </c:pt>
                <c:pt idx="638">
                  <c:v>6.3799999999999084</c:v>
                </c:pt>
                <c:pt idx="639">
                  <c:v>6.3899999999999082</c:v>
                </c:pt>
                <c:pt idx="640">
                  <c:v>6.399999999999908</c:v>
                </c:pt>
                <c:pt idx="641">
                  <c:v>6.4099999999999078</c:v>
                </c:pt>
                <c:pt idx="642">
                  <c:v>6.4199999999999076</c:v>
                </c:pt>
                <c:pt idx="643">
                  <c:v>6.4299999999999073</c:v>
                </c:pt>
                <c:pt idx="644">
                  <c:v>6.4399999999999071</c:v>
                </c:pt>
                <c:pt idx="645">
                  <c:v>6.4499999999999069</c:v>
                </c:pt>
                <c:pt idx="646">
                  <c:v>6.4599999999999067</c:v>
                </c:pt>
                <c:pt idx="647">
                  <c:v>6.4699999999999065</c:v>
                </c:pt>
                <c:pt idx="648">
                  <c:v>6.4799999999999063</c:v>
                </c:pt>
                <c:pt idx="649">
                  <c:v>6.4899999999999061</c:v>
                </c:pt>
                <c:pt idx="650">
                  <c:v>6.4999999999999059</c:v>
                </c:pt>
                <c:pt idx="651">
                  <c:v>6.5099999999999056</c:v>
                </c:pt>
                <c:pt idx="652">
                  <c:v>6.5199999999999054</c:v>
                </c:pt>
                <c:pt idx="653">
                  <c:v>6.5299999999999052</c:v>
                </c:pt>
                <c:pt idx="654">
                  <c:v>6.539999999999905</c:v>
                </c:pt>
                <c:pt idx="655">
                  <c:v>6.5499999999999048</c:v>
                </c:pt>
                <c:pt idx="656">
                  <c:v>6.5599999999999046</c:v>
                </c:pt>
                <c:pt idx="657">
                  <c:v>6.5699999999999044</c:v>
                </c:pt>
                <c:pt idx="658">
                  <c:v>6.5799999999999041</c:v>
                </c:pt>
                <c:pt idx="659">
                  <c:v>6.5899999999999039</c:v>
                </c:pt>
                <c:pt idx="660">
                  <c:v>6.5999999999999037</c:v>
                </c:pt>
                <c:pt idx="661">
                  <c:v>6.6099999999999035</c:v>
                </c:pt>
                <c:pt idx="662">
                  <c:v>6.6199999999999033</c:v>
                </c:pt>
                <c:pt idx="663">
                  <c:v>6.6299999999999031</c:v>
                </c:pt>
                <c:pt idx="664">
                  <c:v>6.6399999999999029</c:v>
                </c:pt>
                <c:pt idx="665">
                  <c:v>6.6499999999999027</c:v>
                </c:pt>
                <c:pt idx="666">
                  <c:v>6.6599999999999024</c:v>
                </c:pt>
                <c:pt idx="667">
                  <c:v>6.6699999999999022</c:v>
                </c:pt>
                <c:pt idx="668">
                  <c:v>6.679999999999902</c:v>
                </c:pt>
                <c:pt idx="669">
                  <c:v>6.6899999999999018</c:v>
                </c:pt>
                <c:pt idx="670">
                  <c:v>6.6999999999999016</c:v>
                </c:pt>
                <c:pt idx="671">
                  <c:v>6.7099999999999014</c:v>
                </c:pt>
                <c:pt idx="672">
                  <c:v>6.7199999999999012</c:v>
                </c:pt>
                <c:pt idx="673">
                  <c:v>6.729999999999901</c:v>
                </c:pt>
                <c:pt idx="674">
                  <c:v>6.7399999999999007</c:v>
                </c:pt>
                <c:pt idx="675">
                  <c:v>6.7499999999999005</c:v>
                </c:pt>
                <c:pt idx="676">
                  <c:v>6.7599999999999003</c:v>
                </c:pt>
                <c:pt idx="677">
                  <c:v>6.7699999999999001</c:v>
                </c:pt>
                <c:pt idx="678">
                  <c:v>6.7799999999998999</c:v>
                </c:pt>
                <c:pt idx="679">
                  <c:v>6.7899999999998997</c:v>
                </c:pt>
                <c:pt idx="680">
                  <c:v>6.7999999999998995</c:v>
                </c:pt>
                <c:pt idx="681">
                  <c:v>6.8099999999998992</c:v>
                </c:pt>
                <c:pt idx="682">
                  <c:v>6.819999999999899</c:v>
                </c:pt>
                <c:pt idx="683">
                  <c:v>6.8299999999998988</c:v>
                </c:pt>
                <c:pt idx="684">
                  <c:v>6.8399999999998986</c:v>
                </c:pt>
                <c:pt idx="685">
                  <c:v>6.8499999999998984</c:v>
                </c:pt>
                <c:pt idx="686">
                  <c:v>6.8599999999998982</c:v>
                </c:pt>
                <c:pt idx="687">
                  <c:v>6.869999999999898</c:v>
                </c:pt>
                <c:pt idx="688">
                  <c:v>6.8799999999998978</c:v>
                </c:pt>
                <c:pt idx="689">
                  <c:v>6.8899999999998975</c:v>
                </c:pt>
                <c:pt idx="690">
                  <c:v>6.8999999999998973</c:v>
                </c:pt>
                <c:pt idx="691">
                  <c:v>6.9099999999998971</c:v>
                </c:pt>
                <c:pt idx="692">
                  <c:v>6.9199999999998969</c:v>
                </c:pt>
                <c:pt idx="693">
                  <c:v>6.9299999999998967</c:v>
                </c:pt>
                <c:pt idx="694">
                  <c:v>6.9399999999998965</c:v>
                </c:pt>
                <c:pt idx="695">
                  <c:v>6.9499999999998963</c:v>
                </c:pt>
                <c:pt idx="696">
                  <c:v>6.959999999999896</c:v>
                </c:pt>
                <c:pt idx="697">
                  <c:v>6.9699999999998958</c:v>
                </c:pt>
                <c:pt idx="698">
                  <c:v>6.9799999999998956</c:v>
                </c:pt>
                <c:pt idx="699">
                  <c:v>6.9899999999998954</c:v>
                </c:pt>
                <c:pt idx="700">
                  <c:v>6.9999999999998952</c:v>
                </c:pt>
                <c:pt idx="701">
                  <c:v>7.009999999999895</c:v>
                </c:pt>
                <c:pt idx="702">
                  <c:v>7.0199999999998948</c:v>
                </c:pt>
                <c:pt idx="703">
                  <c:v>7.0299999999998946</c:v>
                </c:pt>
                <c:pt idx="704">
                  <c:v>7.0399999999998943</c:v>
                </c:pt>
                <c:pt idx="705">
                  <c:v>7.0499999999998941</c:v>
                </c:pt>
                <c:pt idx="706">
                  <c:v>7.0599999999998939</c:v>
                </c:pt>
                <c:pt idx="707">
                  <c:v>7.0699999999998937</c:v>
                </c:pt>
                <c:pt idx="708">
                  <c:v>7.0799999999998935</c:v>
                </c:pt>
                <c:pt idx="709">
                  <c:v>7.0899999999998933</c:v>
                </c:pt>
                <c:pt idx="710">
                  <c:v>7.0999999999998931</c:v>
                </c:pt>
                <c:pt idx="711">
                  <c:v>7.1099999999998929</c:v>
                </c:pt>
                <c:pt idx="712">
                  <c:v>7.1199999999998926</c:v>
                </c:pt>
                <c:pt idx="713">
                  <c:v>7.1299999999998924</c:v>
                </c:pt>
                <c:pt idx="714">
                  <c:v>7.1399999999998922</c:v>
                </c:pt>
                <c:pt idx="715">
                  <c:v>7.149999999999892</c:v>
                </c:pt>
                <c:pt idx="716">
                  <c:v>7.1599999999998918</c:v>
                </c:pt>
                <c:pt idx="717">
                  <c:v>7.1699999999998916</c:v>
                </c:pt>
                <c:pt idx="718">
                  <c:v>7.1799999999998914</c:v>
                </c:pt>
                <c:pt idx="719">
                  <c:v>7.1899999999998911</c:v>
                </c:pt>
                <c:pt idx="720">
                  <c:v>7.1999999999998909</c:v>
                </c:pt>
                <c:pt idx="721">
                  <c:v>7.2099999999998907</c:v>
                </c:pt>
                <c:pt idx="722">
                  <c:v>7.2199999999998905</c:v>
                </c:pt>
                <c:pt idx="723">
                  <c:v>7.2299999999998903</c:v>
                </c:pt>
                <c:pt idx="724">
                  <c:v>7.2399999999998901</c:v>
                </c:pt>
                <c:pt idx="725">
                  <c:v>7.2499999999998899</c:v>
                </c:pt>
                <c:pt idx="726">
                  <c:v>7.2599999999998897</c:v>
                </c:pt>
                <c:pt idx="727">
                  <c:v>7.2699999999998894</c:v>
                </c:pt>
                <c:pt idx="728">
                  <c:v>7.2799999999998892</c:v>
                </c:pt>
                <c:pt idx="729">
                  <c:v>7.289999999999889</c:v>
                </c:pt>
                <c:pt idx="730">
                  <c:v>7.2999999999998888</c:v>
                </c:pt>
                <c:pt idx="731">
                  <c:v>7.3099999999998886</c:v>
                </c:pt>
                <c:pt idx="732">
                  <c:v>7.3199999999998884</c:v>
                </c:pt>
                <c:pt idx="733">
                  <c:v>7.3299999999998882</c:v>
                </c:pt>
                <c:pt idx="734">
                  <c:v>7.3399999999998879</c:v>
                </c:pt>
                <c:pt idx="735">
                  <c:v>7.3499999999998877</c:v>
                </c:pt>
                <c:pt idx="736">
                  <c:v>7.3599999999998875</c:v>
                </c:pt>
                <c:pt idx="737">
                  <c:v>7.3699999999998873</c:v>
                </c:pt>
                <c:pt idx="738">
                  <c:v>7.3799999999998871</c:v>
                </c:pt>
                <c:pt idx="739">
                  <c:v>7.3899999999998869</c:v>
                </c:pt>
                <c:pt idx="740">
                  <c:v>7.3999999999998867</c:v>
                </c:pt>
                <c:pt idx="741">
                  <c:v>7.4099999999998865</c:v>
                </c:pt>
                <c:pt idx="742">
                  <c:v>7.4199999999998862</c:v>
                </c:pt>
                <c:pt idx="743">
                  <c:v>7.429999999999886</c:v>
                </c:pt>
                <c:pt idx="744">
                  <c:v>7.4399999999998858</c:v>
                </c:pt>
                <c:pt idx="745">
                  <c:v>7.4499999999998856</c:v>
                </c:pt>
                <c:pt idx="746">
                  <c:v>7.4599999999998854</c:v>
                </c:pt>
                <c:pt idx="747">
                  <c:v>7.4699999999998852</c:v>
                </c:pt>
                <c:pt idx="748">
                  <c:v>7.479999999999885</c:v>
                </c:pt>
                <c:pt idx="749">
                  <c:v>7.4899999999998847</c:v>
                </c:pt>
                <c:pt idx="750">
                  <c:v>7.4999999999998845</c:v>
                </c:pt>
                <c:pt idx="751">
                  <c:v>7.5099999999998843</c:v>
                </c:pt>
                <c:pt idx="752">
                  <c:v>7.5199999999998841</c:v>
                </c:pt>
                <c:pt idx="753">
                  <c:v>7.5299999999998839</c:v>
                </c:pt>
                <c:pt idx="754">
                  <c:v>7.5399999999998837</c:v>
                </c:pt>
                <c:pt idx="755">
                  <c:v>7.5499999999998835</c:v>
                </c:pt>
                <c:pt idx="756">
                  <c:v>7.5599999999998833</c:v>
                </c:pt>
                <c:pt idx="757">
                  <c:v>7.569999999999883</c:v>
                </c:pt>
                <c:pt idx="758">
                  <c:v>7.5799999999998828</c:v>
                </c:pt>
                <c:pt idx="759">
                  <c:v>7.5899999999998826</c:v>
                </c:pt>
                <c:pt idx="760">
                  <c:v>7.5999999999998824</c:v>
                </c:pt>
                <c:pt idx="761">
                  <c:v>7.6099999999998822</c:v>
                </c:pt>
                <c:pt idx="762">
                  <c:v>7.619999999999882</c:v>
                </c:pt>
                <c:pt idx="763">
                  <c:v>7.6299999999998818</c:v>
                </c:pt>
                <c:pt idx="764">
                  <c:v>7.6399999999998816</c:v>
                </c:pt>
                <c:pt idx="765">
                  <c:v>7.6499999999998813</c:v>
                </c:pt>
                <c:pt idx="766">
                  <c:v>7.6599999999998811</c:v>
                </c:pt>
                <c:pt idx="767">
                  <c:v>7.6699999999998809</c:v>
                </c:pt>
                <c:pt idx="768">
                  <c:v>7.6799999999998807</c:v>
                </c:pt>
                <c:pt idx="769">
                  <c:v>7.6899999999998805</c:v>
                </c:pt>
                <c:pt idx="770">
                  <c:v>7.6999999999998803</c:v>
                </c:pt>
                <c:pt idx="771">
                  <c:v>7.7099999999998801</c:v>
                </c:pt>
                <c:pt idx="772">
                  <c:v>7.7199999999998798</c:v>
                </c:pt>
                <c:pt idx="773">
                  <c:v>7.7299999999998796</c:v>
                </c:pt>
                <c:pt idx="774">
                  <c:v>7.7399999999998794</c:v>
                </c:pt>
                <c:pt idx="775">
                  <c:v>7.7499999999998792</c:v>
                </c:pt>
                <c:pt idx="776">
                  <c:v>7.759999999999879</c:v>
                </c:pt>
                <c:pt idx="777">
                  <c:v>7.7699999999998788</c:v>
                </c:pt>
                <c:pt idx="778">
                  <c:v>7.7799999999998786</c:v>
                </c:pt>
                <c:pt idx="779">
                  <c:v>7.7899999999998784</c:v>
                </c:pt>
                <c:pt idx="780">
                  <c:v>7.7999999999998781</c:v>
                </c:pt>
                <c:pt idx="781">
                  <c:v>7.8099999999998779</c:v>
                </c:pt>
                <c:pt idx="782">
                  <c:v>7.8199999999998777</c:v>
                </c:pt>
                <c:pt idx="783">
                  <c:v>7.8299999999998775</c:v>
                </c:pt>
                <c:pt idx="784">
                  <c:v>7.8399999999998773</c:v>
                </c:pt>
                <c:pt idx="785">
                  <c:v>7.8499999999998771</c:v>
                </c:pt>
                <c:pt idx="786">
                  <c:v>7.8599999999998769</c:v>
                </c:pt>
                <c:pt idx="787">
                  <c:v>7.8699999999998766</c:v>
                </c:pt>
                <c:pt idx="788">
                  <c:v>7.8799999999998764</c:v>
                </c:pt>
                <c:pt idx="789">
                  <c:v>7.8899999999998762</c:v>
                </c:pt>
                <c:pt idx="790">
                  <c:v>7.899999999999876</c:v>
                </c:pt>
                <c:pt idx="791">
                  <c:v>7.9099999999998758</c:v>
                </c:pt>
                <c:pt idx="792">
                  <c:v>7.9199999999998756</c:v>
                </c:pt>
                <c:pt idx="793">
                  <c:v>7.9299999999998754</c:v>
                </c:pt>
                <c:pt idx="794">
                  <c:v>7.9399999999998752</c:v>
                </c:pt>
                <c:pt idx="795">
                  <c:v>7.9499999999998749</c:v>
                </c:pt>
                <c:pt idx="796">
                  <c:v>7.9599999999998747</c:v>
                </c:pt>
                <c:pt idx="797">
                  <c:v>7.9699999999998745</c:v>
                </c:pt>
                <c:pt idx="798">
                  <c:v>7.9799999999998743</c:v>
                </c:pt>
                <c:pt idx="799">
                  <c:v>7.9899999999998741</c:v>
                </c:pt>
                <c:pt idx="800">
                  <c:v>7.9999999999998739</c:v>
                </c:pt>
                <c:pt idx="801">
                  <c:v>8.0099999999998737</c:v>
                </c:pt>
                <c:pt idx="802">
                  <c:v>8.0199999999998735</c:v>
                </c:pt>
                <c:pt idx="803">
                  <c:v>8.0299999999998732</c:v>
                </c:pt>
                <c:pt idx="804">
                  <c:v>8.039999999999873</c:v>
                </c:pt>
                <c:pt idx="805">
                  <c:v>8.0499999999998728</c:v>
                </c:pt>
                <c:pt idx="806">
                  <c:v>8.0599999999998726</c:v>
                </c:pt>
                <c:pt idx="807">
                  <c:v>8.0699999999998724</c:v>
                </c:pt>
                <c:pt idx="808">
                  <c:v>8.0799999999998722</c:v>
                </c:pt>
                <c:pt idx="809">
                  <c:v>8.089999999999872</c:v>
                </c:pt>
                <c:pt idx="810">
                  <c:v>8.0999999999998717</c:v>
                </c:pt>
                <c:pt idx="811">
                  <c:v>8.1099999999998715</c:v>
                </c:pt>
                <c:pt idx="812">
                  <c:v>8.1199999999998713</c:v>
                </c:pt>
                <c:pt idx="813">
                  <c:v>8.1299999999998711</c:v>
                </c:pt>
                <c:pt idx="814">
                  <c:v>8.1399999999998709</c:v>
                </c:pt>
                <c:pt idx="815">
                  <c:v>8.1499999999998707</c:v>
                </c:pt>
                <c:pt idx="816">
                  <c:v>8.1599999999998705</c:v>
                </c:pt>
                <c:pt idx="817">
                  <c:v>8.1699999999998703</c:v>
                </c:pt>
                <c:pt idx="818">
                  <c:v>8.17999999999987</c:v>
                </c:pt>
                <c:pt idx="819">
                  <c:v>8.1899999999998698</c:v>
                </c:pt>
                <c:pt idx="820">
                  <c:v>8.1999999999998696</c:v>
                </c:pt>
                <c:pt idx="821">
                  <c:v>8.2099999999998694</c:v>
                </c:pt>
                <c:pt idx="822">
                  <c:v>8.2199999999998692</c:v>
                </c:pt>
                <c:pt idx="823">
                  <c:v>8.229999999999869</c:v>
                </c:pt>
                <c:pt idx="824">
                  <c:v>8.2399999999998688</c:v>
                </c:pt>
                <c:pt idx="825">
                  <c:v>8.2499999999998685</c:v>
                </c:pt>
                <c:pt idx="826">
                  <c:v>8.2599999999998683</c:v>
                </c:pt>
                <c:pt idx="827">
                  <c:v>8.2699999999998681</c:v>
                </c:pt>
                <c:pt idx="828">
                  <c:v>8.2799999999998679</c:v>
                </c:pt>
                <c:pt idx="829">
                  <c:v>8.2899999999998677</c:v>
                </c:pt>
                <c:pt idx="830">
                  <c:v>8.2999999999998675</c:v>
                </c:pt>
                <c:pt idx="831">
                  <c:v>8.3099999999998673</c:v>
                </c:pt>
                <c:pt idx="832">
                  <c:v>8.3199999999998671</c:v>
                </c:pt>
                <c:pt idx="833">
                  <c:v>8.3299999999998668</c:v>
                </c:pt>
                <c:pt idx="834">
                  <c:v>8.3399999999998666</c:v>
                </c:pt>
                <c:pt idx="835">
                  <c:v>8.3499999999998664</c:v>
                </c:pt>
                <c:pt idx="836">
                  <c:v>8.3599999999998662</c:v>
                </c:pt>
                <c:pt idx="837">
                  <c:v>8.369999999999866</c:v>
                </c:pt>
                <c:pt idx="838">
                  <c:v>8.3799999999998658</c:v>
                </c:pt>
                <c:pt idx="839">
                  <c:v>8.3899999999998656</c:v>
                </c:pt>
                <c:pt idx="840">
                  <c:v>8.3999999999998654</c:v>
                </c:pt>
                <c:pt idx="841">
                  <c:v>8.4099999999998651</c:v>
                </c:pt>
                <c:pt idx="842">
                  <c:v>8.4199999999998649</c:v>
                </c:pt>
                <c:pt idx="843">
                  <c:v>8.4299999999998647</c:v>
                </c:pt>
                <c:pt idx="844">
                  <c:v>8.4399999999998645</c:v>
                </c:pt>
                <c:pt idx="845">
                  <c:v>8.4499999999998643</c:v>
                </c:pt>
                <c:pt idx="846">
                  <c:v>8.4599999999998641</c:v>
                </c:pt>
                <c:pt idx="847">
                  <c:v>8.4699999999998639</c:v>
                </c:pt>
                <c:pt idx="848">
                  <c:v>8.4799999999998636</c:v>
                </c:pt>
                <c:pt idx="849">
                  <c:v>8.4899999999998634</c:v>
                </c:pt>
                <c:pt idx="850">
                  <c:v>8.4999999999998632</c:v>
                </c:pt>
                <c:pt idx="851">
                  <c:v>8.509999999999863</c:v>
                </c:pt>
                <c:pt idx="852">
                  <c:v>8.5199999999998628</c:v>
                </c:pt>
                <c:pt idx="853">
                  <c:v>8.5299999999998626</c:v>
                </c:pt>
                <c:pt idx="854">
                  <c:v>8.5399999999998624</c:v>
                </c:pt>
                <c:pt idx="855">
                  <c:v>8.5499999999998622</c:v>
                </c:pt>
                <c:pt idx="856">
                  <c:v>8.5599999999998619</c:v>
                </c:pt>
                <c:pt idx="857">
                  <c:v>8.5699999999998617</c:v>
                </c:pt>
                <c:pt idx="858">
                  <c:v>8.5799999999998615</c:v>
                </c:pt>
                <c:pt idx="859">
                  <c:v>8.5899999999998613</c:v>
                </c:pt>
                <c:pt idx="860">
                  <c:v>8.5999999999998611</c:v>
                </c:pt>
                <c:pt idx="861">
                  <c:v>8.6099999999998609</c:v>
                </c:pt>
                <c:pt idx="862">
                  <c:v>8.6199999999998607</c:v>
                </c:pt>
                <c:pt idx="863">
                  <c:v>8.6299999999998604</c:v>
                </c:pt>
                <c:pt idx="864">
                  <c:v>8.6399999999998602</c:v>
                </c:pt>
                <c:pt idx="865">
                  <c:v>8.64999999999986</c:v>
                </c:pt>
                <c:pt idx="866">
                  <c:v>8.6599999999998598</c:v>
                </c:pt>
                <c:pt idx="867">
                  <c:v>8.6699999999998596</c:v>
                </c:pt>
                <c:pt idx="868">
                  <c:v>8.6799999999998594</c:v>
                </c:pt>
                <c:pt idx="869">
                  <c:v>8.6899999999998592</c:v>
                </c:pt>
                <c:pt idx="870">
                  <c:v>8.699999999999859</c:v>
                </c:pt>
                <c:pt idx="871">
                  <c:v>8.7099999999998587</c:v>
                </c:pt>
                <c:pt idx="872">
                  <c:v>8.7199999999998585</c:v>
                </c:pt>
                <c:pt idx="873">
                  <c:v>8.7299999999998583</c:v>
                </c:pt>
                <c:pt idx="874">
                  <c:v>8.7399999999998581</c:v>
                </c:pt>
                <c:pt idx="875">
                  <c:v>8.7499999999998579</c:v>
                </c:pt>
                <c:pt idx="876">
                  <c:v>8.7599999999998577</c:v>
                </c:pt>
                <c:pt idx="877">
                  <c:v>8.7699999999998575</c:v>
                </c:pt>
                <c:pt idx="878">
                  <c:v>8.7799999999998573</c:v>
                </c:pt>
                <c:pt idx="879">
                  <c:v>8.789999999999857</c:v>
                </c:pt>
                <c:pt idx="880">
                  <c:v>8.7999999999998568</c:v>
                </c:pt>
                <c:pt idx="881">
                  <c:v>8.8099999999998566</c:v>
                </c:pt>
                <c:pt idx="882">
                  <c:v>8.8199999999998564</c:v>
                </c:pt>
                <c:pt idx="883">
                  <c:v>8.8299999999998562</c:v>
                </c:pt>
                <c:pt idx="884">
                  <c:v>8.839999999999856</c:v>
                </c:pt>
                <c:pt idx="885">
                  <c:v>8.8499999999998558</c:v>
                </c:pt>
                <c:pt idx="886">
                  <c:v>8.8599999999998555</c:v>
                </c:pt>
                <c:pt idx="887">
                  <c:v>8.8699999999998553</c:v>
                </c:pt>
                <c:pt idx="888">
                  <c:v>8.8799999999998551</c:v>
                </c:pt>
                <c:pt idx="889">
                  <c:v>8.8899999999998549</c:v>
                </c:pt>
                <c:pt idx="890">
                  <c:v>8.8999999999998547</c:v>
                </c:pt>
                <c:pt idx="891">
                  <c:v>8.9099999999998545</c:v>
                </c:pt>
                <c:pt idx="892">
                  <c:v>8.9199999999998543</c:v>
                </c:pt>
                <c:pt idx="893">
                  <c:v>8.9299999999998541</c:v>
                </c:pt>
                <c:pt idx="894">
                  <c:v>8.9399999999998538</c:v>
                </c:pt>
                <c:pt idx="895">
                  <c:v>8.9499999999998536</c:v>
                </c:pt>
                <c:pt idx="896">
                  <c:v>8.9599999999998534</c:v>
                </c:pt>
                <c:pt idx="897">
                  <c:v>8.9699999999998532</c:v>
                </c:pt>
                <c:pt idx="898">
                  <c:v>8.979999999999853</c:v>
                </c:pt>
                <c:pt idx="899">
                  <c:v>8.9899999999998528</c:v>
                </c:pt>
                <c:pt idx="900">
                  <c:v>8.9999999999998526</c:v>
                </c:pt>
                <c:pt idx="901">
                  <c:v>9.0099999999998523</c:v>
                </c:pt>
                <c:pt idx="902">
                  <c:v>9.0199999999998521</c:v>
                </c:pt>
                <c:pt idx="903">
                  <c:v>9.0299999999998519</c:v>
                </c:pt>
                <c:pt idx="904">
                  <c:v>9.0399999999998517</c:v>
                </c:pt>
                <c:pt idx="905">
                  <c:v>9.0499999999998515</c:v>
                </c:pt>
                <c:pt idx="906">
                  <c:v>9.0599999999998513</c:v>
                </c:pt>
                <c:pt idx="907">
                  <c:v>9.0699999999998511</c:v>
                </c:pt>
                <c:pt idx="908">
                  <c:v>9.0799999999998509</c:v>
                </c:pt>
                <c:pt idx="909">
                  <c:v>9.0899999999998506</c:v>
                </c:pt>
                <c:pt idx="910">
                  <c:v>9.0999999999998504</c:v>
                </c:pt>
                <c:pt idx="911">
                  <c:v>9.1099999999998502</c:v>
                </c:pt>
                <c:pt idx="912">
                  <c:v>9.11999999999985</c:v>
                </c:pt>
                <c:pt idx="913">
                  <c:v>9.1299999999998498</c:v>
                </c:pt>
                <c:pt idx="914">
                  <c:v>9.1399999999998496</c:v>
                </c:pt>
                <c:pt idx="915">
                  <c:v>9.1499999999998494</c:v>
                </c:pt>
                <c:pt idx="916">
                  <c:v>9.1599999999998492</c:v>
                </c:pt>
                <c:pt idx="917">
                  <c:v>9.1699999999998489</c:v>
                </c:pt>
                <c:pt idx="918">
                  <c:v>9.1799999999998487</c:v>
                </c:pt>
                <c:pt idx="919">
                  <c:v>9.1899999999998485</c:v>
                </c:pt>
                <c:pt idx="920">
                  <c:v>9.1999999999998483</c:v>
                </c:pt>
                <c:pt idx="921">
                  <c:v>9.2099999999998481</c:v>
                </c:pt>
                <c:pt idx="922">
                  <c:v>9.2199999999998479</c:v>
                </c:pt>
                <c:pt idx="923">
                  <c:v>9.2299999999998477</c:v>
                </c:pt>
                <c:pt idx="924">
                  <c:v>9.2399999999998474</c:v>
                </c:pt>
                <c:pt idx="925">
                  <c:v>9.2499999999998472</c:v>
                </c:pt>
                <c:pt idx="926">
                  <c:v>9.259999999999847</c:v>
                </c:pt>
                <c:pt idx="927">
                  <c:v>9.2699999999998468</c:v>
                </c:pt>
                <c:pt idx="928">
                  <c:v>9.2799999999998466</c:v>
                </c:pt>
                <c:pt idx="929">
                  <c:v>9.2899999999998464</c:v>
                </c:pt>
                <c:pt idx="930">
                  <c:v>9.2999999999998462</c:v>
                </c:pt>
                <c:pt idx="931">
                  <c:v>9.309999999999846</c:v>
                </c:pt>
                <c:pt idx="932">
                  <c:v>9.3199999999998457</c:v>
                </c:pt>
                <c:pt idx="933">
                  <c:v>9.3299999999998455</c:v>
                </c:pt>
                <c:pt idx="934">
                  <c:v>9.3399999999998453</c:v>
                </c:pt>
                <c:pt idx="935">
                  <c:v>9.3499999999998451</c:v>
                </c:pt>
                <c:pt idx="936">
                  <c:v>9.3599999999998449</c:v>
                </c:pt>
                <c:pt idx="937">
                  <c:v>9.3699999999998447</c:v>
                </c:pt>
                <c:pt idx="938">
                  <c:v>9.3799999999998445</c:v>
                </c:pt>
                <c:pt idx="939">
                  <c:v>9.3899999999998442</c:v>
                </c:pt>
                <c:pt idx="940">
                  <c:v>9.399999999999844</c:v>
                </c:pt>
                <c:pt idx="941">
                  <c:v>9.4099999999998438</c:v>
                </c:pt>
                <c:pt idx="942">
                  <c:v>9.4199999999998436</c:v>
                </c:pt>
                <c:pt idx="943">
                  <c:v>9.4299999999998434</c:v>
                </c:pt>
                <c:pt idx="944">
                  <c:v>9.4399999999998432</c:v>
                </c:pt>
                <c:pt idx="945">
                  <c:v>9.449999999999843</c:v>
                </c:pt>
                <c:pt idx="946">
                  <c:v>9.4599999999998428</c:v>
                </c:pt>
                <c:pt idx="947">
                  <c:v>9.4699999999998425</c:v>
                </c:pt>
                <c:pt idx="948">
                  <c:v>9.4799999999998423</c:v>
                </c:pt>
                <c:pt idx="949">
                  <c:v>9.4899999999998421</c:v>
                </c:pt>
                <c:pt idx="950">
                  <c:v>9.4999999999998419</c:v>
                </c:pt>
                <c:pt idx="951">
                  <c:v>9.5099999999998417</c:v>
                </c:pt>
                <c:pt idx="952">
                  <c:v>9.5199999999998415</c:v>
                </c:pt>
                <c:pt idx="953">
                  <c:v>9.5299999999998413</c:v>
                </c:pt>
                <c:pt idx="954">
                  <c:v>9.5399999999998411</c:v>
                </c:pt>
                <c:pt idx="955">
                  <c:v>9.5499999999998408</c:v>
                </c:pt>
                <c:pt idx="956">
                  <c:v>9.5599999999998406</c:v>
                </c:pt>
                <c:pt idx="957">
                  <c:v>9.5699999999998404</c:v>
                </c:pt>
                <c:pt idx="958">
                  <c:v>9.5799999999998402</c:v>
                </c:pt>
                <c:pt idx="959">
                  <c:v>9.58999999999984</c:v>
                </c:pt>
                <c:pt idx="960">
                  <c:v>9.5999999999998398</c:v>
                </c:pt>
                <c:pt idx="961">
                  <c:v>9.6099999999998396</c:v>
                </c:pt>
                <c:pt idx="962">
                  <c:v>9.6199999999998393</c:v>
                </c:pt>
                <c:pt idx="963">
                  <c:v>9.6299999999998391</c:v>
                </c:pt>
                <c:pt idx="964">
                  <c:v>9.6399999999998389</c:v>
                </c:pt>
                <c:pt idx="965">
                  <c:v>9.6499999999998387</c:v>
                </c:pt>
                <c:pt idx="966">
                  <c:v>9.6599999999998385</c:v>
                </c:pt>
                <c:pt idx="967">
                  <c:v>9.6699999999998383</c:v>
                </c:pt>
                <c:pt idx="968">
                  <c:v>9.6799999999998381</c:v>
                </c:pt>
                <c:pt idx="969">
                  <c:v>9.6899999999998379</c:v>
                </c:pt>
                <c:pt idx="970">
                  <c:v>9.6999999999998376</c:v>
                </c:pt>
                <c:pt idx="971">
                  <c:v>9.7099999999998374</c:v>
                </c:pt>
                <c:pt idx="972">
                  <c:v>9.7199999999998372</c:v>
                </c:pt>
                <c:pt idx="973">
                  <c:v>9.729999999999837</c:v>
                </c:pt>
                <c:pt idx="974">
                  <c:v>9.7399999999998368</c:v>
                </c:pt>
                <c:pt idx="975">
                  <c:v>9.7499999999998366</c:v>
                </c:pt>
                <c:pt idx="976">
                  <c:v>9.7599999999998364</c:v>
                </c:pt>
                <c:pt idx="977">
                  <c:v>9.7699999999998361</c:v>
                </c:pt>
                <c:pt idx="978">
                  <c:v>9.7799999999998359</c:v>
                </c:pt>
                <c:pt idx="979">
                  <c:v>9.7899999999998357</c:v>
                </c:pt>
                <c:pt idx="980">
                  <c:v>9.7999999999998355</c:v>
                </c:pt>
                <c:pt idx="981">
                  <c:v>9.8099999999998353</c:v>
                </c:pt>
                <c:pt idx="982">
                  <c:v>9.8199999999998351</c:v>
                </c:pt>
                <c:pt idx="983">
                  <c:v>9.8299999999998349</c:v>
                </c:pt>
                <c:pt idx="984">
                  <c:v>9.8399999999998347</c:v>
                </c:pt>
                <c:pt idx="985">
                  <c:v>9.8499999999998344</c:v>
                </c:pt>
                <c:pt idx="986">
                  <c:v>9.8599999999998342</c:v>
                </c:pt>
                <c:pt idx="987">
                  <c:v>9.869999999999834</c:v>
                </c:pt>
                <c:pt idx="988">
                  <c:v>9.8799999999998338</c:v>
                </c:pt>
                <c:pt idx="989">
                  <c:v>9.8899999999998336</c:v>
                </c:pt>
                <c:pt idx="990">
                  <c:v>9.8999999999998334</c:v>
                </c:pt>
                <c:pt idx="991">
                  <c:v>9.9099999999998332</c:v>
                </c:pt>
                <c:pt idx="992">
                  <c:v>9.919999999999833</c:v>
                </c:pt>
                <c:pt idx="993">
                  <c:v>9.9299999999998327</c:v>
                </c:pt>
                <c:pt idx="994">
                  <c:v>9.9399999999998325</c:v>
                </c:pt>
                <c:pt idx="995">
                  <c:v>9.9499999999998323</c:v>
                </c:pt>
                <c:pt idx="996">
                  <c:v>9.9599999999998321</c:v>
                </c:pt>
                <c:pt idx="997">
                  <c:v>9.9699999999998319</c:v>
                </c:pt>
                <c:pt idx="998">
                  <c:v>9.9799999999998317</c:v>
                </c:pt>
                <c:pt idx="999">
                  <c:v>9.9899999999998315</c:v>
                </c:pt>
                <c:pt idx="1000">
                  <c:v>9.9999999999998312</c:v>
                </c:pt>
                <c:pt idx="1001">
                  <c:v>10.009999999999831</c:v>
                </c:pt>
                <c:pt idx="1002">
                  <c:v>10.019999999999831</c:v>
                </c:pt>
                <c:pt idx="1003">
                  <c:v>10.029999999999831</c:v>
                </c:pt>
                <c:pt idx="1004">
                  <c:v>10.03999999999983</c:v>
                </c:pt>
                <c:pt idx="1005">
                  <c:v>10.04999999999983</c:v>
                </c:pt>
                <c:pt idx="1006">
                  <c:v>10.05999999999983</c:v>
                </c:pt>
                <c:pt idx="1007">
                  <c:v>10.06999999999983</c:v>
                </c:pt>
                <c:pt idx="1008">
                  <c:v>10.07999999999983</c:v>
                </c:pt>
                <c:pt idx="1009">
                  <c:v>10.089999999999829</c:v>
                </c:pt>
                <c:pt idx="1010">
                  <c:v>10.099999999999829</c:v>
                </c:pt>
                <c:pt idx="1011">
                  <c:v>10.109999999999829</c:v>
                </c:pt>
                <c:pt idx="1012">
                  <c:v>10.119999999999829</c:v>
                </c:pt>
                <c:pt idx="1013">
                  <c:v>10.129999999999828</c:v>
                </c:pt>
                <c:pt idx="1014">
                  <c:v>10.139999999999828</c:v>
                </c:pt>
                <c:pt idx="1015">
                  <c:v>10.149999999999828</c:v>
                </c:pt>
                <c:pt idx="1016">
                  <c:v>10.159999999999828</c:v>
                </c:pt>
                <c:pt idx="1017">
                  <c:v>10.169999999999828</c:v>
                </c:pt>
                <c:pt idx="1018">
                  <c:v>10.179999999999827</c:v>
                </c:pt>
                <c:pt idx="1019">
                  <c:v>10.189999999999827</c:v>
                </c:pt>
                <c:pt idx="1020">
                  <c:v>10.199999999999827</c:v>
                </c:pt>
                <c:pt idx="1021">
                  <c:v>10.209999999999827</c:v>
                </c:pt>
                <c:pt idx="1022">
                  <c:v>10.219999999999827</c:v>
                </c:pt>
                <c:pt idx="1023">
                  <c:v>10.229999999999826</c:v>
                </c:pt>
                <c:pt idx="1024">
                  <c:v>10.239999999999826</c:v>
                </c:pt>
                <c:pt idx="1025">
                  <c:v>10.249999999999826</c:v>
                </c:pt>
                <c:pt idx="1026">
                  <c:v>10.259999999999826</c:v>
                </c:pt>
                <c:pt idx="1027">
                  <c:v>10.269999999999825</c:v>
                </c:pt>
                <c:pt idx="1028">
                  <c:v>10.279999999999825</c:v>
                </c:pt>
                <c:pt idx="1029">
                  <c:v>10.289999999999825</c:v>
                </c:pt>
                <c:pt idx="1030">
                  <c:v>10.299999999999825</c:v>
                </c:pt>
                <c:pt idx="1031">
                  <c:v>10.309999999999825</c:v>
                </c:pt>
                <c:pt idx="1032">
                  <c:v>10.319999999999824</c:v>
                </c:pt>
                <c:pt idx="1033">
                  <c:v>10.329999999999824</c:v>
                </c:pt>
                <c:pt idx="1034">
                  <c:v>10.339999999999824</c:v>
                </c:pt>
                <c:pt idx="1035">
                  <c:v>10.349999999999824</c:v>
                </c:pt>
                <c:pt idx="1036">
                  <c:v>10.359999999999824</c:v>
                </c:pt>
                <c:pt idx="1037">
                  <c:v>10.369999999999823</c:v>
                </c:pt>
                <c:pt idx="1038">
                  <c:v>10.379999999999823</c:v>
                </c:pt>
                <c:pt idx="1039">
                  <c:v>10.389999999999823</c:v>
                </c:pt>
                <c:pt idx="1040">
                  <c:v>10.399999999999823</c:v>
                </c:pt>
                <c:pt idx="1041">
                  <c:v>10.409999999999823</c:v>
                </c:pt>
                <c:pt idx="1042">
                  <c:v>10.419999999999822</c:v>
                </c:pt>
                <c:pt idx="1043">
                  <c:v>10.429999999999822</c:v>
                </c:pt>
                <c:pt idx="1044">
                  <c:v>10.439999999999822</c:v>
                </c:pt>
                <c:pt idx="1045">
                  <c:v>10.449999999999822</c:v>
                </c:pt>
                <c:pt idx="1046">
                  <c:v>10.459999999999821</c:v>
                </c:pt>
                <c:pt idx="1047">
                  <c:v>10.469999999999821</c:v>
                </c:pt>
                <c:pt idx="1048">
                  <c:v>10.479999999999821</c:v>
                </c:pt>
                <c:pt idx="1049">
                  <c:v>10.489999999999821</c:v>
                </c:pt>
                <c:pt idx="1050">
                  <c:v>10.499999999999821</c:v>
                </c:pt>
                <c:pt idx="1051">
                  <c:v>10.50999999999982</c:v>
                </c:pt>
                <c:pt idx="1052">
                  <c:v>10.51999999999982</c:v>
                </c:pt>
                <c:pt idx="1053">
                  <c:v>10.52999999999982</c:v>
                </c:pt>
                <c:pt idx="1054">
                  <c:v>10.53999999999982</c:v>
                </c:pt>
                <c:pt idx="1055">
                  <c:v>10.54999999999982</c:v>
                </c:pt>
                <c:pt idx="1056">
                  <c:v>10.559999999999819</c:v>
                </c:pt>
                <c:pt idx="1057">
                  <c:v>10.569999999999819</c:v>
                </c:pt>
                <c:pt idx="1058">
                  <c:v>10.579999999999819</c:v>
                </c:pt>
                <c:pt idx="1059">
                  <c:v>10.589999999999819</c:v>
                </c:pt>
                <c:pt idx="1060">
                  <c:v>10.599999999999818</c:v>
                </c:pt>
                <c:pt idx="1061">
                  <c:v>10.609999999999818</c:v>
                </c:pt>
                <c:pt idx="1062">
                  <c:v>10.619999999999818</c:v>
                </c:pt>
                <c:pt idx="1063">
                  <c:v>10.629999999999818</c:v>
                </c:pt>
                <c:pt idx="1064">
                  <c:v>10.639999999999818</c:v>
                </c:pt>
                <c:pt idx="1065">
                  <c:v>10.649999999999817</c:v>
                </c:pt>
                <c:pt idx="1066">
                  <c:v>10.659999999999817</c:v>
                </c:pt>
                <c:pt idx="1067">
                  <c:v>10.669999999999817</c:v>
                </c:pt>
                <c:pt idx="1068">
                  <c:v>10.679999999999817</c:v>
                </c:pt>
                <c:pt idx="1069">
                  <c:v>10.689999999999817</c:v>
                </c:pt>
                <c:pt idx="1070">
                  <c:v>10.699999999999816</c:v>
                </c:pt>
                <c:pt idx="1071">
                  <c:v>10.709999999999816</c:v>
                </c:pt>
                <c:pt idx="1072">
                  <c:v>10.719999999999816</c:v>
                </c:pt>
                <c:pt idx="1073">
                  <c:v>10.729999999999816</c:v>
                </c:pt>
                <c:pt idx="1074">
                  <c:v>10.739999999999815</c:v>
                </c:pt>
                <c:pt idx="1075">
                  <c:v>10.749999999999815</c:v>
                </c:pt>
                <c:pt idx="1076">
                  <c:v>10.759999999999815</c:v>
                </c:pt>
                <c:pt idx="1077">
                  <c:v>10.769999999999815</c:v>
                </c:pt>
                <c:pt idx="1078">
                  <c:v>10.779999999999815</c:v>
                </c:pt>
                <c:pt idx="1079">
                  <c:v>10.789999999999814</c:v>
                </c:pt>
                <c:pt idx="1080">
                  <c:v>10.799999999999814</c:v>
                </c:pt>
                <c:pt idx="1081">
                  <c:v>10.809999999999814</c:v>
                </c:pt>
                <c:pt idx="1082">
                  <c:v>10.819999999999814</c:v>
                </c:pt>
                <c:pt idx="1083">
                  <c:v>10.829999999999814</c:v>
                </c:pt>
                <c:pt idx="1084">
                  <c:v>10.839999999999813</c:v>
                </c:pt>
                <c:pt idx="1085">
                  <c:v>10.849999999999813</c:v>
                </c:pt>
                <c:pt idx="1086">
                  <c:v>10.859999999999813</c:v>
                </c:pt>
                <c:pt idx="1087">
                  <c:v>10.869999999999813</c:v>
                </c:pt>
                <c:pt idx="1088">
                  <c:v>10.879999999999812</c:v>
                </c:pt>
                <c:pt idx="1089">
                  <c:v>10.889999999999812</c:v>
                </c:pt>
                <c:pt idx="1090">
                  <c:v>10.899999999999812</c:v>
                </c:pt>
                <c:pt idx="1091">
                  <c:v>10.909999999999812</c:v>
                </c:pt>
                <c:pt idx="1092">
                  <c:v>10.919999999999812</c:v>
                </c:pt>
                <c:pt idx="1093">
                  <c:v>10.929999999999811</c:v>
                </c:pt>
                <c:pt idx="1094">
                  <c:v>10.939999999999811</c:v>
                </c:pt>
                <c:pt idx="1095">
                  <c:v>10.949999999999811</c:v>
                </c:pt>
                <c:pt idx="1096">
                  <c:v>10.959999999999811</c:v>
                </c:pt>
                <c:pt idx="1097">
                  <c:v>10.969999999999811</c:v>
                </c:pt>
                <c:pt idx="1098">
                  <c:v>10.97999999999981</c:v>
                </c:pt>
                <c:pt idx="1099">
                  <c:v>10.98999999999981</c:v>
                </c:pt>
                <c:pt idx="1100">
                  <c:v>10.99999999999981</c:v>
                </c:pt>
                <c:pt idx="1101">
                  <c:v>11.00999999999981</c:v>
                </c:pt>
                <c:pt idx="1102">
                  <c:v>11.01999999999981</c:v>
                </c:pt>
                <c:pt idx="1103">
                  <c:v>11.029999999999809</c:v>
                </c:pt>
                <c:pt idx="1104">
                  <c:v>11.039999999999809</c:v>
                </c:pt>
                <c:pt idx="1105">
                  <c:v>11.049999999999809</c:v>
                </c:pt>
                <c:pt idx="1106">
                  <c:v>11.059999999999809</c:v>
                </c:pt>
                <c:pt idx="1107">
                  <c:v>11.069999999999808</c:v>
                </c:pt>
                <c:pt idx="1108">
                  <c:v>11.079999999999808</c:v>
                </c:pt>
                <c:pt idx="1109">
                  <c:v>11.089999999999808</c:v>
                </c:pt>
                <c:pt idx="1110">
                  <c:v>11.099999999999808</c:v>
                </c:pt>
                <c:pt idx="1111">
                  <c:v>11.109999999999808</c:v>
                </c:pt>
                <c:pt idx="1112">
                  <c:v>11.119999999999807</c:v>
                </c:pt>
                <c:pt idx="1113">
                  <c:v>11.129999999999807</c:v>
                </c:pt>
                <c:pt idx="1114">
                  <c:v>11.139999999999807</c:v>
                </c:pt>
                <c:pt idx="1115">
                  <c:v>11.149999999999807</c:v>
                </c:pt>
                <c:pt idx="1116">
                  <c:v>11.159999999999807</c:v>
                </c:pt>
                <c:pt idx="1117">
                  <c:v>11.169999999999806</c:v>
                </c:pt>
                <c:pt idx="1118">
                  <c:v>11.179999999999806</c:v>
                </c:pt>
                <c:pt idx="1119">
                  <c:v>11.189999999999806</c:v>
                </c:pt>
                <c:pt idx="1120">
                  <c:v>11.199999999999806</c:v>
                </c:pt>
                <c:pt idx="1121">
                  <c:v>11.209999999999805</c:v>
                </c:pt>
                <c:pt idx="1122">
                  <c:v>11.219999999999805</c:v>
                </c:pt>
                <c:pt idx="1123">
                  <c:v>11.229999999999805</c:v>
                </c:pt>
                <c:pt idx="1124">
                  <c:v>11.239999999999805</c:v>
                </c:pt>
                <c:pt idx="1125">
                  <c:v>11.249999999999805</c:v>
                </c:pt>
                <c:pt idx="1126">
                  <c:v>11.259999999999804</c:v>
                </c:pt>
                <c:pt idx="1127">
                  <c:v>11.269999999999804</c:v>
                </c:pt>
                <c:pt idx="1128">
                  <c:v>11.279999999999804</c:v>
                </c:pt>
                <c:pt idx="1129">
                  <c:v>11.289999999999804</c:v>
                </c:pt>
                <c:pt idx="1130">
                  <c:v>11.299999999999804</c:v>
                </c:pt>
                <c:pt idx="1131">
                  <c:v>11.309999999999803</c:v>
                </c:pt>
                <c:pt idx="1132">
                  <c:v>11.319999999999803</c:v>
                </c:pt>
                <c:pt idx="1133">
                  <c:v>11.329999999999803</c:v>
                </c:pt>
                <c:pt idx="1134">
                  <c:v>11.339999999999803</c:v>
                </c:pt>
                <c:pt idx="1135">
                  <c:v>11.349999999999802</c:v>
                </c:pt>
                <c:pt idx="1136">
                  <c:v>11.359999999999802</c:v>
                </c:pt>
                <c:pt idx="1137">
                  <c:v>11.369999999999802</c:v>
                </c:pt>
                <c:pt idx="1138">
                  <c:v>11.379999999999802</c:v>
                </c:pt>
                <c:pt idx="1139">
                  <c:v>11.389999999999802</c:v>
                </c:pt>
                <c:pt idx="1140">
                  <c:v>11.399999999999801</c:v>
                </c:pt>
                <c:pt idx="1141">
                  <c:v>11.409999999999801</c:v>
                </c:pt>
                <c:pt idx="1142">
                  <c:v>11.419999999999801</c:v>
                </c:pt>
                <c:pt idx="1143">
                  <c:v>11.429999999999801</c:v>
                </c:pt>
                <c:pt idx="1144">
                  <c:v>11.439999999999801</c:v>
                </c:pt>
                <c:pt idx="1145">
                  <c:v>11.4499999999998</c:v>
                </c:pt>
                <c:pt idx="1146">
                  <c:v>11.4599999999998</c:v>
                </c:pt>
                <c:pt idx="1147">
                  <c:v>11.4699999999998</c:v>
                </c:pt>
                <c:pt idx="1148">
                  <c:v>11.4799999999998</c:v>
                </c:pt>
                <c:pt idx="1149">
                  <c:v>11.489999999999799</c:v>
                </c:pt>
                <c:pt idx="1150">
                  <c:v>11.499999999999799</c:v>
                </c:pt>
                <c:pt idx="1151">
                  <c:v>11.509999999999799</c:v>
                </c:pt>
                <c:pt idx="1152">
                  <c:v>11.519999999999799</c:v>
                </c:pt>
                <c:pt idx="1153">
                  <c:v>11.529999999999799</c:v>
                </c:pt>
                <c:pt idx="1154">
                  <c:v>11.539999999999798</c:v>
                </c:pt>
                <c:pt idx="1155">
                  <c:v>11.549999999999798</c:v>
                </c:pt>
                <c:pt idx="1156">
                  <c:v>11.559999999999798</c:v>
                </c:pt>
                <c:pt idx="1157">
                  <c:v>11.569999999999798</c:v>
                </c:pt>
                <c:pt idx="1158">
                  <c:v>11.579999999999798</c:v>
                </c:pt>
                <c:pt idx="1159">
                  <c:v>11.589999999999797</c:v>
                </c:pt>
                <c:pt idx="1160">
                  <c:v>11.599999999999797</c:v>
                </c:pt>
                <c:pt idx="1161">
                  <c:v>11.609999999999797</c:v>
                </c:pt>
                <c:pt idx="1162">
                  <c:v>11.619999999999797</c:v>
                </c:pt>
                <c:pt idx="1163">
                  <c:v>11.629999999999797</c:v>
                </c:pt>
                <c:pt idx="1164">
                  <c:v>11.639999999999796</c:v>
                </c:pt>
                <c:pt idx="1165">
                  <c:v>11.649999999999796</c:v>
                </c:pt>
                <c:pt idx="1166">
                  <c:v>11.659999999999796</c:v>
                </c:pt>
                <c:pt idx="1167">
                  <c:v>11.669999999999796</c:v>
                </c:pt>
                <c:pt idx="1168">
                  <c:v>11.679999999999795</c:v>
                </c:pt>
                <c:pt idx="1169">
                  <c:v>11.689999999999795</c:v>
                </c:pt>
                <c:pt idx="1170">
                  <c:v>11.699999999999795</c:v>
                </c:pt>
                <c:pt idx="1171">
                  <c:v>11.709999999999795</c:v>
                </c:pt>
                <c:pt idx="1172">
                  <c:v>11.719999999999795</c:v>
                </c:pt>
                <c:pt idx="1173">
                  <c:v>11.729999999999794</c:v>
                </c:pt>
                <c:pt idx="1174">
                  <c:v>11.739999999999794</c:v>
                </c:pt>
                <c:pt idx="1175">
                  <c:v>11.749999999999794</c:v>
                </c:pt>
                <c:pt idx="1176">
                  <c:v>11.759999999999794</c:v>
                </c:pt>
                <c:pt idx="1177">
                  <c:v>11.769999999999794</c:v>
                </c:pt>
                <c:pt idx="1178">
                  <c:v>11.779999999999793</c:v>
                </c:pt>
                <c:pt idx="1179">
                  <c:v>11.789999999999793</c:v>
                </c:pt>
                <c:pt idx="1180">
                  <c:v>11.799999999999793</c:v>
                </c:pt>
                <c:pt idx="1181">
                  <c:v>11.809999999999793</c:v>
                </c:pt>
                <c:pt idx="1182">
                  <c:v>11.819999999999792</c:v>
                </c:pt>
                <c:pt idx="1183">
                  <c:v>11.829999999999792</c:v>
                </c:pt>
                <c:pt idx="1184">
                  <c:v>11.839999999999792</c:v>
                </c:pt>
                <c:pt idx="1185">
                  <c:v>11.849999999999792</c:v>
                </c:pt>
                <c:pt idx="1186">
                  <c:v>11.859999999999792</c:v>
                </c:pt>
                <c:pt idx="1187">
                  <c:v>11.869999999999791</c:v>
                </c:pt>
                <c:pt idx="1188">
                  <c:v>11.879999999999791</c:v>
                </c:pt>
                <c:pt idx="1189">
                  <c:v>11.889999999999791</c:v>
                </c:pt>
                <c:pt idx="1190">
                  <c:v>11.899999999999791</c:v>
                </c:pt>
                <c:pt idx="1191">
                  <c:v>11.909999999999791</c:v>
                </c:pt>
                <c:pt idx="1192">
                  <c:v>11.91999999999979</c:v>
                </c:pt>
                <c:pt idx="1193">
                  <c:v>11.92999999999979</c:v>
                </c:pt>
                <c:pt idx="1194">
                  <c:v>11.93999999999979</c:v>
                </c:pt>
                <c:pt idx="1195">
                  <c:v>11.94999999999979</c:v>
                </c:pt>
                <c:pt idx="1196">
                  <c:v>11.959999999999789</c:v>
                </c:pt>
                <c:pt idx="1197">
                  <c:v>11.969999999999789</c:v>
                </c:pt>
                <c:pt idx="1198">
                  <c:v>11.979999999999789</c:v>
                </c:pt>
                <c:pt idx="1199">
                  <c:v>11.989999999999789</c:v>
                </c:pt>
                <c:pt idx="1200">
                  <c:v>11.999999999999789</c:v>
                </c:pt>
                <c:pt idx="1201">
                  <c:v>12.009999999999788</c:v>
                </c:pt>
                <c:pt idx="1202">
                  <c:v>12.019999999999788</c:v>
                </c:pt>
                <c:pt idx="1203">
                  <c:v>12.029999999999788</c:v>
                </c:pt>
                <c:pt idx="1204">
                  <c:v>12.039999999999788</c:v>
                </c:pt>
                <c:pt idx="1205">
                  <c:v>12.049999999999788</c:v>
                </c:pt>
                <c:pt idx="1206">
                  <c:v>12.059999999999787</c:v>
                </c:pt>
                <c:pt idx="1207">
                  <c:v>12.069999999999787</c:v>
                </c:pt>
                <c:pt idx="1208">
                  <c:v>12.079999999999787</c:v>
                </c:pt>
                <c:pt idx="1209">
                  <c:v>12.089999999999787</c:v>
                </c:pt>
                <c:pt idx="1210">
                  <c:v>12.099999999999786</c:v>
                </c:pt>
                <c:pt idx="1211">
                  <c:v>12.109999999999786</c:v>
                </c:pt>
                <c:pt idx="1212">
                  <c:v>12.119999999999786</c:v>
                </c:pt>
                <c:pt idx="1213">
                  <c:v>12.129999999999786</c:v>
                </c:pt>
                <c:pt idx="1214">
                  <c:v>12.139999999999786</c:v>
                </c:pt>
                <c:pt idx="1215">
                  <c:v>12.149999999999785</c:v>
                </c:pt>
                <c:pt idx="1216">
                  <c:v>12.159999999999785</c:v>
                </c:pt>
                <c:pt idx="1217">
                  <c:v>12.169999999999785</c:v>
                </c:pt>
                <c:pt idx="1218">
                  <c:v>12.179999999999785</c:v>
                </c:pt>
                <c:pt idx="1219">
                  <c:v>12.189999999999785</c:v>
                </c:pt>
                <c:pt idx="1220">
                  <c:v>12.199999999999784</c:v>
                </c:pt>
                <c:pt idx="1221">
                  <c:v>12.209999999999784</c:v>
                </c:pt>
                <c:pt idx="1222">
                  <c:v>12.219999999999784</c:v>
                </c:pt>
                <c:pt idx="1223">
                  <c:v>12.229999999999784</c:v>
                </c:pt>
                <c:pt idx="1224">
                  <c:v>12.239999999999783</c:v>
                </c:pt>
                <c:pt idx="1225">
                  <c:v>12.249999999999783</c:v>
                </c:pt>
                <c:pt idx="1226">
                  <c:v>12.259999999999783</c:v>
                </c:pt>
                <c:pt idx="1227">
                  <c:v>12.269999999999783</c:v>
                </c:pt>
                <c:pt idx="1228">
                  <c:v>12.279999999999783</c:v>
                </c:pt>
                <c:pt idx="1229">
                  <c:v>12.289999999999782</c:v>
                </c:pt>
                <c:pt idx="1230">
                  <c:v>12.299999999999782</c:v>
                </c:pt>
                <c:pt idx="1231">
                  <c:v>12.309999999999782</c:v>
                </c:pt>
                <c:pt idx="1232">
                  <c:v>12.319999999999782</c:v>
                </c:pt>
                <c:pt idx="1233">
                  <c:v>12.329999999999782</c:v>
                </c:pt>
                <c:pt idx="1234">
                  <c:v>12.339999999999781</c:v>
                </c:pt>
                <c:pt idx="1235">
                  <c:v>12.349999999999781</c:v>
                </c:pt>
                <c:pt idx="1236">
                  <c:v>12.359999999999781</c:v>
                </c:pt>
                <c:pt idx="1237">
                  <c:v>12.369999999999781</c:v>
                </c:pt>
                <c:pt idx="1238">
                  <c:v>12.379999999999781</c:v>
                </c:pt>
                <c:pt idx="1239">
                  <c:v>12.38999999999978</c:v>
                </c:pt>
                <c:pt idx="1240">
                  <c:v>12.39999999999978</c:v>
                </c:pt>
                <c:pt idx="1241">
                  <c:v>12.40999999999978</c:v>
                </c:pt>
                <c:pt idx="1242">
                  <c:v>12.41999999999978</c:v>
                </c:pt>
                <c:pt idx="1243">
                  <c:v>12.429999999999779</c:v>
                </c:pt>
                <c:pt idx="1244">
                  <c:v>12.439999999999779</c:v>
                </c:pt>
                <c:pt idx="1245">
                  <c:v>12.449999999999779</c:v>
                </c:pt>
                <c:pt idx="1246">
                  <c:v>12.459999999999779</c:v>
                </c:pt>
                <c:pt idx="1247">
                  <c:v>12.469999999999779</c:v>
                </c:pt>
                <c:pt idx="1248">
                  <c:v>12.479999999999778</c:v>
                </c:pt>
                <c:pt idx="1249">
                  <c:v>12.489999999999778</c:v>
                </c:pt>
                <c:pt idx="1250">
                  <c:v>12.499999999999778</c:v>
                </c:pt>
                <c:pt idx="1251">
                  <c:v>12.509999999999778</c:v>
                </c:pt>
                <c:pt idx="1252">
                  <c:v>12.519999999999778</c:v>
                </c:pt>
                <c:pt idx="1253">
                  <c:v>12.529999999999777</c:v>
                </c:pt>
                <c:pt idx="1254">
                  <c:v>12.539999999999777</c:v>
                </c:pt>
                <c:pt idx="1255">
                  <c:v>12.549999999999777</c:v>
                </c:pt>
                <c:pt idx="1256">
                  <c:v>12.559999999999777</c:v>
                </c:pt>
                <c:pt idx="1257">
                  <c:v>12.569999999999776</c:v>
                </c:pt>
                <c:pt idx="1258">
                  <c:v>12.579999999999776</c:v>
                </c:pt>
                <c:pt idx="1259">
                  <c:v>12.589999999999776</c:v>
                </c:pt>
                <c:pt idx="1260">
                  <c:v>12.599999999999776</c:v>
                </c:pt>
                <c:pt idx="1261">
                  <c:v>12.609999999999776</c:v>
                </c:pt>
                <c:pt idx="1262">
                  <c:v>12.619999999999775</c:v>
                </c:pt>
                <c:pt idx="1263">
                  <c:v>12.629999999999775</c:v>
                </c:pt>
                <c:pt idx="1264">
                  <c:v>12.639999999999775</c:v>
                </c:pt>
                <c:pt idx="1265">
                  <c:v>12.649999999999775</c:v>
                </c:pt>
                <c:pt idx="1266">
                  <c:v>12.659999999999775</c:v>
                </c:pt>
                <c:pt idx="1267">
                  <c:v>12.669999999999774</c:v>
                </c:pt>
                <c:pt idx="1268">
                  <c:v>12.679999999999774</c:v>
                </c:pt>
                <c:pt idx="1269">
                  <c:v>12.689999999999774</c:v>
                </c:pt>
                <c:pt idx="1270">
                  <c:v>12.699999999999774</c:v>
                </c:pt>
                <c:pt idx="1271">
                  <c:v>12.709999999999773</c:v>
                </c:pt>
                <c:pt idx="1272">
                  <c:v>12.719999999999773</c:v>
                </c:pt>
                <c:pt idx="1273">
                  <c:v>12.729999999999773</c:v>
                </c:pt>
                <c:pt idx="1274">
                  <c:v>12.739999999999773</c:v>
                </c:pt>
                <c:pt idx="1275">
                  <c:v>12.749999999999773</c:v>
                </c:pt>
                <c:pt idx="1276">
                  <c:v>12.759999999999772</c:v>
                </c:pt>
                <c:pt idx="1277">
                  <c:v>12.769999999999772</c:v>
                </c:pt>
                <c:pt idx="1278">
                  <c:v>12.779999999999772</c:v>
                </c:pt>
                <c:pt idx="1279">
                  <c:v>12.789999999999772</c:v>
                </c:pt>
                <c:pt idx="1280">
                  <c:v>12.799999999999772</c:v>
                </c:pt>
                <c:pt idx="1281">
                  <c:v>12.809999999999771</c:v>
                </c:pt>
                <c:pt idx="1282">
                  <c:v>12.819999999999771</c:v>
                </c:pt>
                <c:pt idx="1283">
                  <c:v>12.829999999999771</c:v>
                </c:pt>
                <c:pt idx="1284">
                  <c:v>12.839999999999771</c:v>
                </c:pt>
                <c:pt idx="1285">
                  <c:v>12.84999999999977</c:v>
                </c:pt>
                <c:pt idx="1286">
                  <c:v>12.85999999999977</c:v>
                </c:pt>
                <c:pt idx="1287">
                  <c:v>12.86999999999977</c:v>
                </c:pt>
                <c:pt idx="1288">
                  <c:v>12.87999999999977</c:v>
                </c:pt>
                <c:pt idx="1289">
                  <c:v>12.88999999999977</c:v>
                </c:pt>
                <c:pt idx="1290">
                  <c:v>12.899999999999769</c:v>
                </c:pt>
                <c:pt idx="1291">
                  <c:v>12.909999999999769</c:v>
                </c:pt>
                <c:pt idx="1292">
                  <c:v>12.919999999999769</c:v>
                </c:pt>
                <c:pt idx="1293">
                  <c:v>12.929999999999769</c:v>
                </c:pt>
                <c:pt idx="1294">
                  <c:v>12.939999999999769</c:v>
                </c:pt>
                <c:pt idx="1295">
                  <c:v>12.949999999999768</c:v>
                </c:pt>
                <c:pt idx="1296">
                  <c:v>12.959999999999768</c:v>
                </c:pt>
                <c:pt idx="1297">
                  <c:v>12.969999999999768</c:v>
                </c:pt>
                <c:pt idx="1298">
                  <c:v>12.979999999999768</c:v>
                </c:pt>
                <c:pt idx="1299">
                  <c:v>12.989999999999768</c:v>
                </c:pt>
                <c:pt idx="1300">
                  <c:v>12.999999999999767</c:v>
                </c:pt>
                <c:pt idx="1301">
                  <c:v>13.009999999999767</c:v>
                </c:pt>
                <c:pt idx="1302">
                  <c:v>13.019999999999767</c:v>
                </c:pt>
                <c:pt idx="1303">
                  <c:v>13.029999999999767</c:v>
                </c:pt>
                <c:pt idx="1304">
                  <c:v>13.039999999999766</c:v>
                </c:pt>
                <c:pt idx="1305">
                  <c:v>13.049999999999766</c:v>
                </c:pt>
                <c:pt idx="1306">
                  <c:v>13.059999999999766</c:v>
                </c:pt>
                <c:pt idx="1307">
                  <c:v>13.069999999999766</c:v>
                </c:pt>
                <c:pt idx="1308">
                  <c:v>13.079999999999766</c:v>
                </c:pt>
                <c:pt idx="1309">
                  <c:v>13.089999999999765</c:v>
                </c:pt>
                <c:pt idx="1310">
                  <c:v>13.099999999999765</c:v>
                </c:pt>
                <c:pt idx="1311">
                  <c:v>13.109999999999765</c:v>
                </c:pt>
                <c:pt idx="1312">
                  <c:v>13.119999999999765</c:v>
                </c:pt>
                <c:pt idx="1313">
                  <c:v>13.129999999999765</c:v>
                </c:pt>
                <c:pt idx="1314">
                  <c:v>13.139999999999764</c:v>
                </c:pt>
                <c:pt idx="1315">
                  <c:v>13.149999999999764</c:v>
                </c:pt>
                <c:pt idx="1316">
                  <c:v>13.159999999999764</c:v>
                </c:pt>
                <c:pt idx="1317">
                  <c:v>13.169999999999764</c:v>
                </c:pt>
                <c:pt idx="1318">
                  <c:v>13.179999999999763</c:v>
                </c:pt>
                <c:pt idx="1319">
                  <c:v>13.189999999999763</c:v>
                </c:pt>
                <c:pt idx="1320">
                  <c:v>13.199999999999763</c:v>
                </c:pt>
                <c:pt idx="1321">
                  <c:v>13.209999999999763</c:v>
                </c:pt>
                <c:pt idx="1322">
                  <c:v>13.219999999999763</c:v>
                </c:pt>
                <c:pt idx="1323">
                  <c:v>13.229999999999762</c:v>
                </c:pt>
                <c:pt idx="1324">
                  <c:v>13.239999999999762</c:v>
                </c:pt>
                <c:pt idx="1325">
                  <c:v>13.249999999999762</c:v>
                </c:pt>
                <c:pt idx="1326">
                  <c:v>13.259999999999762</c:v>
                </c:pt>
                <c:pt idx="1327">
                  <c:v>13.269999999999762</c:v>
                </c:pt>
                <c:pt idx="1328">
                  <c:v>13.279999999999761</c:v>
                </c:pt>
                <c:pt idx="1329">
                  <c:v>13.289999999999761</c:v>
                </c:pt>
                <c:pt idx="1330">
                  <c:v>13.299999999999761</c:v>
                </c:pt>
                <c:pt idx="1331">
                  <c:v>13.309999999999761</c:v>
                </c:pt>
                <c:pt idx="1332">
                  <c:v>13.31999999999976</c:v>
                </c:pt>
                <c:pt idx="1333">
                  <c:v>13.32999999999976</c:v>
                </c:pt>
                <c:pt idx="1334">
                  <c:v>13.33999999999976</c:v>
                </c:pt>
                <c:pt idx="1335">
                  <c:v>13.34999999999976</c:v>
                </c:pt>
                <c:pt idx="1336">
                  <c:v>13.35999999999976</c:v>
                </c:pt>
                <c:pt idx="1337">
                  <c:v>13.369999999999759</c:v>
                </c:pt>
                <c:pt idx="1338">
                  <c:v>13.379999999999759</c:v>
                </c:pt>
                <c:pt idx="1339">
                  <c:v>13.389999999999759</c:v>
                </c:pt>
                <c:pt idx="1340">
                  <c:v>13.399999999999759</c:v>
                </c:pt>
                <c:pt idx="1341">
                  <c:v>13.409999999999759</c:v>
                </c:pt>
                <c:pt idx="1342">
                  <c:v>13.419999999999758</c:v>
                </c:pt>
                <c:pt idx="1343">
                  <c:v>13.429999999999758</c:v>
                </c:pt>
                <c:pt idx="1344">
                  <c:v>13.439999999999758</c:v>
                </c:pt>
                <c:pt idx="1345">
                  <c:v>13.449999999999758</c:v>
                </c:pt>
                <c:pt idx="1346">
                  <c:v>13.459999999999757</c:v>
                </c:pt>
                <c:pt idx="1347">
                  <c:v>13.469999999999757</c:v>
                </c:pt>
                <c:pt idx="1348">
                  <c:v>13.479999999999757</c:v>
                </c:pt>
                <c:pt idx="1349">
                  <c:v>13.489999999999757</c:v>
                </c:pt>
                <c:pt idx="1350">
                  <c:v>13.499999999999757</c:v>
                </c:pt>
                <c:pt idx="1351">
                  <c:v>13.509999999999756</c:v>
                </c:pt>
                <c:pt idx="1352">
                  <c:v>13.519999999999756</c:v>
                </c:pt>
                <c:pt idx="1353">
                  <c:v>13.529999999999756</c:v>
                </c:pt>
                <c:pt idx="1354">
                  <c:v>13.539999999999756</c:v>
                </c:pt>
                <c:pt idx="1355">
                  <c:v>13.549999999999756</c:v>
                </c:pt>
                <c:pt idx="1356">
                  <c:v>13.559999999999755</c:v>
                </c:pt>
                <c:pt idx="1357">
                  <c:v>13.569999999999755</c:v>
                </c:pt>
                <c:pt idx="1358">
                  <c:v>13.579999999999755</c:v>
                </c:pt>
                <c:pt idx="1359">
                  <c:v>13.589999999999755</c:v>
                </c:pt>
                <c:pt idx="1360">
                  <c:v>13.599999999999755</c:v>
                </c:pt>
                <c:pt idx="1361">
                  <c:v>13.609999999999754</c:v>
                </c:pt>
                <c:pt idx="1362">
                  <c:v>13.619999999999754</c:v>
                </c:pt>
                <c:pt idx="1363">
                  <c:v>13.629999999999754</c:v>
                </c:pt>
                <c:pt idx="1364">
                  <c:v>13.639999999999754</c:v>
                </c:pt>
                <c:pt idx="1365">
                  <c:v>13.649999999999753</c:v>
                </c:pt>
                <c:pt idx="1366">
                  <c:v>13.659999999999753</c:v>
                </c:pt>
                <c:pt idx="1367">
                  <c:v>13.669999999999753</c:v>
                </c:pt>
                <c:pt idx="1368">
                  <c:v>13.679999999999753</c:v>
                </c:pt>
                <c:pt idx="1369">
                  <c:v>13.689999999999753</c:v>
                </c:pt>
                <c:pt idx="1370">
                  <c:v>13.699999999999752</c:v>
                </c:pt>
                <c:pt idx="1371">
                  <c:v>13.709999999999752</c:v>
                </c:pt>
                <c:pt idx="1372">
                  <c:v>13.719999999999752</c:v>
                </c:pt>
                <c:pt idx="1373">
                  <c:v>13.729999999999752</c:v>
                </c:pt>
                <c:pt idx="1374">
                  <c:v>13.739999999999752</c:v>
                </c:pt>
                <c:pt idx="1375">
                  <c:v>13.749999999999751</c:v>
                </c:pt>
                <c:pt idx="1376">
                  <c:v>13.759999999999751</c:v>
                </c:pt>
                <c:pt idx="1377">
                  <c:v>13.769999999999751</c:v>
                </c:pt>
                <c:pt idx="1378">
                  <c:v>13.779999999999751</c:v>
                </c:pt>
                <c:pt idx="1379">
                  <c:v>13.78999999999975</c:v>
                </c:pt>
                <c:pt idx="1380">
                  <c:v>13.79999999999975</c:v>
                </c:pt>
                <c:pt idx="1381">
                  <c:v>13.80999999999975</c:v>
                </c:pt>
                <c:pt idx="1382">
                  <c:v>13.81999999999975</c:v>
                </c:pt>
                <c:pt idx="1383">
                  <c:v>13.82999999999975</c:v>
                </c:pt>
                <c:pt idx="1384">
                  <c:v>13.839999999999749</c:v>
                </c:pt>
                <c:pt idx="1385">
                  <c:v>13.849999999999749</c:v>
                </c:pt>
                <c:pt idx="1386">
                  <c:v>13.859999999999749</c:v>
                </c:pt>
                <c:pt idx="1387">
                  <c:v>13.869999999999749</c:v>
                </c:pt>
                <c:pt idx="1388">
                  <c:v>13.879999999999749</c:v>
                </c:pt>
                <c:pt idx="1389">
                  <c:v>13.889999999999748</c:v>
                </c:pt>
                <c:pt idx="1390">
                  <c:v>13.899999999999748</c:v>
                </c:pt>
                <c:pt idx="1391">
                  <c:v>13.909999999999748</c:v>
                </c:pt>
                <c:pt idx="1392">
                  <c:v>13.919999999999748</c:v>
                </c:pt>
                <c:pt idx="1393">
                  <c:v>13.929999999999747</c:v>
                </c:pt>
                <c:pt idx="1394">
                  <c:v>13.939999999999747</c:v>
                </c:pt>
                <c:pt idx="1395">
                  <c:v>13.949999999999747</c:v>
                </c:pt>
                <c:pt idx="1396">
                  <c:v>13.959999999999747</c:v>
                </c:pt>
                <c:pt idx="1397">
                  <c:v>13.969999999999747</c:v>
                </c:pt>
                <c:pt idx="1398">
                  <c:v>13.979999999999746</c:v>
                </c:pt>
                <c:pt idx="1399">
                  <c:v>13.989999999999746</c:v>
                </c:pt>
                <c:pt idx="1400">
                  <c:v>13.999999999999746</c:v>
                </c:pt>
                <c:pt idx="1401">
                  <c:v>14.009999999999746</c:v>
                </c:pt>
                <c:pt idx="1402">
                  <c:v>14.019999999999746</c:v>
                </c:pt>
                <c:pt idx="1403">
                  <c:v>14.029999999999745</c:v>
                </c:pt>
                <c:pt idx="1404">
                  <c:v>14.039999999999745</c:v>
                </c:pt>
                <c:pt idx="1405">
                  <c:v>14.049999999999745</c:v>
                </c:pt>
                <c:pt idx="1406">
                  <c:v>14.059999999999745</c:v>
                </c:pt>
                <c:pt idx="1407">
                  <c:v>14.069999999999744</c:v>
                </c:pt>
                <c:pt idx="1408">
                  <c:v>14.079999999999744</c:v>
                </c:pt>
                <c:pt idx="1409">
                  <c:v>14.089999999999744</c:v>
                </c:pt>
                <c:pt idx="1410">
                  <c:v>14.099999999999744</c:v>
                </c:pt>
                <c:pt idx="1411">
                  <c:v>14.109999999999744</c:v>
                </c:pt>
                <c:pt idx="1412">
                  <c:v>14.119999999999743</c:v>
                </c:pt>
                <c:pt idx="1413">
                  <c:v>14.129999999999743</c:v>
                </c:pt>
                <c:pt idx="1414">
                  <c:v>14.139999999999743</c:v>
                </c:pt>
                <c:pt idx="1415">
                  <c:v>14.149999999999743</c:v>
                </c:pt>
                <c:pt idx="1416">
                  <c:v>14.159999999999743</c:v>
                </c:pt>
                <c:pt idx="1417">
                  <c:v>14.169999999999742</c:v>
                </c:pt>
                <c:pt idx="1418">
                  <c:v>14.179999999999742</c:v>
                </c:pt>
                <c:pt idx="1419">
                  <c:v>14.189999999999742</c:v>
                </c:pt>
                <c:pt idx="1420">
                  <c:v>14.199999999999742</c:v>
                </c:pt>
                <c:pt idx="1421">
                  <c:v>14.209999999999742</c:v>
                </c:pt>
                <c:pt idx="1422">
                  <c:v>14.219999999999741</c:v>
                </c:pt>
                <c:pt idx="1423">
                  <c:v>14.229999999999741</c:v>
                </c:pt>
                <c:pt idx="1424">
                  <c:v>14.239999999999741</c:v>
                </c:pt>
                <c:pt idx="1425">
                  <c:v>14.249999999999741</c:v>
                </c:pt>
                <c:pt idx="1426">
                  <c:v>14.25999999999974</c:v>
                </c:pt>
                <c:pt idx="1427">
                  <c:v>14.26999999999974</c:v>
                </c:pt>
                <c:pt idx="1428">
                  <c:v>14.27999999999974</c:v>
                </c:pt>
                <c:pt idx="1429">
                  <c:v>14.28999999999974</c:v>
                </c:pt>
                <c:pt idx="1430">
                  <c:v>14.29999999999974</c:v>
                </c:pt>
                <c:pt idx="1431">
                  <c:v>14.309999999999739</c:v>
                </c:pt>
                <c:pt idx="1432">
                  <c:v>14.319999999999739</c:v>
                </c:pt>
                <c:pt idx="1433">
                  <c:v>14.329999999999739</c:v>
                </c:pt>
                <c:pt idx="1434">
                  <c:v>14.339999999999739</c:v>
                </c:pt>
                <c:pt idx="1435">
                  <c:v>14.349999999999739</c:v>
                </c:pt>
                <c:pt idx="1436">
                  <c:v>14.359999999999738</c:v>
                </c:pt>
                <c:pt idx="1437">
                  <c:v>14.369999999999738</c:v>
                </c:pt>
                <c:pt idx="1438">
                  <c:v>14.379999999999738</c:v>
                </c:pt>
                <c:pt idx="1439">
                  <c:v>14.389999999999738</c:v>
                </c:pt>
                <c:pt idx="1440">
                  <c:v>14.399999999999737</c:v>
                </c:pt>
                <c:pt idx="1441">
                  <c:v>14.409999999999737</c:v>
                </c:pt>
                <c:pt idx="1442">
                  <c:v>14.419999999999737</c:v>
                </c:pt>
                <c:pt idx="1443">
                  <c:v>14.429999999999737</c:v>
                </c:pt>
                <c:pt idx="1444">
                  <c:v>14.439999999999737</c:v>
                </c:pt>
                <c:pt idx="1445">
                  <c:v>14.449999999999736</c:v>
                </c:pt>
                <c:pt idx="1446">
                  <c:v>14.459999999999736</c:v>
                </c:pt>
                <c:pt idx="1447">
                  <c:v>14.469999999999736</c:v>
                </c:pt>
                <c:pt idx="1448">
                  <c:v>14.479999999999736</c:v>
                </c:pt>
                <c:pt idx="1449">
                  <c:v>14.489999999999736</c:v>
                </c:pt>
                <c:pt idx="1450">
                  <c:v>14.499999999999735</c:v>
                </c:pt>
                <c:pt idx="1451">
                  <c:v>14.509999999999735</c:v>
                </c:pt>
                <c:pt idx="1452">
                  <c:v>14.519999999999735</c:v>
                </c:pt>
                <c:pt idx="1453">
                  <c:v>14.529999999999735</c:v>
                </c:pt>
                <c:pt idx="1454">
                  <c:v>14.539999999999734</c:v>
                </c:pt>
                <c:pt idx="1455">
                  <c:v>14.549999999999734</c:v>
                </c:pt>
                <c:pt idx="1456">
                  <c:v>14.559999999999734</c:v>
                </c:pt>
                <c:pt idx="1457">
                  <c:v>14.569999999999734</c:v>
                </c:pt>
                <c:pt idx="1458">
                  <c:v>14.579999999999734</c:v>
                </c:pt>
                <c:pt idx="1459">
                  <c:v>14.589999999999733</c:v>
                </c:pt>
                <c:pt idx="1460">
                  <c:v>14.599999999999733</c:v>
                </c:pt>
                <c:pt idx="1461">
                  <c:v>14.609999999999733</c:v>
                </c:pt>
                <c:pt idx="1462">
                  <c:v>14.619999999999733</c:v>
                </c:pt>
                <c:pt idx="1463">
                  <c:v>14.629999999999733</c:v>
                </c:pt>
                <c:pt idx="1464">
                  <c:v>14.639999999999732</c:v>
                </c:pt>
                <c:pt idx="1465">
                  <c:v>14.649999999999732</c:v>
                </c:pt>
                <c:pt idx="1466">
                  <c:v>14.659999999999732</c:v>
                </c:pt>
                <c:pt idx="1467">
                  <c:v>14.669999999999732</c:v>
                </c:pt>
                <c:pt idx="1468">
                  <c:v>14.679999999999731</c:v>
                </c:pt>
                <c:pt idx="1469">
                  <c:v>14.689999999999731</c:v>
                </c:pt>
                <c:pt idx="1470">
                  <c:v>14.699999999999731</c:v>
                </c:pt>
                <c:pt idx="1471">
                  <c:v>14.709999999999731</c:v>
                </c:pt>
                <c:pt idx="1472">
                  <c:v>14.719999999999731</c:v>
                </c:pt>
                <c:pt idx="1473">
                  <c:v>14.72999999999973</c:v>
                </c:pt>
                <c:pt idx="1474">
                  <c:v>14.73999999999973</c:v>
                </c:pt>
                <c:pt idx="1475">
                  <c:v>14.74999999999973</c:v>
                </c:pt>
                <c:pt idx="1476">
                  <c:v>14.75999999999973</c:v>
                </c:pt>
                <c:pt idx="1477">
                  <c:v>14.76999999999973</c:v>
                </c:pt>
                <c:pt idx="1478">
                  <c:v>14.779999999999729</c:v>
                </c:pt>
                <c:pt idx="1479">
                  <c:v>14.789999999999729</c:v>
                </c:pt>
                <c:pt idx="1480">
                  <c:v>14.799999999999729</c:v>
                </c:pt>
                <c:pt idx="1481">
                  <c:v>14.809999999999729</c:v>
                </c:pt>
                <c:pt idx="1482">
                  <c:v>14.819999999999729</c:v>
                </c:pt>
                <c:pt idx="1483">
                  <c:v>14.829999999999728</c:v>
                </c:pt>
                <c:pt idx="1484">
                  <c:v>14.839999999999728</c:v>
                </c:pt>
                <c:pt idx="1485">
                  <c:v>14.849999999999728</c:v>
                </c:pt>
                <c:pt idx="1486">
                  <c:v>14.859999999999728</c:v>
                </c:pt>
                <c:pt idx="1487">
                  <c:v>14.869999999999727</c:v>
                </c:pt>
                <c:pt idx="1488">
                  <c:v>14.879999999999727</c:v>
                </c:pt>
                <c:pt idx="1489">
                  <c:v>14.889999999999727</c:v>
                </c:pt>
                <c:pt idx="1490">
                  <c:v>14.899999999999727</c:v>
                </c:pt>
                <c:pt idx="1491">
                  <c:v>14.909999999999727</c:v>
                </c:pt>
                <c:pt idx="1492">
                  <c:v>14.919999999999726</c:v>
                </c:pt>
                <c:pt idx="1493">
                  <c:v>14.929999999999726</c:v>
                </c:pt>
                <c:pt idx="1494">
                  <c:v>14.939999999999726</c:v>
                </c:pt>
                <c:pt idx="1495">
                  <c:v>14.949999999999726</c:v>
                </c:pt>
                <c:pt idx="1496">
                  <c:v>14.959999999999726</c:v>
                </c:pt>
                <c:pt idx="1497">
                  <c:v>14.969999999999725</c:v>
                </c:pt>
                <c:pt idx="1498">
                  <c:v>14.979999999999725</c:v>
                </c:pt>
                <c:pt idx="1499">
                  <c:v>14.989999999999725</c:v>
                </c:pt>
                <c:pt idx="1500">
                  <c:v>14.999999999999725</c:v>
                </c:pt>
              </c:numCache>
            </c:numRef>
          </c:xVal>
          <c:yVal>
            <c:numRef>
              <c:f>Solution!$I$3:$I$1503</c:f>
              <c:numCache>
                <c:formatCode>0.00</c:formatCode>
                <c:ptCount val="1501"/>
                <c:pt idx="0">
                  <c:v>0</c:v>
                </c:pt>
                <c:pt idx="1">
                  <c:v>4.1905569233334044E-4</c:v>
                </c:pt>
                <c:pt idx="2">
                  <c:v>7.67304242753197E-4</c:v>
                </c:pt>
                <c:pt idx="3">
                  <c:v>2.8644571468093667E-3</c:v>
                </c:pt>
                <c:pt idx="4">
                  <c:v>8.5315460877194386E-3</c:v>
                </c:pt>
                <c:pt idx="5">
                  <c:v>1.9591798504241947E-2</c:v>
                </c:pt>
                <c:pt idx="6">
                  <c:v>3.7871338552031591E-2</c:v>
                </c:pt>
                <c:pt idx="7">
                  <c:v>6.5199777032920694E-2</c:v>
                </c:pt>
                <c:pt idx="8">
                  <c:v>0.1034106793430801</c:v>
                </c:pt>
                <c:pt idx="9">
                  <c:v>0.15434191047246398</c:v>
                </c:pt>
                <c:pt idx="10">
                  <c:v>0.2181491109850813</c:v>
                </c:pt>
                <c:pt idx="11">
                  <c:v>0.29667300939118046</c:v>
                </c:pt>
                <c:pt idx="12">
                  <c:v>0.38838627531668884</c:v>
                </c:pt>
                <c:pt idx="13">
                  <c:v>0.49175433203479063</c:v>
                </c:pt>
                <c:pt idx="14">
                  <c:v>0.60523678626601274</c:v>
                </c:pt>
                <c:pt idx="15">
                  <c:v>0.72728878269056785</c:v>
                </c:pt>
                <c:pt idx="16">
                  <c:v>0.85712891965469806</c:v>
                </c:pt>
                <c:pt idx="17">
                  <c:v>0.99320706595624086</c:v>
                </c:pt>
                <c:pt idx="18">
                  <c:v>1.1355049973633351</c:v>
                </c:pt>
                <c:pt idx="19">
                  <c:v>1.2840039910699785</c:v>
                </c:pt>
                <c:pt idx="20">
                  <c:v>1.438684830037297</c:v>
                </c:pt>
                <c:pt idx="21">
                  <c:v>1.5995278075035777</c:v>
                </c:pt>
                <c:pt idx="22">
                  <c:v>1.7665127316451457</c:v>
                </c:pt>
                <c:pt idx="23">
                  <c:v>1.9396189303851696</c:v>
                </c:pt>
                <c:pt idx="24">
                  <c:v>2.1188252563473875</c:v>
                </c:pt>
                <c:pt idx="25">
                  <c:v>2.3041100919516539</c:v>
                </c:pt>
                <c:pt idx="26">
                  <c:v>2.4954513546481216</c:v>
                </c:pt>
                <c:pt idx="27">
                  <c:v>2.6928265022867861</c:v>
                </c:pt>
                <c:pt idx="28">
                  <c:v>2.8962125386190452</c:v>
                </c:pt>
                <c:pt idx="29">
                  <c:v>3.1055860189278457</c:v>
                </c:pt>
                <c:pt idx="30">
                  <c:v>3.3209230557829184</c:v>
                </c:pt>
                <c:pt idx="31">
                  <c:v>3.5421993249175339</c:v>
                </c:pt>
                <c:pt idx="32">
                  <c:v>3.7693900712231465</c:v>
                </c:pt>
                <c:pt idx="33">
                  <c:v>4.0024701148582329</c:v>
                </c:pt>
                <c:pt idx="34">
                  <c:v>4.2414138574675722</c:v>
                </c:pt>
                <c:pt idx="35">
                  <c:v>4.4861952885081671</c:v>
                </c:pt>
                <c:pt idx="36">
                  <c:v>4.7367879916779545</c:v>
                </c:pt>
                <c:pt idx="37">
                  <c:v>4.9931651514434048</c:v>
                </c:pt>
                <c:pt idx="38">
                  <c:v>5.2552995596620695</c:v>
                </c:pt>
                <c:pt idx="39">
                  <c:v>5.52316362229611</c:v>
                </c:pt>
                <c:pt idx="40">
                  <c:v>5.7967293662127908</c:v>
                </c:pt>
                <c:pt idx="41">
                  <c:v>6.0759684460679058</c:v>
                </c:pt>
                <c:pt idx="42">
                  <c:v>6.3608521512680802</c:v>
                </c:pt>
                <c:pt idx="43">
                  <c:v>6.6513514130078537</c:v>
                </c:pt>
                <c:pt idx="44">
                  <c:v>6.9474368113774618</c:v>
                </c:pt>
                <c:pt idx="45">
                  <c:v>7.2490785825371953</c:v>
                </c:pt>
                <c:pt idx="46">
                  <c:v>7.5562466259542278</c:v>
                </c:pt>
                <c:pt idx="47">
                  <c:v>7.8689105116977744</c:v>
                </c:pt>
                <c:pt idx="48">
                  <c:v>8.1870394877884731</c:v>
                </c:pt>
                <c:pt idx="49">
                  <c:v>8.5106024875978612</c:v>
                </c:pt>
                <c:pt idx="50">
                  <c:v>8.8395681372938295</c:v>
                </c:pt>
                <c:pt idx="51">
                  <c:v>9.1739047633279629</c:v>
                </c:pt>
                <c:pt idx="52">
                  <c:v>9.5135803999606665</c:v>
                </c:pt>
                <c:pt idx="53">
                  <c:v>9.8585627968200136</c:v>
                </c:pt>
                <c:pt idx="54">
                  <c:v>10.208819426490278</c:v>
                </c:pt>
                <c:pt idx="55">
                  <c:v>10.564317492126099</c:v>
                </c:pt>
                <c:pt idx="56">
                  <c:v>10.925023935088317</c:v>
                </c:pt>
                <c:pt idx="57">
                  <c:v>11.290905442597499</c:v>
                </c:pt>
                <c:pt idx="58">
                  <c:v>11.661928455401224</c:v>
                </c:pt>
                <c:pt idx="59">
                  <c:v>12.038059175451254</c:v>
                </c:pt>
                <c:pt idx="60">
                  <c:v>12.419263573586726</c:v>
                </c:pt>
                <c:pt idx="61">
                  <c:v>12.80550739721957</c:v>
                </c:pt>
                <c:pt idx="62">
                  <c:v>13.196756178018392</c:v>
                </c:pt>
                <c:pt idx="63">
                  <c:v>13.592975239587121</c:v>
                </c:pt>
                <c:pt idx="64">
                  <c:v>13.994129705134759</c:v>
                </c:pt>
                <c:pt idx="65">
                  <c:v>14.40018450513263</c:v>
                </c:pt>
                <c:pt idx="66">
                  <c:v>14.811104384955598</c:v>
                </c:pt>
                <c:pt idx="67">
                  <c:v>15.226853912503756</c:v>
                </c:pt>
                <c:pt idx="68">
                  <c:v>15.647397485801179</c:v>
                </c:pt>
                <c:pt idx="69">
                  <c:v>16.072699340568363</c:v>
                </c:pt>
                <c:pt idx="70">
                  <c:v>16.502723557765094</c:v>
                </c:pt>
                <c:pt idx="71">
                  <c:v>16.93743407110048</c:v>
                </c:pt>
                <c:pt idx="72">
                  <c:v>17.376794674507018</c:v>
                </c:pt>
                <c:pt idx="73">
                  <c:v>17.820769029575612</c:v>
                </c:pt>
                <c:pt idx="74">
                  <c:v>18.26932067294852</c:v>
                </c:pt>
                <c:pt idx="75">
                  <c:v>18.722413023667315</c:v>
                </c:pt>
                <c:pt idx="76">
                  <c:v>19.180009390472947</c:v>
                </c:pt>
                <c:pt idx="77">
                  <c:v>19.642072979055211</c:v>
                </c:pt>
                <c:pt idx="78">
                  <c:v>20.108566899248821</c:v>
                </c:pt>
                <c:pt idx="79">
                  <c:v>20.579454172173513</c:v>
                </c:pt>
                <c:pt idx="80">
                  <c:v>21.054697737315628</c:v>
                </c:pt>
                <c:pt idx="81">
                  <c:v>21.534260459548694</c:v>
                </c:pt>
                <c:pt idx="82">
                  <c:v>22.018105136090611</c:v>
                </c:pt>
                <c:pt idx="83">
                  <c:v>22.506194503395147</c:v>
                </c:pt>
                <c:pt idx="84">
                  <c:v>22.998491243975533</c:v>
                </c:pt>
                <c:pt idx="85">
                  <c:v>23.494957993157982</c:v>
                </c:pt>
                <c:pt idx="86">
                  <c:v>23.995557345763107</c:v>
                </c:pt>
                <c:pt idx="87">
                  <c:v>24.500251862713217</c:v>
                </c:pt>
                <c:pt idx="88">
                  <c:v>25.008529107859417</c:v>
                </c:pt>
                <c:pt idx="89">
                  <c:v>25.520354158934691</c:v>
                </c:pt>
                <c:pt idx="90">
                  <c:v>26.034742318999864</c:v>
                </c:pt>
                <c:pt idx="91">
                  <c:v>26.550714170080152</c:v>
                </c:pt>
                <c:pt idx="92">
                  <c:v>27.067295916062459</c:v>
                </c:pt>
                <c:pt idx="93">
                  <c:v>27.583519681378984</c:v>
                </c:pt>
                <c:pt idx="94">
                  <c:v>28.098923610497145</c:v>
                </c:pt>
                <c:pt idx="95">
                  <c:v>28.612527942090264</c:v>
                </c:pt>
                <c:pt idx="96">
                  <c:v>29.124380213536231</c:v>
                </c:pt>
                <c:pt idx="97">
                  <c:v>29.634485716621839</c:v>
                </c:pt>
                <c:pt idx="98">
                  <c:v>30.142849708744532</c:v>
                </c:pt>
                <c:pt idx="99">
                  <c:v>30.649477413187974</c:v>
                </c:pt>
                <c:pt idx="100">
                  <c:v>31.154374019391707</c:v>
                </c:pt>
                <c:pt idx="101">
                  <c:v>31.657544683218003</c:v>
                </c:pt>
                <c:pt idx="102">
                  <c:v>32.158994527216038</c:v>
                </c:pt>
                <c:pt idx="103">
                  <c:v>32.658728640883346</c:v>
                </c:pt>
                <c:pt idx="104">
                  <c:v>33.156752080924612</c:v>
                </c:pt>
                <c:pt idx="105">
                  <c:v>33.653069871507839</c:v>
                </c:pt>
                <c:pt idx="106">
                  <c:v>34.147687004517913</c:v>
                </c:pt>
                <c:pt idx="107">
                  <c:v>34.640608439807622</c:v>
                </c:pt>
                <c:pt idx="108">
                  <c:v>35.131839105446097</c:v>
                </c:pt>
                <c:pt idx="109">
                  <c:v>35.621383897964812</c:v>
                </c:pt>
                <c:pt idx="110">
                  <c:v>36.10924768260103</c:v>
                </c:pt>
                <c:pt idx="111">
                  <c:v>36.595435293538863</c:v>
                </c:pt>
                <c:pt idx="112">
                  <c:v>37.079951534147895</c:v>
                </c:pt>
                <c:pt idx="113">
                  <c:v>37.562801177219413</c:v>
                </c:pt>
                <c:pt idx="114">
                  <c:v>38.043988965200278</c:v>
                </c:pt>
                <c:pt idx="115">
                  <c:v>38.523519610424465</c:v>
                </c:pt>
                <c:pt idx="116">
                  <c:v>39.001397795342314</c:v>
                </c:pt>
                <c:pt idx="117">
                  <c:v>39.477628172747465</c:v>
                </c:pt>
                <c:pt idx="118">
                  <c:v>39.952215366001603</c:v>
                </c:pt>
                <c:pt idx="119">
                  <c:v>40.425163969256893</c:v>
                </c:pt>
                <c:pt idx="120">
                  <c:v>40.896478547676303</c:v>
                </c:pt>
                <c:pt idx="121">
                  <c:v>41.366163637651695</c:v>
                </c:pt>
                <c:pt idx="122">
                  <c:v>41.834223747019806</c:v>
                </c:pt>
                <c:pt idx="123">
                  <c:v>42.300663355276065</c:v>
                </c:pt>
                <c:pt idx="124">
                  <c:v>42.765486913786361</c:v>
                </c:pt>
                <c:pt idx="125">
                  <c:v>43.228698845996689</c:v>
                </c:pt>
                <c:pt idx="126">
                  <c:v>43.690303547640781</c:v>
                </c:pt>
                <c:pt idx="127">
                  <c:v>44.150305386945718</c:v>
                </c:pt>
                <c:pt idx="128">
                  <c:v>44.608708704835458</c:v>
                </c:pt>
                <c:pt idx="129">
                  <c:v>45.065517815132516</c:v>
                </c:pt>
                <c:pt idx="130">
                  <c:v>45.520737004757578</c:v>
                </c:pt>
                <c:pt idx="131">
                  <c:v>45.974370533927214</c:v>
                </c:pt>
                <c:pt idx="132">
                  <c:v>46.426422636349685</c:v>
                </c:pt>
                <c:pt idx="133">
                  <c:v>46.876897519418883</c:v>
                </c:pt>
                <c:pt idx="134">
                  <c:v>47.325799364406336</c:v>
                </c:pt>
                <c:pt idx="135">
                  <c:v>47.773132326651414</c:v>
                </c:pt>
                <c:pt idx="136">
                  <c:v>48.218900535749711</c:v>
                </c:pt>
                <c:pt idx="137">
                  <c:v>48.663108095739574</c:v>
                </c:pt>
                <c:pt idx="138">
                  <c:v>49.105759085286913</c:v>
                </c:pt>
                <c:pt idx="139">
                  <c:v>49.546857557868158</c:v>
                </c:pt>
                <c:pt idx="140">
                  <c:v>49.986407541951571</c:v>
                </c:pt>
                <c:pt idx="141">
                  <c:v>50.424413041176742</c:v>
                </c:pt>
                <c:pt idx="142">
                  <c:v>50.860878034532412</c:v>
                </c:pt>
                <c:pt idx="143">
                  <c:v>51.29580647653264</c:v>
                </c:pt>
                <c:pt idx="144">
                  <c:v>51.729202297391225</c:v>
                </c:pt>
                <c:pt idx="145">
                  <c:v>52.16106940319456</c:v>
                </c:pt>
                <c:pt idx="146">
                  <c:v>52.591411676072788</c:v>
                </c:pt>
                <c:pt idx="147">
                  <c:v>53.020232974369357</c:v>
                </c:pt>
                <c:pt idx="148">
                  <c:v>53.447537132809025</c:v>
                </c:pt>
                <c:pt idx="149">
                  <c:v>53.873327962664206</c:v>
                </c:pt>
                <c:pt idx="150">
                  <c:v>54.297609251919837</c:v>
                </c:pt>
                <c:pt idx="151">
                  <c:v>54.72038476543662</c:v>
                </c:pt>
                <c:pt idx="152">
                  <c:v>55.141658245112794</c:v>
                </c:pt>
                <c:pt idx="153">
                  <c:v>55.56143341004438</c:v>
                </c:pt>
                <c:pt idx="154">
                  <c:v>55.979713956683909</c:v>
                </c:pt>
                <c:pt idx="155">
                  <c:v>56.396503558997708</c:v>
                </c:pt>
                <c:pt idx="156">
                  <c:v>56.811805868621697</c:v>
                </c:pt>
                <c:pt idx="157">
                  <c:v>57.225624515015753</c:v>
                </c:pt>
                <c:pt idx="158">
                  <c:v>57.637963105616613</c:v>
                </c:pt>
                <c:pt idx="159">
                  <c:v>58.048825225989418</c:v>
                </c:pt>
                <c:pt idx="160">
                  <c:v>58.458214439977787</c:v>
                </c:pt>
                <c:pt idx="161">
                  <c:v>58.866134289852582</c:v>
                </c:pt>
                <c:pt idx="162">
                  <c:v>59.272588296459233</c:v>
                </c:pt>
                <c:pt idx="163">
                  <c:v>59.67757995936374</c:v>
                </c:pt>
                <c:pt idx="164">
                  <c:v>60.081112756997349</c:v>
                </c:pt>
                <c:pt idx="165">
                  <c:v>60.483190146799863</c:v>
                </c:pt>
                <c:pt idx="166">
                  <c:v>60.883815565361672</c:v>
                </c:pt>
                <c:pt idx="167">
                  <c:v>61.282992428564469</c:v>
                </c:pt>
                <c:pt idx="168">
                  <c:v>61.68072413172068</c:v>
                </c:pt>
                <c:pt idx="169">
                  <c:v>62.077014049711615</c:v>
                </c:pt>
                <c:pt idx="170">
                  <c:v>62.471865537124408</c:v>
                </c:pt>
                <c:pt idx="171">
                  <c:v>62.86528192838766</c:v>
                </c:pt>
                <c:pt idx="172">
                  <c:v>63.257266537905842</c:v>
                </c:pt>
                <c:pt idx="173">
                  <c:v>63.647822660192531</c:v>
                </c:pt>
                <c:pt idx="174">
                  <c:v>64.03695357000241</c:v>
                </c:pt>
                <c:pt idx="175">
                  <c:v>64.424662522462086</c:v>
                </c:pt>
                <c:pt idx="176">
                  <c:v>64.810952753199714</c:v>
                </c:pt>
                <c:pt idx="177">
                  <c:v>65.195827478473447</c:v>
                </c:pt>
                <c:pt idx="178">
                  <c:v>65.579289895298757</c:v>
                </c:pt>
                <c:pt idx="179">
                  <c:v>65.961343181574577</c:v>
                </c:pt>
                <c:pt idx="180">
                  <c:v>66.341990496208354</c:v>
                </c:pt>
                <c:pt idx="181">
                  <c:v>66.721234979239924</c:v>
                </c:pt>
                <c:pt idx="182">
                  <c:v>67.099079751964354</c:v>
                </c:pt>
                <c:pt idx="183">
                  <c:v>67.475527917053611</c:v>
                </c:pt>
                <c:pt idx="184">
                  <c:v>67.850582558677189</c:v>
                </c:pt>
                <c:pt idx="185">
                  <c:v>68.224246742621645</c:v>
                </c:pt>
                <c:pt idx="186">
                  <c:v>68.596523516409079</c:v>
                </c:pt>
                <c:pt idx="187">
                  <c:v>68.967415909414569</c:v>
                </c:pt>
                <c:pt idx="188">
                  <c:v>69.336926932982493</c:v>
                </c:pt>
                <c:pt idx="189">
                  <c:v>69.705059580541928</c:v>
                </c:pt>
                <c:pt idx="190">
                  <c:v>70.07181682772098</c:v>
                </c:pt>
                <c:pt idx="191">
                  <c:v>70.437201632460074</c:v>
                </c:pt>
                <c:pt idx="192">
                  <c:v>70.801216935124302</c:v>
                </c:pt>
                <c:pt idx="193">
                  <c:v>71.163865658614682</c:v>
                </c:pt>
                <c:pt idx="194">
                  <c:v>71.525150708478577</c:v>
                </c:pt>
                <c:pt idx="195">
                  <c:v>71.885074973019016</c:v>
                </c:pt>
                <c:pt idx="196">
                  <c:v>72.243641323403111</c:v>
                </c:pt>
                <c:pt idx="197">
                  <c:v>72.600852613769561</c:v>
                </c:pt>
                <c:pt idx="198">
                  <c:v>72.956711681335079</c:v>
                </c:pt>
                <c:pt idx="199">
                  <c:v>73.311221346500076</c:v>
                </c:pt>
                <c:pt idx="200">
                  <c:v>73.664384412953268</c:v>
                </c:pt>
                <c:pt idx="201">
                  <c:v>74.016203667775429</c:v>
                </c:pt>
                <c:pt idx="202">
                  <c:v>74.36668188154222</c:v>
                </c:pt>
                <c:pt idx="203">
                  <c:v>74.715821808426185</c:v>
                </c:pt>
                <c:pt idx="204">
                  <c:v>75.063626186297768</c:v>
                </c:pt>
                <c:pt idx="205">
                  <c:v>75.41009773682552</c:v>
                </c:pt>
                <c:pt idx="206">
                  <c:v>75.755239165575361</c:v>
                </c:pt>
                <c:pt idx="207">
                  <c:v>76.099053162109101</c:v>
                </c:pt>
                <c:pt idx="208">
                  <c:v>76.441542400081985</c:v>
                </c:pt>
                <c:pt idx="209">
                  <c:v>76.782709537339471</c:v>
                </c:pt>
                <c:pt idx="210">
                  <c:v>77.122557216013149</c:v>
                </c:pt>
                <c:pt idx="211">
                  <c:v>77.461088062615786</c:v>
                </c:pt>
                <c:pt idx="212">
                  <c:v>77.798304688135659</c:v>
                </c:pt>
                <c:pt idx="213">
                  <c:v>78.134209688129985</c:v>
                </c:pt>
                <c:pt idx="214">
                  <c:v>78.468805642817557</c:v>
                </c:pt>
                <c:pt idx="215">
                  <c:v>78.802095117170637</c:v>
                </c:pt>
                <c:pt idx="216">
                  <c:v>79.13408066100601</c:v>
                </c:pt>
                <c:pt idx="217">
                  <c:v>79.464764809075234</c:v>
                </c:pt>
                <c:pt idx="218">
                  <c:v>79.7941500811542</c:v>
                </c:pt>
                <c:pt idx="219">
                  <c:v>80.12223898213189</c:v>
                </c:pt>
                <c:pt idx="220">
                  <c:v>80.44903400209833</c:v>
                </c:pt>
                <c:pt idx="221">
                  <c:v>80.774537616431829</c:v>
                </c:pt>
                <c:pt idx="222">
                  <c:v>81.09875228588551</c:v>
                </c:pt>
                <c:pt idx="223">
                  <c:v>81.421680456673016</c:v>
                </c:pt>
                <c:pt idx="224">
                  <c:v>81.743324560553603</c:v>
                </c:pt>
                <c:pt idx="225">
                  <c:v>82.063687014916368</c:v>
                </c:pt>
                <c:pt idx="226">
                  <c:v>82.382770222863869</c:v>
                </c:pt>
                <c:pt idx="227">
                  <c:v>82.700576573295038</c:v>
                </c:pt>
                <c:pt idx="228">
                  <c:v>83.0171084409873</c:v>
                </c:pt>
                <c:pt idx="229">
                  <c:v>83.332368186678082</c:v>
                </c:pt>
                <c:pt idx="230">
                  <c:v>83.646358157145585</c:v>
                </c:pt>
                <c:pt idx="231">
                  <c:v>83.95908068528891</c:v>
                </c:pt>
                <c:pt idx="232">
                  <c:v>84.270538090207481</c:v>
                </c:pt>
                <c:pt idx="233">
                  <c:v>84.580732677279769</c:v>
                </c:pt>
                <c:pt idx="234">
                  <c:v>84.889666738241431</c:v>
                </c:pt>
                <c:pt idx="235">
                  <c:v>85.197342551262736</c:v>
                </c:pt>
                <c:pt idx="236">
                  <c:v>85.503762381025311</c:v>
                </c:pt>
                <c:pt idx="237">
                  <c:v>85.808928478798336</c:v>
                </c:pt>
                <c:pt idx="238">
                  <c:v>86.11284308251399</c:v>
                </c:pt>
                <c:pt idx="239">
                  <c:v>86.415508416842343</c:v>
                </c:pt>
                <c:pt idx="240">
                  <c:v>86.716926693265592</c:v>
                </c:pt>
                <c:pt idx="241">
                  <c:v>87.017100110151659</c:v>
                </c:pt>
                <c:pt idx="242">
                  <c:v>87.316030852827197</c:v>
                </c:pt>
                <c:pt idx="243">
                  <c:v>87.613721093649943</c:v>
                </c:pt>
                <c:pt idx="244">
                  <c:v>87.910172992080561</c:v>
                </c:pt>
                <c:pt idx="245">
                  <c:v>88.205388694753751</c:v>
                </c:pt>
                <c:pt idx="246">
                  <c:v>88.499370335548903</c:v>
                </c:pt>
                <c:pt idx="247">
                  <c:v>88.792120035660005</c:v>
                </c:pt>
                <c:pt idx="248">
                  <c:v>89.08363990366513</c:v>
                </c:pt>
                <c:pt idx="249">
                  <c:v>89.37393203559526</c:v>
                </c:pt>
                <c:pt idx="250">
                  <c:v>89.662998515002471</c:v>
                </c:pt>
                <c:pt idx="251">
                  <c:v>89.950841413027732</c:v>
                </c:pt>
                <c:pt idx="252">
                  <c:v>90.237462788467937</c:v>
                </c:pt>
                <c:pt idx="253">
                  <c:v>90.522864687842556</c:v>
                </c:pt>
                <c:pt idx="254">
                  <c:v>90.807049145459573</c:v>
                </c:pt>
                <c:pt idx="255">
                  <c:v>91.090018183481007</c:v>
                </c:pt>
                <c:pt idx="256">
                  <c:v>91.371773811987808</c:v>
                </c:pt>
                <c:pt idx="257">
                  <c:v>91.652318029044281</c:v>
                </c:pt>
                <c:pt idx="258">
                  <c:v>91.931652820761897</c:v>
                </c:pt>
                <c:pt idx="259">
                  <c:v>92.20978016136263</c:v>
                </c:pt>
                <c:pt idx="260">
                  <c:v>92.486702013241754</c:v>
                </c:pt>
                <c:pt idx="261">
                  <c:v>92.762420327030128</c:v>
                </c:pt>
                <c:pt idx="262">
                  <c:v>93.036937041655975</c:v>
                </c:pt>
                <c:pt idx="263">
                  <c:v>93.310254084406111</c:v>
                </c:pt>
                <c:pt idx="264">
                  <c:v>93.582373370986687</c:v>
                </c:pt>
                <c:pt idx="265">
                  <c:v>93.853296805583454</c:v>
                </c:pt>
                <c:pt idx="266">
                  <c:v>94.123026280921522</c:v>
                </c:pt>
                <c:pt idx="267">
                  <c:v>94.391563678324559</c:v>
                </c:pt>
                <c:pt idx="268">
                  <c:v>94.658910867773628</c:v>
                </c:pt>
                <c:pt idx="269">
                  <c:v>94.92506970796542</c:v>
                </c:pt>
                <c:pt idx="270">
                  <c:v>95.190042046370081</c:v>
                </c:pt>
                <c:pt idx="271">
                  <c:v>95.453829719288535</c:v>
                </c:pt>
                <c:pt idx="272">
                  <c:v>95.716434551909302</c:v>
                </c:pt>
                <c:pt idx="273">
                  <c:v>95.977858358364927</c:v>
                </c:pt>
                <c:pt idx="274">
                  <c:v>96.238102941787886</c:v>
                </c:pt>
                <c:pt idx="275">
                  <c:v>96.497170094366027</c:v>
                </c:pt>
                <c:pt idx="276">
                  <c:v>96.755061597397599</c:v>
                </c:pt>
                <c:pt idx="277">
                  <c:v>97.011779221345805</c:v>
                </c:pt>
                <c:pt idx="278">
                  <c:v>97.267324725892877</c:v>
                </c:pt>
                <c:pt idx="279">
                  <c:v>97.52169985999376</c:v>
                </c:pt>
                <c:pt idx="280">
                  <c:v>97.774906361929339</c:v>
                </c:pt>
                <c:pt idx="281">
                  <c:v>98.026945959359168</c:v>
                </c:pt>
                <c:pt idx="282">
                  <c:v>98.277820369373856</c:v>
                </c:pt>
                <c:pt idx="283">
                  <c:v>98.527531298547018</c:v>
                </c:pt>
                <c:pt idx="284">
                  <c:v>98.776080442986668</c:v>
                </c:pt>
                <c:pt idx="285">
                  <c:v>99.023469488386382</c:v>
                </c:pt>
                <c:pt idx="286">
                  <c:v>99.269700110075888</c:v>
                </c:pt>
                <c:pt idx="287">
                  <c:v>99.514773973071328</c:v>
                </c:pt>
                <c:pt idx="288">
                  <c:v>99.758692732125056</c:v>
                </c:pt>
                <c:pt idx="289">
                  <c:v>100.00145803177506</c:v>
                </c:pt>
                <c:pt idx="290">
                  <c:v>100.24307150639397</c:v>
                </c:pt>
                <c:pt idx="291">
                  <c:v>100.48353478023765</c:v>
                </c:pt>
                <c:pt idx="292">
                  <c:v>100.7228494674934</c:v>
                </c:pt>
                <c:pt idx="293">
                  <c:v>100.9610171723278</c:v>
                </c:pt>
                <c:pt idx="294">
                  <c:v>101.19803948893407</c:v>
                </c:pt>
                <c:pt idx="295">
                  <c:v>101.43391800157914</c:v>
                </c:pt>
                <c:pt idx="296">
                  <c:v>101.66865428465026</c:v>
                </c:pt>
                <c:pt idx="297">
                  <c:v>101.90224990270126</c:v>
                </c:pt>
                <c:pt idx="298">
                  <c:v>102.13470641049847</c:v>
                </c:pt>
                <c:pt idx="299">
                  <c:v>102.36602535306614</c:v>
                </c:pt>
                <c:pt idx="300">
                  <c:v>102.59620826573165</c:v>
                </c:pt>
                <c:pt idx="301">
                  <c:v>102.82525667417021</c:v>
                </c:pt>
                <c:pt idx="302">
                  <c:v>103.05317209444927</c:v>
                </c:pt>
                <c:pt idx="303">
                  <c:v>103.27995603307251</c:v>
                </c:pt>
                <c:pt idx="304">
                  <c:v>103.50560998702356</c:v>
                </c:pt>
                <c:pt idx="305">
                  <c:v>103.73013544380925</c:v>
                </c:pt>
                <c:pt idx="306">
                  <c:v>103.95353388150258</c:v>
                </c:pt>
                <c:pt idx="307">
                  <c:v>104.17580676878528</c:v>
                </c:pt>
                <c:pt idx="308">
                  <c:v>104.39695556499009</c:v>
                </c:pt>
                <c:pt idx="309">
                  <c:v>104.61698172014263</c:v>
                </c:pt>
                <c:pt idx="310">
                  <c:v>104.83588667500295</c:v>
                </c:pt>
                <c:pt idx="311">
                  <c:v>105.05367186110674</c:v>
                </c:pt>
                <c:pt idx="312">
                  <c:v>105.27033870080615</c:v>
                </c:pt>
                <c:pt idx="313">
                  <c:v>105.48588860731041</c:v>
                </c:pt>
                <c:pt idx="314">
                  <c:v>105.70032298472594</c:v>
                </c:pt>
                <c:pt idx="315">
                  <c:v>105.91364322809623</c:v>
                </c:pt>
                <c:pt idx="316">
                  <c:v>106.1258507234414</c:v>
                </c:pt>
                <c:pt idx="317">
                  <c:v>106.33694684779735</c:v>
                </c:pt>
                <c:pt idx="318">
                  <c:v>106.54693296925468</c:v>
                </c:pt>
                <c:pt idx="319">
                  <c:v>106.75581044699724</c:v>
                </c:pt>
                <c:pt idx="320">
                  <c:v>106.96358063134036</c:v>
                </c:pt>
                <c:pt idx="321">
                  <c:v>107.17024486376877</c:v>
                </c:pt>
                <c:pt idx="322">
                  <c:v>107.37580447697421</c:v>
                </c:pt>
                <c:pt idx="323">
                  <c:v>107.58026079489269</c:v>
                </c:pt>
                <c:pt idx="324">
                  <c:v>107.78361513274153</c:v>
                </c:pt>
                <c:pt idx="325">
                  <c:v>107.98586879705601</c:v>
                </c:pt>
                <c:pt idx="326">
                  <c:v>108.18702308572571</c:v>
                </c:pt>
                <c:pt idx="327">
                  <c:v>108.38707928803061</c:v>
                </c:pt>
                <c:pt idx="328">
                  <c:v>108.58603868467684</c:v>
                </c:pt>
                <c:pt idx="329">
                  <c:v>108.78390254783217</c:v>
                </c:pt>
                <c:pt idx="330">
                  <c:v>108.98067214116114</c:v>
                </c:pt>
                <c:pt idx="331">
                  <c:v>109.17634871985994</c:v>
                </c:pt>
                <c:pt idx="332">
                  <c:v>109.37093353069105</c:v>
                </c:pt>
                <c:pt idx="333">
                  <c:v>109.56442781201746</c:v>
                </c:pt>
                <c:pt idx="334">
                  <c:v>109.75683279383671</c:v>
                </c:pt>
                <c:pt idx="335">
                  <c:v>109.9481496978146</c:v>
                </c:pt>
                <c:pt idx="336">
                  <c:v>110.14067041898528</c:v>
                </c:pt>
                <c:pt idx="337">
                  <c:v>110.33439762389919</c:v>
                </c:pt>
                <c:pt idx="338">
                  <c:v>110.53391923778067</c:v>
                </c:pt>
                <c:pt idx="339">
                  <c:v>110.74382985256017</c:v>
                </c:pt>
                <c:pt idx="340">
                  <c:v>110.9687384013706</c:v>
                </c:pt>
                <c:pt idx="341">
                  <c:v>111.21327554635332</c:v>
                </c:pt>
                <c:pt idx="342">
                  <c:v>111.482100815297</c:v>
                </c:pt>
                <c:pt idx="343">
                  <c:v>111.77990951792287</c:v>
                </c:pt>
                <c:pt idx="344">
                  <c:v>112.11143946828659</c:v>
                </c:pt>
                <c:pt idx="345">
                  <c:v>112.47801823206331</c:v>
                </c:pt>
                <c:pt idx="346">
                  <c:v>112.88443711844215</c:v>
                </c:pt>
                <c:pt idx="347">
                  <c:v>113.32862888116793</c:v>
                </c:pt>
                <c:pt idx="348">
                  <c:v>113.80849051888734</c:v>
                </c:pt>
                <c:pt idx="349">
                  <c:v>114.32188604476201</c:v>
                </c:pt>
                <c:pt idx="350">
                  <c:v>114.86664930772274</c:v>
                </c:pt>
                <c:pt idx="351">
                  <c:v>115.44058685132926</c:v>
                </c:pt>
                <c:pt idx="352">
                  <c:v>116.04148079589893</c:v>
                </c:pt>
                <c:pt idx="353">
                  <c:v>116.66709172963492</c:v>
                </c:pt>
                <c:pt idx="354">
                  <c:v>117.31516159468239</c:v>
                </c:pt>
                <c:pt idx="355">
                  <c:v>117.98341655436411</c:v>
                </c:pt>
                <c:pt idx="356">
                  <c:v>118.66956982828758</c:v>
                </c:pt>
                <c:pt idx="357">
                  <c:v>119.37132448256639</c:v>
                </c:pt>
                <c:pt idx="358">
                  <c:v>120.08637616304812</c:v>
                </c:pt>
                <c:pt idx="359">
                  <c:v>120.81241576017983</c:v>
                </c:pt>
                <c:pt idx="360">
                  <c:v>121.54713199495707</c:v>
                </c:pt>
                <c:pt idx="361">
                  <c:v>122.28935293986936</c:v>
                </c:pt>
                <c:pt idx="362">
                  <c:v>123.03676722266358</c:v>
                </c:pt>
                <c:pt idx="363">
                  <c:v>123.7893454785671</c:v>
                </c:pt>
                <c:pt idx="364">
                  <c:v>124.54705824855122</c:v>
                </c:pt>
                <c:pt idx="365">
                  <c:v>125.30987598213939</c:v>
                </c:pt>
                <c:pt idx="366">
                  <c:v>126.07776904058602</c:v>
                </c:pt>
                <c:pt idx="367">
                  <c:v>126.85070770004791</c:v>
                </c:pt>
                <c:pt idx="368">
                  <c:v>127.62866215474708</c:v>
                </c:pt>
                <c:pt idx="369">
                  <c:v>128.4116025201248</c:v>
                </c:pt>
                <c:pt idx="370">
                  <c:v>129.19949883598574</c:v>
                </c:pt>
                <c:pt idx="371">
                  <c:v>129.99232106963166</c:v>
                </c:pt>
                <c:pt idx="372">
                  <c:v>130.79003911898403</c:v>
                </c:pt>
                <c:pt idx="373">
                  <c:v>131.59262281569463</c:v>
                </c:pt>
                <c:pt idx="374">
                  <c:v>132.40004192824392</c:v>
                </c:pt>
                <c:pt idx="375">
                  <c:v>133.21226616502599</c:v>
                </c:pt>
                <c:pt idx="376">
                  <c:v>134.02926517741986</c:v>
                </c:pt>
                <c:pt idx="377">
                  <c:v>134.85100856284626</c:v>
                </c:pt>
                <c:pt idx="378">
                  <c:v>135.67746586780933</c:v>
                </c:pt>
                <c:pt idx="379">
                  <c:v>136.50860659092265</c:v>
                </c:pt>
                <c:pt idx="380">
                  <c:v>137.34440018591897</c:v>
                </c:pt>
                <c:pt idx="381">
                  <c:v>138.18481606464303</c:v>
                </c:pt>
                <c:pt idx="382">
                  <c:v>139.02982360002707</c:v>
                </c:pt>
                <c:pt idx="383">
                  <c:v>139.87939212904806</c:v>
                </c:pt>
                <c:pt idx="384">
                  <c:v>140.73349095566661</c:v>
                </c:pt>
                <c:pt idx="385">
                  <c:v>141.59208935374662</c:v>
                </c:pt>
                <c:pt idx="386">
                  <c:v>142.45515656995525</c:v>
                </c:pt>
                <c:pt idx="387">
                  <c:v>143.32266182664287</c:v>
                </c:pt>
                <c:pt idx="388">
                  <c:v>144.1945743247023</c:v>
                </c:pt>
                <c:pt idx="389">
                  <c:v>145.07086324640682</c:v>
                </c:pt>
                <c:pt idx="390">
                  <c:v>145.95149775822662</c:v>
                </c:pt>
                <c:pt idx="391">
                  <c:v>146.83644701362323</c:v>
                </c:pt>
                <c:pt idx="392">
                  <c:v>147.72568015582121</c:v>
                </c:pt>
                <c:pt idx="393">
                  <c:v>148.6191663205571</c:v>
                </c:pt>
                <c:pt idx="394">
                  <c:v>149.51687463880475</c:v>
                </c:pt>
                <c:pt idx="395">
                  <c:v>150.41877423947707</c:v>
                </c:pt>
                <c:pt idx="396">
                  <c:v>151.32483425210327</c:v>
                </c:pt>
                <c:pt idx="397">
                  <c:v>152.23502380948182</c:v>
                </c:pt>
                <c:pt idx="398">
                  <c:v>153.14931205030817</c:v>
                </c:pt>
                <c:pt idx="399">
                  <c:v>154.06766812177733</c:v>
                </c:pt>
                <c:pt idx="400">
                  <c:v>154.9900611821607</c:v>
                </c:pt>
                <c:pt idx="401">
                  <c:v>155.91646040335678</c:v>
                </c:pt>
                <c:pt idx="402">
                  <c:v>156.84683497341581</c:v>
                </c:pt>
                <c:pt idx="403">
                  <c:v>157.78115409903748</c:v>
                </c:pt>
                <c:pt idx="404">
                  <c:v>158.71938700804193</c:v>
                </c:pt>
                <c:pt idx="405">
                  <c:v>159.66150295181339</c:v>
                </c:pt>
                <c:pt idx="406">
                  <c:v>160.60747120771643</c:v>
                </c:pt>
                <c:pt idx="407">
                  <c:v>161.55726108148437</c:v>
                </c:pt>
                <c:pt idx="408">
                  <c:v>162.51084190957977</c:v>
                </c:pt>
                <c:pt idx="409">
                  <c:v>163.46818306152673</c:v>
                </c:pt>
                <c:pt idx="410">
                  <c:v>164.42925394221467</c:v>
                </c:pt>
                <c:pt idx="411">
                  <c:v>165.39402399417341</c:v>
                </c:pt>
                <c:pt idx="412">
                  <c:v>166.3624626998197</c:v>
                </c:pt>
                <c:pt idx="413">
                  <c:v>167.33453958367429</c:v>
                </c:pt>
                <c:pt idx="414">
                  <c:v>168.31022421455015</c:v>
                </c:pt>
                <c:pt idx="415">
                  <c:v>169.28948620771124</c:v>
                </c:pt>
                <c:pt idx="416">
                  <c:v>170.27229522700168</c:v>
                </c:pt>
                <c:pt idx="417">
                  <c:v>171.25862098694535</c:v>
                </c:pt>
                <c:pt idx="418">
                  <c:v>172.24843325481575</c:v>
                </c:pt>
                <c:pt idx="419">
                  <c:v>173.24170185267602</c:v>
                </c:pt>
                <c:pt idx="420">
                  <c:v>174.2383966593888</c:v>
                </c:pt>
                <c:pt idx="421">
                  <c:v>175.2384876125962</c:v>
                </c:pt>
                <c:pt idx="422">
                  <c:v>176.2419447106696</c:v>
                </c:pt>
                <c:pt idx="423">
                  <c:v>177.24873801462914</c:v>
                </c:pt>
                <c:pt idx="424">
                  <c:v>178.25883765003303</c:v>
                </c:pt>
                <c:pt idx="425">
                  <c:v>179.2722138088364</c:v>
                </c:pt>
                <c:pt idx="426">
                  <c:v>180.28883675121997</c:v>
                </c:pt>
                <c:pt idx="427">
                  <c:v>181.30867680738822</c:v>
                </c:pt>
                <c:pt idx="428">
                  <c:v>182.33170437933717</c:v>
                </c:pt>
                <c:pt idx="429">
                  <c:v>183.35788994259173</c:v>
                </c:pt>
                <c:pt idx="430">
                  <c:v>184.38720404791269</c:v>
                </c:pt>
                <c:pt idx="431">
                  <c:v>185.41961732297327</c:v>
                </c:pt>
                <c:pt idx="432">
                  <c:v>186.45510047400529</c:v>
                </c:pt>
                <c:pt idx="433">
                  <c:v>187.493624287415</c:v>
                </c:pt>
                <c:pt idx="434">
                  <c:v>188.53515963136863</c:v>
                </c:pt>
                <c:pt idx="435">
                  <c:v>189.57967745734763</c:v>
                </c:pt>
                <c:pt idx="436">
                  <c:v>190.6271488016738</c:v>
                </c:pt>
                <c:pt idx="437">
                  <c:v>191.67754478700408</c:v>
                </c:pt>
                <c:pt idx="438">
                  <c:v>192.73083662379557</c:v>
                </c:pt>
                <c:pt idx="439">
                  <c:v>193.78699561174025</c:v>
                </c:pt>
                <c:pt idx="440">
                  <c:v>194.8459931411702</c:v>
                </c:pt>
                <c:pt idx="441">
                  <c:v>195.90780069443252</c:v>
                </c:pt>
                <c:pt idx="442">
                  <c:v>196.97238984723506</c:v>
                </c:pt>
                <c:pt idx="443">
                  <c:v>198.03973226996226</c:v>
                </c:pt>
                <c:pt idx="444">
                  <c:v>199.1097997289616</c:v>
                </c:pt>
                <c:pt idx="445">
                  <c:v>200.18256408780087</c:v>
                </c:pt>
                <c:pt idx="446">
                  <c:v>201.25799730849599</c:v>
                </c:pt>
                <c:pt idx="447">
                  <c:v>202.33607145271003</c:v>
                </c:pt>
                <c:pt idx="448">
                  <c:v>203.41675868292316</c:v>
                </c:pt>
                <c:pt idx="449">
                  <c:v>204.50003126357387</c:v>
                </c:pt>
                <c:pt idx="450">
                  <c:v>205.58586156217171</c:v>
                </c:pt>
                <c:pt idx="451">
                  <c:v>206.67422205038147</c:v>
                </c:pt>
                <c:pt idx="452">
                  <c:v>207.76508530507917</c:v>
                </c:pt>
                <c:pt idx="453">
                  <c:v>208.85842400937997</c:v>
                </c:pt>
                <c:pt idx="454">
                  <c:v>209.95421095363812</c:v>
                </c:pt>
                <c:pt idx="455">
                  <c:v>211.05241903641937</c:v>
                </c:pt>
                <c:pt idx="456">
                  <c:v>212.15302126544569</c:v>
                </c:pt>
                <c:pt idx="457">
                  <c:v>213.25599075851272</c:v>
                </c:pt>
                <c:pt idx="458">
                  <c:v>214.36130074438026</c:v>
                </c:pt>
                <c:pt idx="459">
                  <c:v>215.46892456363551</c:v>
                </c:pt>
                <c:pt idx="460">
                  <c:v>216.57883566953006</c:v>
                </c:pt>
                <c:pt idx="461">
                  <c:v>217.69100762879009</c:v>
                </c:pt>
                <c:pt idx="462">
                  <c:v>218.80541412240038</c:v>
                </c:pt>
                <c:pt idx="463">
                  <c:v>219.92202894636227</c:v>
                </c:pt>
                <c:pt idx="464">
                  <c:v>221.04082601242607</c:v>
                </c:pt>
                <c:pt idx="465">
                  <c:v>222.16177934879741</c:v>
                </c:pt>
                <c:pt idx="466">
                  <c:v>223.28486310081871</c:v>
                </c:pt>
                <c:pt idx="467">
                  <c:v>224.41005153162536</c:v>
                </c:pt>
                <c:pt idx="468">
                  <c:v>225.53731902277698</c:v>
                </c:pt>
                <c:pt idx="469">
                  <c:v>226.66664007486415</c:v>
                </c:pt>
                <c:pt idx="470">
                  <c:v>227.79798930809079</c:v>
                </c:pt>
                <c:pt idx="471">
                  <c:v>228.93134146283242</c:v>
                </c:pt>
                <c:pt idx="472">
                  <c:v>230.06667140017049</c:v>
                </c:pt>
                <c:pt idx="473">
                  <c:v>231.20395410240317</c:v>
                </c:pt>
                <c:pt idx="474">
                  <c:v>232.3431646735327</c:v>
                </c:pt>
                <c:pt idx="475">
                  <c:v>233.48427833972977</c:v>
                </c:pt>
                <c:pt idx="476">
                  <c:v>234.62727044977501</c:v>
                </c:pt>
                <c:pt idx="477">
                  <c:v>235.77211647547784</c:v>
                </c:pt>
                <c:pt idx="478">
                  <c:v>236.91879201207311</c:v>
                </c:pt>
                <c:pt idx="479">
                  <c:v>238.06727277859568</c:v>
                </c:pt>
                <c:pt idx="480">
                  <c:v>239.21753461823317</c:v>
                </c:pt>
                <c:pt idx="481">
                  <c:v>240.36955349865735</c:v>
                </c:pt>
                <c:pt idx="482">
                  <c:v>241.5233055123341</c:v>
                </c:pt>
                <c:pt idx="483">
                  <c:v>242.67876687681249</c:v>
                </c:pt>
                <c:pt idx="484">
                  <c:v>243.83591393499327</c:v>
                </c:pt>
                <c:pt idx="485">
                  <c:v>244.99472315537679</c:v>
                </c:pt>
                <c:pt idx="486">
                  <c:v>246.15517113229083</c:v>
                </c:pt>
                <c:pt idx="487">
                  <c:v>247.31723458609864</c:v>
                </c:pt>
                <c:pt idx="488">
                  <c:v>248.4808903633872</c:v>
                </c:pt>
                <c:pt idx="489">
                  <c:v>249.64611543713636</c:v>
                </c:pt>
                <c:pt idx="490">
                  <c:v>250.81288690686875</c:v>
                </c:pt>
                <c:pt idx="491">
                  <c:v>251.9811819987811</c:v>
                </c:pt>
                <c:pt idx="492">
                  <c:v>253.15097806585678</c:v>
                </c:pt>
                <c:pt idx="493">
                  <c:v>254.32225258796052</c:v>
                </c:pt>
                <c:pt idx="494">
                  <c:v>255.49498317191478</c:v>
                </c:pt>
                <c:pt idx="495">
                  <c:v>256.66914755155875</c:v>
                </c:pt>
                <c:pt idx="496">
                  <c:v>257.8447235877897</c:v>
                </c:pt>
                <c:pt idx="497">
                  <c:v>259.02168926858735</c:v>
                </c:pt>
                <c:pt idx="498">
                  <c:v>260.20002270902148</c:v>
                </c:pt>
                <c:pt idx="499">
                  <c:v>261.37970215124267</c:v>
                </c:pt>
                <c:pt idx="500">
                  <c:v>262.56070596445682</c:v>
                </c:pt>
                <c:pt idx="501">
                  <c:v>263.743012644884</c:v>
                </c:pt>
                <c:pt idx="502">
                  <c:v>264.92660081570102</c:v>
                </c:pt>
                <c:pt idx="503">
                  <c:v>266.11144922696872</c:v>
                </c:pt>
                <c:pt idx="504">
                  <c:v>267.29753675554394</c:v>
                </c:pt>
                <c:pt idx="505">
                  <c:v>268.48484240497675</c:v>
                </c:pt>
                <c:pt idx="506">
                  <c:v>269.67334530539279</c:v>
                </c:pt>
                <c:pt idx="507">
                  <c:v>270.86302471336109</c:v>
                </c:pt>
                <c:pt idx="508">
                  <c:v>272.05386001174793</c:v>
                </c:pt>
                <c:pt idx="509">
                  <c:v>273.24583070955674</c:v>
                </c:pt>
                <c:pt idx="510">
                  <c:v>274.4389164417542</c:v>
                </c:pt>
                <c:pt idx="511">
                  <c:v>275.63309696908306</c:v>
                </c:pt>
                <c:pt idx="512">
                  <c:v>276.8283521778618</c:v>
                </c:pt>
                <c:pt idx="513">
                  <c:v>278.02466207977147</c:v>
                </c:pt>
                <c:pt idx="514">
                  <c:v>279.2220068116298</c:v>
                </c:pt>
                <c:pt idx="515">
                  <c:v>280.42036663515307</c:v>
                </c:pt>
                <c:pt idx="516">
                  <c:v>281.61972193670573</c:v>
                </c:pt>
                <c:pt idx="517">
                  <c:v>282.82005322703816</c:v>
                </c:pt>
                <c:pt idx="518">
                  <c:v>284.02134114101295</c:v>
                </c:pt>
                <c:pt idx="519">
                  <c:v>285.22356643731962</c:v>
                </c:pt>
                <c:pt idx="520">
                  <c:v>286.42670999817813</c:v>
                </c:pt>
                <c:pt idx="521">
                  <c:v>287.63075282903185</c:v>
                </c:pt>
                <c:pt idx="522">
                  <c:v>288.83567605822964</c:v>
                </c:pt>
                <c:pt idx="523">
                  <c:v>290.04146093669738</c:v>
                </c:pt>
                <c:pt idx="524">
                  <c:v>291.2480888375996</c:v>
                </c:pt>
                <c:pt idx="525">
                  <c:v>292.45554125599085</c:v>
                </c:pt>
                <c:pt idx="526">
                  <c:v>293.66345426273244</c:v>
                </c:pt>
                <c:pt idx="527">
                  <c:v>294.87181200687604</c:v>
                </c:pt>
                <c:pt idx="528">
                  <c:v>296.07990774606486</c:v>
                </c:pt>
                <c:pt idx="529">
                  <c:v>297.28703975283292</c:v>
                </c:pt>
                <c:pt idx="530">
                  <c:v>298.49251146564137</c:v>
                </c:pt>
                <c:pt idx="531">
                  <c:v>299.69563162529568</c:v>
                </c:pt>
                <c:pt idx="532">
                  <c:v>300.89571439733282</c:v>
                </c:pt>
                <c:pt idx="533">
                  <c:v>302.0920794806363</c:v>
                </c:pt>
                <c:pt idx="534">
                  <c:v>303.28405220255905</c:v>
                </c:pt>
                <c:pt idx="535">
                  <c:v>304.47096360085521</c:v>
                </c:pt>
                <c:pt idx="536">
                  <c:v>305.65250389346511</c:v>
                </c:pt>
                <c:pt idx="537">
                  <c:v>306.82801241887256</c:v>
                </c:pt>
                <c:pt idx="538">
                  <c:v>307.99754119055524</c:v>
                </c:pt>
                <c:pt idx="539">
                  <c:v>309.1611415042733</c:v>
                </c:pt>
                <c:pt idx="540">
                  <c:v>310.31886395086826</c:v>
                </c:pt>
                <c:pt idx="541">
                  <c:v>311.47075842911426</c:v>
                </c:pt>
                <c:pt idx="542">
                  <c:v>312.61687415827703</c:v>
                </c:pt>
                <c:pt idx="543">
                  <c:v>313.75725969038837</c:v>
                </c:pt>
                <c:pt idx="544">
                  <c:v>314.89196292224392</c:v>
                </c:pt>
                <c:pt idx="545">
                  <c:v>316.02103110713153</c:v>
                </c:pt>
                <c:pt idx="546">
                  <c:v>317.14451086629754</c:v>
                </c:pt>
                <c:pt idx="547">
                  <c:v>318.26244820015819</c:v>
                </c:pt>
                <c:pt idx="548">
                  <c:v>319.37488849926274</c:v>
                </c:pt>
                <c:pt idx="549">
                  <c:v>320.48187655501471</c:v>
                </c:pt>
                <c:pt idx="550">
                  <c:v>321.58345657015798</c:v>
                </c:pt>
                <c:pt idx="551">
                  <c:v>322.67967216903372</c:v>
                </c:pt>
                <c:pt idx="552">
                  <c:v>323.77056640761418</c:v>
                </c:pt>
                <c:pt idx="553">
                  <c:v>324.85618178331907</c:v>
                </c:pt>
                <c:pt idx="554">
                  <c:v>325.93656024462047</c:v>
                </c:pt>
                <c:pt idx="555">
                  <c:v>327.01174320044106</c:v>
                </c:pt>
                <c:pt idx="556">
                  <c:v>328.08177152935207</c:v>
                </c:pt>
                <c:pt idx="557">
                  <c:v>329.1466855885746</c:v>
                </c:pt>
                <c:pt idx="558">
                  <c:v>330.20652522279096</c:v>
                </c:pt>
                <c:pt idx="559">
                  <c:v>331.26132977276956</c:v>
                </c:pt>
                <c:pt idx="560">
                  <c:v>332.31113808380843</c:v>
                </c:pt>
                <c:pt idx="561">
                  <c:v>333.35598851400243</c:v>
                </c:pt>
                <c:pt idx="562">
                  <c:v>334.39591894233786</c:v>
                </c:pt>
                <c:pt idx="563">
                  <c:v>335.43096677661924</c:v>
                </c:pt>
                <c:pt idx="564">
                  <c:v>336.46116896123215</c:v>
                </c:pt>
                <c:pt idx="565">
                  <c:v>337.4865619847464</c:v>
                </c:pt>
                <c:pt idx="566">
                  <c:v>338.50718188736317</c:v>
                </c:pt>
                <c:pt idx="567">
                  <c:v>339.52306426821053</c:v>
                </c:pt>
                <c:pt idx="568">
                  <c:v>340.53424429249014</c:v>
                </c:pt>
                <c:pt idx="569">
                  <c:v>341.54075669847981</c:v>
                </c:pt>
                <c:pt idx="570">
                  <c:v>342.54263580439442</c:v>
                </c:pt>
                <c:pt idx="571">
                  <c:v>343.53991551510927</c:v>
                </c:pt>
                <c:pt idx="572">
                  <c:v>344.53262932874884</c:v>
                </c:pt>
                <c:pt idx="573">
                  <c:v>345.5208103431446</c:v>
                </c:pt>
                <c:pt idx="574">
                  <c:v>346.50449126216438</c:v>
                </c:pt>
                <c:pt idx="575">
                  <c:v>347.48370440191667</c:v>
                </c:pt>
                <c:pt idx="576">
                  <c:v>348.45848169683302</c:v>
                </c:pt>
                <c:pt idx="577">
                  <c:v>349.42885470563107</c:v>
                </c:pt>
                <c:pt idx="578">
                  <c:v>350.39485461716112</c:v>
                </c:pt>
                <c:pt idx="579">
                  <c:v>351.35651225613884</c:v>
                </c:pt>
                <c:pt idx="580">
                  <c:v>352.3138580887674</c:v>
                </c:pt>
                <c:pt idx="581">
                  <c:v>353.26692222825039</c:v>
                </c:pt>
                <c:pt idx="582">
                  <c:v>354.2157344401993</c:v>
                </c:pt>
                <c:pt idx="583">
                  <c:v>355.16032414793727</c:v>
                </c:pt>
                <c:pt idx="584">
                  <c:v>356.10072043770145</c:v>
                </c:pt>
                <c:pt idx="585">
                  <c:v>357.03695206374692</c:v>
                </c:pt>
                <c:pt idx="586">
                  <c:v>357.96904745335365</c:v>
                </c:pt>
                <c:pt idx="587">
                  <c:v>358.89703471173891</c:v>
                </c:pt>
                <c:pt idx="588">
                  <c:v>359.82094162687798</c:v>
                </c:pt>
                <c:pt idx="589">
                  <c:v>360.74079567423388</c:v>
                </c:pt>
                <c:pt idx="590">
                  <c:v>361.65662402139952</c:v>
                </c:pt>
                <c:pt idx="591">
                  <c:v>362.56845353265305</c:v>
                </c:pt>
                <c:pt idx="592">
                  <c:v>363.47631077342953</c:v>
                </c:pt>
                <c:pt idx="593">
                  <c:v>364.3802220147096</c:v>
                </c:pt>
                <c:pt idx="594">
                  <c:v>365.28021323732764</c:v>
                </c:pt>
                <c:pt idx="595">
                  <c:v>366.17631013620127</c:v>
                </c:pt>
                <c:pt idx="596">
                  <c:v>367.06853812448378</c:v>
                </c:pt>
                <c:pt idx="597">
                  <c:v>367.95692233764055</c:v>
                </c:pt>
                <c:pt idx="598">
                  <c:v>368.8414876374523</c:v>
                </c:pt>
                <c:pt idx="599">
                  <c:v>369.72225861594586</c:v>
                </c:pt>
                <c:pt idx="600">
                  <c:v>370.59925959925431</c:v>
                </c:pt>
                <c:pt idx="601">
                  <c:v>371.47251465140783</c:v>
                </c:pt>
                <c:pt idx="602">
                  <c:v>372.34204757805736</c:v>
                </c:pt>
                <c:pt idx="603">
                  <c:v>373.20788193013146</c:v>
                </c:pt>
                <c:pt idx="604">
                  <c:v>374.07004100742887</c:v>
                </c:pt>
                <c:pt idx="605">
                  <c:v>374.92854786214747</c:v>
                </c:pt>
                <c:pt idx="606">
                  <c:v>375.78342530235102</c:v>
                </c:pt>
                <c:pt idx="607">
                  <c:v>376.63469589537527</c:v>
                </c:pt>
                <c:pt idx="608">
                  <c:v>377.48238197117479</c:v>
                </c:pt>
                <c:pt idx="609">
                  <c:v>378.32650562561093</c:v>
                </c:pt>
                <c:pt idx="610">
                  <c:v>379.16708872368349</c:v>
                </c:pt>
                <c:pt idx="611">
                  <c:v>380.00415290270604</c:v>
                </c:pt>
                <c:pt idx="612">
                  <c:v>380.83771957542655</c:v>
                </c:pt>
                <c:pt idx="613">
                  <c:v>381.66780993309476</c:v>
                </c:pt>
                <c:pt idx="614">
                  <c:v>382.49444494847677</c:v>
                </c:pt>
                <c:pt idx="615">
                  <c:v>383.31764537881844</c:v>
                </c:pt>
                <c:pt idx="616">
                  <c:v>384.13743176875829</c:v>
                </c:pt>
                <c:pt idx="617">
                  <c:v>384.95382445319109</c:v>
                </c:pt>
                <c:pt idx="618">
                  <c:v>385.76684356008332</c:v>
                </c:pt>
                <c:pt idx="619">
                  <c:v>386.57650901324098</c:v>
                </c:pt>
                <c:pt idx="620">
                  <c:v>387.38284053503122</c:v>
                </c:pt>
                <c:pt idx="621">
                  <c:v>388.18585764905856</c:v>
                </c:pt>
                <c:pt idx="622">
                  <c:v>388.98557968279624</c:v>
                </c:pt>
                <c:pt idx="623">
                  <c:v>389.7820257701743</c:v>
                </c:pt>
                <c:pt idx="624">
                  <c:v>390.57521485412434</c:v>
                </c:pt>
                <c:pt idx="625">
                  <c:v>391.36516568908314</c:v>
                </c:pt>
                <c:pt idx="626">
                  <c:v>392.1518968434541</c:v>
                </c:pt>
                <c:pt idx="627">
                  <c:v>392.93542670202942</c:v>
                </c:pt>
                <c:pt idx="628">
                  <c:v>393.71577346837194</c:v>
                </c:pt>
                <c:pt idx="629">
                  <c:v>394.49295516715858</c:v>
                </c:pt>
                <c:pt idx="630">
                  <c:v>395.26698964648597</c:v>
                </c:pt>
                <c:pt idx="631">
                  <c:v>396.03789458013824</c:v>
                </c:pt>
                <c:pt idx="632">
                  <c:v>396.80568746981879</c:v>
                </c:pt>
                <c:pt idx="633">
                  <c:v>397.57038564734614</c:v>
                </c:pt>
                <c:pt idx="634">
                  <c:v>398.33200627681435</c:v>
                </c:pt>
                <c:pt idx="635">
                  <c:v>399.09056635671931</c:v>
                </c:pt>
                <c:pt idx="636">
                  <c:v>399.84608272205088</c:v>
                </c:pt>
                <c:pt idx="637">
                  <c:v>400.59857204635222</c:v>
                </c:pt>
                <c:pt idx="638">
                  <c:v>401.34805084374631</c:v>
                </c:pt>
                <c:pt idx="639">
                  <c:v>402.09453547093045</c:v>
                </c:pt>
                <c:pt idx="640">
                  <c:v>402.83804212913998</c:v>
                </c:pt>
                <c:pt idx="641">
                  <c:v>403.57858686608046</c:v>
                </c:pt>
                <c:pt idx="642">
                  <c:v>404.31618557783037</c:v>
                </c:pt>
                <c:pt idx="643">
                  <c:v>405.05085401071386</c:v>
                </c:pt>
                <c:pt idx="644">
                  <c:v>405.78260776314471</c:v>
                </c:pt>
                <c:pt idx="645">
                  <c:v>406.51146228744119</c:v>
                </c:pt>
                <c:pt idx="646">
                  <c:v>407.23743289161393</c:v>
                </c:pt>
                <c:pt idx="647">
                  <c:v>407.96053474112523</c:v>
                </c:pt>
                <c:pt idx="648">
                  <c:v>408.68078286062229</c:v>
                </c:pt>
                <c:pt idx="649">
                  <c:v>409.39819213564346</c:v>
                </c:pt>
                <c:pt idx="650">
                  <c:v>410.1127773142988</c:v>
                </c:pt>
                <c:pt idx="651">
                  <c:v>410.82455300892479</c:v>
                </c:pt>
                <c:pt idx="652">
                  <c:v>411.5335336977144</c:v>
                </c:pt>
                <c:pt idx="653">
                  <c:v>412.23973372632219</c:v>
                </c:pt>
                <c:pt idx="654">
                  <c:v>412.94316730944558</c:v>
                </c:pt>
                <c:pt idx="655">
                  <c:v>413.64384853238226</c:v>
                </c:pt>
                <c:pt idx="656">
                  <c:v>414.3417913525642</c:v>
                </c:pt>
                <c:pt idx="657">
                  <c:v>415.03700960106909</c:v>
                </c:pt>
                <c:pt idx="658">
                  <c:v>415.72951698410884</c:v>
                </c:pt>
                <c:pt idx="659">
                  <c:v>416.41932708449667</c:v>
                </c:pt>
                <c:pt idx="660">
                  <c:v>417.10645336309193</c:v>
                </c:pt>
                <c:pt idx="661">
                  <c:v>417.79090916022386</c:v>
                </c:pt>
                <c:pt idx="662">
                  <c:v>418.47270769709451</c:v>
                </c:pt>
                <c:pt idx="663">
                  <c:v>419.15186207716107</c:v>
                </c:pt>
                <c:pt idx="664">
                  <c:v>419.82838528749784</c:v>
                </c:pt>
                <c:pt idx="665">
                  <c:v>420.5022902001387</c:v>
                </c:pt>
                <c:pt idx="666">
                  <c:v>421.17358957339974</c:v>
                </c:pt>
                <c:pt idx="667">
                  <c:v>421.84229605318291</c:v>
                </c:pt>
                <c:pt idx="668">
                  <c:v>422.50842217426089</c:v>
                </c:pt>
                <c:pt idx="669">
                  <c:v>423.17198036154343</c:v>
                </c:pt>
                <c:pt idx="670">
                  <c:v>423.83298293132543</c:v>
                </c:pt>
                <c:pt idx="671">
                  <c:v>424.49144209251727</c:v>
                </c:pt>
                <c:pt idx="672">
                  <c:v>425.14736994785738</c:v>
                </c:pt>
                <c:pt idx="673">
                  <c:v>425.80077849510803</c:v>
                </c:pt>
                <c:pt idx="674">
                  <c:v>426.45167962823348</c:v>
                </c:pt>
                <c:pt idx="675">
                  <c:v>427.10008513856195</c:v>
                </c:pt>
                <c:pt idx="676">
                  <c:v>427.74600671593112</c:v>
                </c:pt>
                <c:pt idx="677">
                  <c:v>428.3894559498172</c:v>
                </c:pt>
                <c:pt idx="678">
                  <c:v>429.03044433044869</c:v>
                </c:pt>
                <c:pt idx="679">
                  <c:v>429.66898324990393</c:v>
                </c:pt>
                <c:pt idx="680">
                  <c:v>430.305084003194</c:v>
                </c:pt>
                <c:pt idx="681">
                  <c:v>430.93875778932988</c:v>
                </c:pt>
                <c:pt idx="682">
                  <c:v>431.57001571237538</c:v>
                </c:pt>
                <c:pt idx="683">
                  <c:v>432.19886878248508</c:v>
                </c:pt>
                <c:pt idx="684">
                  <c:v>432.82532791692813</c:v>
                </c:pt>
                <c:pt idx="685">
                  <c:v>433.44940394109801</c:v>
                </c:pt>
                <c:pt idx="686">
                  <c:v>434.0711075895083</c:v>
                </c:pt>
                <c:pt idx="687">
                  <c:v>434.69044950677483</c:v>
                </c:pt>
                <c:pt idx="688">
                  <c:v>435.30744024858461</c:v>
                </c:pt>
                <c:pt idx="689">
                  <c:v>435.92209028265125</c:v>
                </c:pt>
                <c:pt idx="690">
                  <c:v>436.53440998965766</c:v>
                </c:pt>
                <c:pt idx="691">
                  <c:v>437.14440966418584</c:v>
                </c:pt>
                <c:pt idx="692">
                  <c:v>437.75209951563426</c:v>
                </c:pt>
                <c:pt idx="693">
                  <c:v>438.35748966912274</c:v>
                </c:pt>
                <c:pt idx="694">
                  <c:v>438.96059016638515</c:v>
                </c:pt>
                <c:pt idx="695">
                  <c:v>439.5614109666505</c:v>
                </c:pt>
                <c:pt idx="696">
                  <c:v>440.15996194751153</c:v>
                </c:pt>
                <c:pt idx="697">
                  <c:v>440.75625290578256</c:v>
                </c:pt>
                <c:pt idx="698">
                  <c:v>441.35029355834541</c:v>
                </c:pt>
                <c:pt idx="699">
                  <c:v>441.9420935429842</c:v>
                </c:pt>
                <c:pt idx="700">
                  <c:v>442.53166241920911</c:v>
                </c:pt>
                <c:pt idx="701">
                  <c:v>443.11900966906961</c:v>
                </c:pt>
                <c:pt idx="702">
                  <c:v>443.70414469795628</c:v>
                </c:pt>
                <c:pt idx="703">
                  <c:v>444.28707683539278</c:v>
                </c:pt>
                <c:pt idx="704">
                  <c:v>444.86781533581717</c:v>
                </c:pt>
                <c:pt idx="705">
                  <c:v>445.44636937935303</c:v>
                </c:pt>
                <c:pt idx="706">
                  <c:v>446.02274807257061</c:v>
                </c:pt>
                <c:pt idx="707">
                  <c:v>446.59696044923794</c:v>
                </c:pt>
                <c:pt idx="708">
                  <c:v>447.16901547106249</c:v>
                </c:pt>
                <c:pt idx="709">
                  <c:v>447.73892202842296</c:v>
                </c:pt>
                <c:pt idx="710">
                  <c:v>448.30668894109186</c:v>
                </c:pt>
                <c:pt idx="711">
                  <c:v>448.87232495894847</c:v>
                </c:pt>
                <c:pt idx="712">
                  <c:v>449.43583876268326</c:v>
                </c:pt>
                <c:pt idx="713">
                  <c:v>449.99723896449257</c:v>
                </c:pt>
                <c:pt idx="714">
                  <c:v>450.55653410876499</c:v>
                </c:pt>
                <c:pt idx="715">
                  <c:v>451.11373267275872</c:v>
                </c:pt>
                <c:pt idx="716">
                  <c:v>451.66884306727042</c:v>
                </c:pt>
                <c:pt idx="717">
                  <c:v>452.22187363729563</c:v>
                </c:pt>
                <c:pt idx="718">
                  <c:v>452.77283266268063</c:v>
                </c:pt>
                <c:pt idx="719">
                  <c:v>453.32172835876639</c:v>
                </c:pt>
                <c:pt idx="720">
                  <c:v>453.86856887702425</c:v>
                </c:pt>
                <c:pt idx="721">
                  <c:v>454.41336230568373</c:v>
                </c:pt>
                <c:pt idx="722">
                  <c:v>454.95611667035217</c:v>
                </c:pt>
                <c:pt idx="723">
                  <c:v>455.49683993462719</c:v>
                </c:pt>
                <c:pt idx="724">
                  <c:v>456.03554000070096</c:v>
                </c:pt>
                <c:pt idx="725">
                  <c:v>456.57222470995742</c:v>
                </c:pt>
                <c:pt idx="726">
                  <c:v>457.10690184356179</c:v>
                </c:pt>
                <c:pt idx="727">
                  <c:v>457.63957912304289</c:v>
                </c:pt>
                <c:pt idx="728">
                  <c:v>458.17026421086837</c:v>
                </c:pt>
                <c:pt idx="729">
                  <c:v>458.69896471101271</c:v>
                </c:pt>
                <c:pt idx="730">
                  <c:v>459.22568816951849</c:v>
                </c:pt>
                <c:pt idx="731">
                  <c:v>459.75044207505044</c:v>
                </c:pt>
                <c:pt idx="732">
                  <c:v>460.273233859443</c:v>
                </c:pt>
                <c:pt idx="733">
                  <c:v>460.79407089824105</c:v>
                </c:pt>
                <c:pt idx="734">
                  <c:v>461.31296051123434</c:v>
                </c:pt>
                <c:pt idx="735">
                  <c:v>461.82990996298508</c:v>
                </c:pt>
                <c:pt idx="736">
                  <c:v>462.34492646334922</c:v>
                </c:pt>
                <c:pt idx="737">
                  <c:v>462.85801716799176</c:v>
                </c:pt>
                <c:pt idx="738">
                  <c:v>463.36918917889534</c:v>
                </c:pt>
                <c:pt idx="739">
                  <c:v>463.87844954486326</c:v>
                </c:pt>
                <c:pt idx="740">
                  <c:v>464.38580526201605</c:v>
                </c:pt>
                <c:pt idx="741">
                  <c:v>464.89126327428227</c:v>
                </c:pt>
                <c:pt idx="742">
                  <c:v>465.39483047388342</c:v>
                </c:pt>
                <c:pt idx="743">
                  <c:v>465.89651370181332</c:v>
                </c:pt>
                <c:pt idx="744">
                  <c:v>466.39631974831127</c:v>
                </c:pt>
                <c:pt idx="745">
                  <c:v>466.89425535333004</c:v>
                </c:pt>
                <c:pt idx="746">
                  <c:v>467.39032720699822</c:v>
                </c:pt>
                <c:pt idx="747">
                  <c:v>467.88454195007711</c:v>
                </c:pt>
                <c:pt idx="748">
                  <c:v>468.37690617441211</c:v>
                </c:pt>
                <c:pt idx="749">
                  <c:v>468.86742642337902</c:v>
                </c:pt>
                <c:pt idx="750">
                  <c:v>469.35610919232488</c:v>
                </c:pt>
                <c:pt idx="751">
                  <c:v>469.84296092900394</c:v>
                </c:pt>
                <c:pt idx="752">
                  <c:v>470.32798803400829</c:v>
                </c:pt>
                <c:pt idx="753">
                  <c:v>470.81119686119354</c:v>
                </c:pt>
                <c:pt idx="754">
                  <c:v>471.29259371809957</c:v>
                </c:pt>
                <c:pt idx="755">
                  <c:v>471.77218486636662</c:v>
                </c:pt>
                <c:pt idx="756">
                  <c:v>472.24997652214608</c:v>
                </c:pt>
                <c:pt idx="757">
                  <c:v>472.72597485650715</c:v>
                </c:pt>
                <c:pt idx="758">
                  <c:v>473.20018599583813</c:v>
                </c:pt>
                <c:pt idx="759">
                  <c:v>473.67261602224374</c:v>
                </c:pt>
                <c:pt idx="760">
                  <c:v>474.14327097393766</c:v>
                </c:pt>
                <c:pt idx="761">
                  <c:v>474.61215684563024</c:v>
                </c:pt>
                <c:pt idx="762">
                  <c:v>475.07927958891236</c:v>
                </c:pt>
                <c:pt idx="763">
                  <c:v>475.54464511263444</c:v>
                </c:pt>
                <c:pt idx="764">
                  <c:v>476.00825928328152</c:v>
                </c:pt>
                <c:pt idx="765">
                  <c:v>476.47012792534377</c:v>
                </c:pt>
                <c:pt idx="766">
                  <c:v>476.93025682168303</c:v>
                </c:pt>
                <c:pt idx="767">
                  <c:v>477.38865171389517</c:v>
                </c:pt>
                <c:pt idx="768">
                  <c:v>477.84531830266803</c:v>
                </c:pt>
                <c:pt idx="769">
                  <c:v>478.30026224813605</c:v>
                </c:pt>
                <c:pt idx="770">
                  <c:v>478.75348917023013</c:v>
                </c:pt>
                <c:pt idx="771">
                  <c:v>479.20500464902426</c:v>
                </c:pt>
                <c:pt idx="772">
                  <c:v>479.65481422507776</c:v>
                </c:pt>
                <c:pt idx="773">
                  <c:v>480.10292339977377</c:v>
                </c:pt>
                <c:pt idx="774">
                  <c:v>480.54933763565452</c:v>
                </c:pt>
                <c:pt idx="775">
                  <c:v>480.99406235675212</c:v>
                </c:pt>
                <c:pt idx="776">
                  <c:v>481.43710294891605</c:v>
                </c:pt>
                <c:pt idx="777">
                  <c:v>481.87846476013715</c:v>
                </c:pt>
                <c:pt idx="778">
                  <c:v>482.31815310086785</c:v>
                </c:pt>
                <c:pt idx="779">
                  <c:v>482.7561732443387</c:v>
                </c:pt>
                <c:pt idx="780">
                  <c:v>483.192530426872</c:v>
                </c:pt>
                <c:pt idx="781">
                  <c:v>483.62722984819135</c:v>
                </c:pt>
                <c:pt idx="782">
                  <c:v>484.0602766717281</c:v>
                </c:pt>
                <c:pt idx="783">
                  <c:v>484.49167602492452</c:v>
                </c:pt>
                <c:pt idx="784">
                  <c:v>484.92143299953352</c:v>
                </c:pt>
                <c:pt idx="785">
                  <c:v>485.34955265191525</c:v>
                </c:pt>
                <c:pt idx="786">
                  <c:v>485.77604000333025</c:v>
                </c:pt>
                <c:pt idx="787">
                  <c:v>486.20090004022973</c:v>
                </c:pt>
                <c:pt idx="788">
                  <c:v>486.62413771454231</c:v>
                </c:pt>
                <c:pt idx="789">
                  <c:v>487.04575794395811</c:v>
                </c:pt>
                <c:pt idx="790">
                  <c:v>487.46576561220951</c:v>
                </c:pt>
                <c:pt idx="791">
                  <c:v>487.88416556934891</c:v>
                </c:pt>
                <c:pt idx="792">
                  <c:v>488.30096263202358</c:v>
                </c:pt>
                <c:pt idx="793">
                  <c:v>488.71616158374752</c:v>
                </c:pt>
                <c:pt idx="794">
                  <c:v>489.1297671751704</c:v>
                </c:pt>
                <c:pt idx="795">
                  <c:v>489.54178412434368</c:v>
                </c:pt>
                <c:pt idx="796">
                  <c:v>489.95221711698377</c:v>
                </c:pt>
                <c:pt idx="797">
                  <c:v>490.3610708067327</c:v>
                </c:pt>
                <c:pt idx="798">
                  <c:v>490.76834981541555</c:v>
                </c:pt>
                <c:pt idx="799">
                  <c:v>491.17405873329568</c:v>
                </c:pt>
                <c:pt idx="800">
                  <c:v>491.5782021193267</c:v>
                </c:pt>
                <c:pt idx="801">
                  <c:v>491.98078450140241</c:v>
                </c:pt>
                <c:pt idx="802">
                  <c:v>492.38181037660348</c:v>
                </c:pt>
                <c:pt idx="803">
                  <c:v>492.78128421144197</c:v>
                </c:pt>
                <c:pt idx="804">
                  <c:v>493.17921044210317</c:v>
                </c:pt>
                <c:pt idx="805">
                  <c:v>493.57559347468475</c:v>
                </c:pt>
                <c:pt idx="806">
                  <c:v>493.97043768543369</c:v>
                </c:pt>
                <c:pt idx="807">
                  <c:v>494.36374742098047</c:v>
                </c:pt>
                <c:pt idx="808">
                  <c:v>494.75552699857104</c:v>
                </c:pt>
                <c:pt idx="809">
                  <c:v>495.14578070629619</c:v>
                </c:pt>
                <c:pt idx="810">
                  <c:v>495.53451280331859</c:v>
                </c:pt>
                <c:pt idx="811">
                  <c:v>495.92172752009759</c:v>
                </c:pt>
                <c:pt idx="812">
                  <c:v>496.3074290586116</c:v>
                </c:pt>
                <c:pt idx="813">
                  <c:v>496.6916215925782</c:v>
                </c:pt>
                <c:pt idx="814">
                  <c:v>497.07430926767188</c:v>
                </c:pt>
                <c:pt idx="815">
                  <c:v>497.45549620173978</c:v>
                </c:pt>
                <c:pt idx="816">
                  <c:v>497.8351864850149</c:v>
                </c:pt>
                <c:pt idx="817">
                  <c:v>498.21338418032735</c:v>
                </c:pt>
                <c:pt idx="818">
                  <c:v>498.5900933233134</c:v>
                </c:pt>
                <c:pt idx="819">
                  <c:v>498.96531792262238</c:v>
                </c:pt>
                <c:pt idx="820">
                  <c:v>499.33906196012128</c:v>
                </c:pt>
                <c:pt idx="821">
                  <c:v>499.71132939109771</c:v>
                </c:pt>
                <c:pt idx="822">
                  <c:v>500.08212414446035</c:v>
                </c:pt>
                <c:pt idx="823">
                  <c:v>500.45145012293762</c:v>
                </c:pt>
                <c:pt idx="824">
                  <c:v>500.81931120327414</c:v>
                </c:pt>
                <c:pt idx="825">
                  <c:v>501.18571123642545</c:v>
                </c:pt>
                <c:pt idx="826">
                  <c:v>501.5506540477507</c:v>
                </c:pt>
                <c:pt idx="827">
                  <c:v>501.91414343720311</c:v>
                </c:pt>
                <c:pt idx="828">
                  <c:v>502.2761831795188</c:v>
                </c:pt>
                <c:pt idx="829">
                  <c:v>502.63677702440378</c:v>
                </c:pt>
                <c:pt idx="830">
                  <c:v>502.99592869671898</c:v>
                </c:pt>
                <c:pt idx="831">
                  <c:v>503.35364189666308</c:v>
                </c:pt>
                <c:pt idx="832">
                  <c:v>503.70992029995415</c:v>
                </c:pt>
                <c:pt idx="833">
                  <c:v>504.06476755800895</c:v>
                </c:pt>
                <c:pt idx="834">
                  <c:v>504.4181872981207</c:v>
                </c:pt>
                <c:pt idx="835">
                  <c:v>504.77018312363509</c:v>
                </c:pt>
                <c:pt idx="836">
                  <c:v>505.12075861412433</c:v>
                </c:pt>
                <c:pt idx="837">
                  <c:v>505.46991732555966</c:v>
                </c:pt>
                <c:pt idx="838">
                  <c:v>505.81766279048225</c:v>
                </c:pt>
                <c:pt idx="839">
                  <c:v>506.16399851817198</c:v>
                </c:pt>
                <c:pt idx="840">
                  <c:v>506.50892799481505</c:v>
                </c:pt>
                <c:pt idx="841">
                  <c:v>506.85245468366975</c:v>
                </c:pt>
                <c:pt idx="842">
                  <c:v>507.19458202523032</c:v>
                </c:pt>
                <c:pt idx="843">
                  <c:v>507.53531343738979</c:v>
                </c:pt>
                <c:pt idx="844">
                  <c:v>507.87465231560049</c:v>
                </c:pt>
                <c:pt idx="845">
                  <c:v>508.21260203303382</c:v>
                </c:pt>
                <c:pt idx="846">
                  <c:v>508.54916594073762</c:v>
                </c:pt>
                <c:pt idx="847">
                  <c:v>508.88434736779266</c:v>
                </c:pt>
                <c:pt idx="848">
                  <c:v>509.21814962146709</c:v>
                </c:pt>
                <c:pt idx="849">
                  <c:v>509.55057598736994</c:v>
                </c:pt>
                <c:pt idx="850">
                  <c:v>509.88162972960259</c:v>
                </c:pt>
                <c:pt idx="851">
                  <c:v>510.21131409090901</c:v>
                </c:pt>
                <c:pt idx="852">
                  <c:v>510.53963229282465</c:v>
                </c:pt>
                <c:pt idx="853">
                  <c:v>510.86658753582361</c:v>
                </c:pt>
                <c:pt idx="854">
                  <c:v>511.19218299946471</c:v>
                </c:pt>
                <c:pt idx="855">
                  <c:v>511.51642184253581</c:v>
                </c:pt>
                <c:pt idx="856">
                  <c:v>511.83930720319705</c:v>
                </c:pt>
                <c:pt idx="857">
                  <c:v>512.16084219912261</c:v>
                </c:pt>
                <c:pt idx="858">
                  <c:v>512.48102992764063</c:v>
                </c:pt>
                <c:pt idx="859">
                  <c:v>512.79987346587291</c:v>
                </c:pt>
                <c:pt idx="860">
                  <c:v>513.11737587087191</c:v>
                </c:pt>
                <c:pt idx="861">
                  <c:v>513.43354017975764</c:v>
                </c:pt>
                <c:pt idx="862">
                  <c:v>513.74836940985233</c:v>
                </c:pt>
                <c:pt idx="863">
                  <c:v>514.06186655881436</c:v>
                </c:pt>
                <c:pt idx="864">
                  <c:v>514.37403460477071</c:v>
                </c:pt>
                <c:pt idx="865">
                  <c:v>514.68487650644806</c:v>
                </c:pt>
                <c:pt idx="866">
                  <c:v>514.99439520330293</c:v>
                </c:pt>
                <c:pt idx="867">
                  <c:v>515.30259361565027</c:v>
                </c:pt>
                <c:pt idx="868">
                  <c:v>515.60947464479113</c:v>
                </c:pt>
                <c:pt idx="869">
                  <c:v>515.91504117313866</c:v>
                </c:pt>
                <c:pt idx="870">
                  <c:v>516.21929606434355</c:v>
                </c:pt>
                <c:pt idx="871">
                  <c:v>516.52224216341756</c:v>
                </c:pt>
                <c:pt idx="872">
                  <c:v>516.82388229685671</c:v>
                </c:pt>
                <c:pt idx="873">
                  <c:v>517.1242192727625</c:v>
                </c:pt>
                <c:pt idx="874">
                  <c:v>517.42325588096253</c:v>
                </c:pt>
                <c:pt idx="875">
                  <c:v>517.72099489312973</c:v>
                </c:pt>
                <c:pt idx="876">
                  <c:v>518.01743906290039</c:v>
                </c:pt>
                <c:pt idx="877">
                  <c:v>518.31259112599173</c:v>
                </c:pt>
                <c:pt idx="878">
                  <c:v>518.60645380031713</c:v>
                </c:pt>
                <c:pt idx="879">
                  <c:v>518.89902978610155</c:v>
                </c:pt>
                <c:pt idx="880">
                  <c:v>519.19032176599512</c:v>
                </c:pt>
                <c:pt idx="881">
                  <c:v>519.48033240518612</c:v>
                </c:pt>
                <c:pt idx="882">
                  <c:v>519.76906435151216</c:v>
                </c:pt>
                <c:pt idx="883">
                  <c:v>520.0565202355715</c:v>
                </c:pt>
                <c:pt idx="884">
                  <c:v>520.34270267083195</c:v>
                </c:pt>
                <c:pt idx="885">
                  <c:v>520.62761425374003</c:v>
                </c:pt>
                <c:pt idx="886">
                  <c:v>520.91125756382814</c:v>
                </c:pt>
                <c:pt idx="887">
                  <c:v>521.19363516382123</c:v>
                </c:pt>
                <c:pt idx="888">
                  <c:v>521.47474959974272</c:v>
                </c:pt>
                <c:pt idx="889">
                  <c:v>521.7546034010187</c:v>
                </c:pt>
                <c:pt idx="890">
                  <c:v>522.03319908058177</c:v>
                </c:pt>
                <c:pt idx="891">
                  <c:v>522.3105391349734</c:v>
                </c:pt>
                <c:pt idx="892">
                  <c:v>522.58662604444612</c:v>
                </c:pt>
                <c:pt idx="893">
                  <c:v>522.86146227306403</c:v>
                </c:pt>
                <c:pt idx="894">
                  <c:v>523.13505026880262</c:v>
                </c:pt>
                <c:pt idx="895">
                  <c:v>523.40739246364774</c:v>
                </c:pt>
                <c:pt idx="896">
                  <c:v>523.67849127369368</c:v>
                </c:pt>
                <c:pt idx="897">
                  <c:v>523.9483490992402</c:v>
                </c:pt>
                <c:pt idx="898">
                  <c:v>524.21696832488897</c:v>
                </c:pt>
                <c:pt idx="899">
                  <c:v>524.48435131963845</c:v>
                </c:pt>
                <c:pt idx="900">
                  <c:v>524.75050043697877</c:v>
                </c:pt>
                <c:pt idx="901">
                  <c:v>525.01541801498524</c:v>
                </c:pt>
                <c:pt idx="902">
                  <c:v>525.2791063764106</c:v>
                </c:pt>
                <c:pt idx="903">
                  <c:v>525.54156782877772</c:v>
                </c:pt>
                <c:pt idx="904">
                  <c:v>525.80280466446993</c:v>
                </c:pt>
                <c:pt idx="905">
                  <c:v>526.06281916082173</c:v>
                </c:pt>
                <c:pt idx="906">
                  <c:v>526.32161358020767</c:v>
                </c:pt>
                <c:pt idx="907">
                  <c:v>526.57919017013126</c:v>
                </c:pt>
                <c:pt idx="908">
                  <c:v>526.83555116331263</c:v>
                </c:pt>
                <c:pt idx="909">
                  <c:v>527.09069877777563</c:v>
                </c:pt>
                <c:pt idx="910">
                  <c:v>527.34463521693363</c:v>
                </c:pt>
                <c:pt idx="911">
                  <c:v>527.59736266967502</c:v>
                </c:pt>
                <c:pt idx="912">
                  <c:v>527.84888331044806</c:v>
                </c:pt>
                <c:pt idx="913">
                  <c:v>528.09919929934426</c:v>
                </c:pt>
                <c:pt idx="914">
                  <c:v>528.34831278218178</c:v>
                </c:pt>
                <c:pt idx="915">
                  <c:v>528.59622589058768</c:v>
                </c:pt>
                <c:pt idx="916">
                  <c:v>528.84294074207935</c:v>
                </c:pt>
                <c:pt idx="917">
                  <c:v>529.08845944014513</c:v>
                </c:pt>
                <c:pt idx="918">
                  <c:v>529.33278407432499</c:v>
                </c:pt>
                <c:pt idx="919">
                  <c:v>529.57591672028934</c:v>
                </c:pt>
                <c:pt idx="920">
                  <c:v>529.8178594399177</c:v>
                </c:pt>
                <c:pt idx="921">
                  <c:v>530.05861428137689</c:v>
                </c:pt>
                <c:pt idx="922">
                  <c:v>530.29818327919793</c:v>
                </c:pt>
                <c:pt idx="923">
                  <c:v>530.53656845435273</c:v>
                </c:pt>
                <c:pt idx="924">
                  <c:v>530.77377181432985</c:v>
                </c:pt>
                <c:pt idx="925">
                  <c:v>531.00979535320971</c:v>
                </c:pt>
                <c:pt idx="926">
                  <c:v>531.24464105173888</c:v>
                </c:pt>
                <c:pt idx="927">
                  <c:v>531.47831087740383</c:v>
                </c:pt>
                <c:pt idx="928">
                  <c:v>531.71080678450426</c:v>
                </c:pt>
                <c:pt idx="929">
                  <c:v>531.9421307142253</c:v>
                </c:pt>
                <c:pt idx="930">
                  <c:v>532.17228459470937</c:v>
                </c:pt>
                <c:pt idx="931">
                  <c:v>532.40127034112732</c:v>
                </c:pt>
                <c:pt idx="932">
                  <c:v>532.62908985574904</c:v>
                </c:pt>
                <c:pt idx="933">
                  <c:v>532.85574502801308</c:v>
                </c:pt>
                <c:pt idx="934">
                  <c:v>533.0812377345959</c:v>
                </c:pt>
                <c:pt idx="935">
                  <c:v>533.30556983948088</c:v>
                </c:pt>
                <c:pt idx="936">
                  <c:v>533.52874319402565</c:v>
                </c:pt>
                <c:pt idx="937">
                  <c:v>533.75075963702977</c:v>
                </c:pt>
                <c:pt idx="938">
                  <c:v>533.9716209948017</c:v>
                </c:pt>
                <c:pt idx="939">
                  <c:v>534.19132908122458</c:v>
                </c:pt>
                <c:pt idx="940">
                  <c:v>534.40988569782178</c:v>
                </c:pt>
                <c:pt idx="941">
                  <c:v>534.62729263382232</c:v>
                </c:pt>
                <c:pt idx="942">
                  <c:v>534.84355166622458</c:v>
                </c:pt>
                <c:pt idx="943">
                  <c:v>535.05866455986074</c:v>
                </c:pt>
                <c:pt idx="944">
                  <c:v>535.27263306745954</c:v>
                </c:pt>
                <c:pt idx="945">
                  <c:v>535.48545892970878</c:v>
                </c:pt>
                <c:pt idx="946">
                  <c:v>535.69714387531803</c:v>
                </c:pt>
                <c:pt idx="947">
                  <c:v>535.90768962107973</c:v>
                </c:pt>
                <c:pt idx="948">
                  <c:v>536.11709787193013</c:v>
                </c:pt>
                <c:pt idx="949">
                  <c:v>536.32537032100959</c:v>
                </c:pt>
                <c:pt idx="950">
                  <c:v>536.5325086497229</c:v>
                </c:pt>
                <c:pt idx="951">
                  <c:v>536.7385145277982</c:v>
                </c:pt>
                <c:pt idx="952">
                  <c:v>536.94338961334574</c:v>
                </c:pt>
                <c:pt idx="953">
                  <c:v>537.14713555291621</c:v>
                </c:pt>
                <c:pt idx="954">
                  <c:v>537.34975398155871</c:v>
                </c:pt>
                <c:pt idx="955">
                  <c:v>537.55124652287759</c:v>
                </c:pt>
                <c:pt idx="956">
                  <c:v>537.75161478908922</c:v>
                </c:pt>
                <c:pt idx="957">
                  <c:v>537.95086038107831</c:v>
                </c:pt>
                <c:pt idx="958">
                  <c:v>538.14898488845336</c:v>
                </c:pt>
                <c:pt idx="959">
                  <c:v>538.34598988960181</c:v>
                </c:pt>
                <c:pt idx="960">
                  <c:v>538.54187695174483</c:v>
                </c:pt>
                <c:pt idx="961">
                  <c:v>538.73664763099157</c:v>
                </c:pt>
                <c:pt idx="962">
                  <c:v>538.93030347239232</c:v>
                </c:pt>
                <c:pt idx="963">
                  <c:v>539.12284600999203</c:v>
                </c:pt>
                <c:pt idx="964">
                  <c:v>539.31427676688338</c:v>
                </c:pt>
                <c:pt idx="965">
                  <c:v>539.50459725525809</c:v>
                </c:pt>
                <c:pt idx="966">
                  <c:v>539.6938089764592</c:v>
                </c:pt>
                <c:pt idx="967">
                  <c:v>539.88191342103255</c:v>
                </c:pt>
                <c:pt idx="968">
                  <c:v>540.06891206877697</c:v>
                </c:pt>
                <c:pt idx="969">
                  <c:v>540.25480638879492</c:v>
                </c:pt>
                <c:pt idx="970">
                  <c:v>540.43959783954233</c:v>
                </c:pt>
                <c:pt idx="971">
                  <c:v>540.62328786887815</c:v>
                </c:pt>
                <c:pt idx="972">
                  <c:v>540.80587791411301</c:v>
                </c:pt>
                <c:pt idx="973">
                  <c:v>540.98736940205777</c:v>
                </c:pt>
                <c:pt idx="974">
                  <c:v>541.16776374907181</c:v>
                </c:pt>
                <c:pt idx="975">
                  <c:v>541.34706236111049</c:v>
                </c:pt>
                <c:pt idx="976">
                  <c:v>541.52526663377228</c:v>
                </c:pt>
                <c:pt idx="977">
                  <c:v>541.7023779523455</c:v>
                </c:pt>
                <c:pt idx="978">
                  <c:v>541.87839769185473</c:v>
                </c:pt>
                <c:pt idx="979">
                  <c:v>542.0533272171067</c:v>
                </c:pt>
                <c:pt idx="980">
                  <c:v>542.22716788273567</c:v>
                </c:pt>
                <c:pt idx="981">
                  <c:v>542.39992103324835</c:v>
                </c:pt>
                <c:pt idx="982">
                  <c:v>542.57158800306888</c:v>
                </c:pt>
                <c:pt idx="983">
                  <c:v>542.74217011658254</c:v>
                </c:pt>
                <c:pt idx="984">
                  <c:v>542.91166868818004</c:v>
                </c:pt>
                <c:pt idx="985">
                  <c:v>543.08008502230052</c:v>
                </c:pt>
                <c:pt idx="986">
                  <c:v>543.24742041347474</c:v>
                </c:pt>
                <c:pt idx="987">
                  <c:v>543.41367614636772</c:v>
                </c:pt>
                <c:pt idx="988">
                  <c:v>543.57885349582068</c:v>
                </c:pt>
                <c:pt idx="989">
                  <c:v>543.74295372689289</c:v>
                </c:pt>
                <c:pt idx="990">
                  <c:v>543.90597809490328</c:v>
                </c:pt>
                <c:pt idx="991">
                  <c:v>544.0679278454711</c:v>
                </c:pt>
                <c:pt idx="992">
                  <c:v>544.22880421455682</c:v>
                </c:pt>
                <c:pt idx="993">
                  <c:v>544.38860842850227</c:v>
                </c:pt>
                <c:pt idx="994">
                  <c:v>544.5473417040705</c:v>
                </c:pt>
                <c:pt idx="995">
                  <c:v>544.70500524848524</c:v>
                </c:pt>
                <c:pt idx="996">
                  <c:v>544.86160025946992</c:v>
                </c:pt>
                <c:pt idx="997">
                  <c:v>545.01712792528667</c:v>
                </c:pt>
                <c:pt idx="998">
                  <c:v>545.1715894247742</c:v>
                </c:pt>
                <c:pt idx="999">
                  <c:v>545.32498592738625</c:v>
                </c:pt>
                <c:pt idx="1000">
                  <c:v>545.47731859322914</c:v>
                </c:pt>
                <c:pt idx="1001">
                  <c:v>545.62858857309891</c:v>
                </c:pt>
                <c:pt idx="1002">
                  <c:v>545.77879700851815</c:v>
                </c:pt>
                <c:pt idx="1003">
                  <c:v>545.92794503177288</c:v>
                </c:pt>
                <c:pt idx="1004">
                  <c:v>546.0760337659483</c:v>
                </c:pt>
                <c:pt idx="1005">
                  <c:v>546.22306432496509</c:v>
                </c:pt>
                <c:pt idx="1006">
                  <c:v>546.3690378136148</c:v>
                </c:pt>
                <c:pt idx="1007">
                  <c:v>546.51395532759454</c:v>
                </c:pt>
                <c:pt idx="1008">
                  <c:v>546.65781795354269</c:v>
                </c:pt>
                <c:pt idx="1009">
                  <c:v>546.80062676907232</c:v>
                </c:pt>
                <c:pt idx="1010">
                  <c:v>546.94238284280641</c:v>
                </c:pt>
                <c:pt idx="1011">
                  <c:v>547.08308723441087</c:v>
                </c:pt>
                <c:pt idx="1012">
                  <c:v>547.222740994628</c:v>
                </c:pt>
                <c:pt idx="1013">
                  <c:v>547.36134516531035</c:v>
                </c:pt>
                <c:pt idx="1014">
                  <c:v>547.4989007794527</c:v>
                </c:pt>
                <c:pt idx="1015">
                  <c:v>547.63540886122496</c:v>
                </c:pt>
                <c:pt idx="1016">
                  <c:v>547.77087042600442</c:v>
                </c:pt>
                <c:pt idx="1017">
                  <c:v>547.90528648040731</c:v>
                </c:pt>
                <c:pt idx="1018">
                  <c:v>548.03865802232042</c:v>
                </c:pt>
                <c:pt idx="1019">
                  <c:v>548.17098604093223</c:v>
                </c:pt>
                <c:pt idx="1020">
                  <c:v>548.30227151676399</c:v>
                </c:pt>
                <c:pt idx="1021">
                  <c:v>548.43251542170015</c:v>
                </c:pt>
                <c:pt idx="1022">
                  <c:v>548.5617187190187</c:v>
                </c:pt>
                <c:pt idx="1023">
                  <c:v>548.68988236342091</c:v>
                </c:pt>
                <c:pt idx="1024">
                  <c:v>548.81700730106093</c:v>
                </c:pt>
                <c:pt idx="1025">
                  <c:v>548.94309446957573</c:v>
                </c:pt>
                <c:pt idx="1026">
                  <c:v>549.06814479811351</c:v>
                </c:pt>
                <c:pt idx="1027">
                  <c:v>549.19215920736258</c:v>
                </c:pt>
                <c:pt idx="1028">
                  <c:v>549.31513860957989</c:v>
                </c:pt>
                <c:pt idx="1029">
                  <c:v>549.43708390861912</c:v>
                </c:pt>
                <c:pt idx="1030">
                  <c:v>549.55799599995839</c:v>
                </c:pt>
                <c:pt idx="1031">
                  <c:v>549.67787577072818</c:v>
                </c:pt>
                <c:pt idx="1032">
                  <c:v>549.79672409973807</c:v>
                </c:pt>
                <c:pt idx="1033">
                  <c:v>549.9145418575041</c:v>
                </c:pt>
                <c:pt idx="1034">
                  <c:v>550.03132990627523</c:v>
                </c:pt>
                <c:pt idx="1035">
                  <c:v>550.14708910005982</c:v>
                </c:pt>
                <c:pt idx="1036">
                  <c:v>550.26182028465189</c:v>
                </c:pt>
                <c:pt idx="1037">
                  <c:v>550.37552429765651</c:v>
                </c:pt>
                <c:pt idx="1038">
                  <c:v>550.4882019685158</c:v>
                </c:pt>
                <c:pt idx="1039">
                  <c:v>550.59985411853381</c:v>
                </c:pt>
                <c:pt idx="1040">
                  <c:v>550.71048156090205</c:v>
                </c:pt>
                <c:pt idx="1041">
                  <c:v>550.82008510072342</c:v>
                </c:pt>
                <c:pt idx="1042">
                  <c:v>550.92866553503723</c:v>
                </c:pt>
                <c:pt idx="1043">
                  <c:v>551.0362236528432</c:v>
                </c:pt>
                <c:pt idx="1044">
                  <c:v>551.14276023512548</c:v>
                </c:pt>
                <c:pt idx="1045">
                  <c:v>551.24827605487576</c:v>
                </c:pt>
                <c:pt idx="1046">
                  <c:v>551.35277187711745</c:v>
                </c:pt>
                <c:pt idx="1047">
                  <c:v>551.45624845892792</c:v>
                </c:pt>
                <c:pt idx="1048">
                  <c:v>551.55870654946193</c:v>
                </c:pt>
                <c:pt idx="1049">
                  <c:v>551.66014688997393</c:v>
                </c:pt>
                <c:pt idx="1050">
                  <c:v>551.76057021384031</c:v>
                </c:pt>
                <c:pt idx="1051">
                  <c:v>551.85997724658159</c:v>
                </c:pt>
                <c:pt idx="1052">
                  <c:v>551.95836870588414</c:v>
                </c:pt>
                <c:pt idx="1053">
                  <c:v>552.05574530162153</c:v>
                </c:pt>
                <c:pt idx="1054">
                  <c:v>552.15210773587614</c:v>
                </c:pt>
                <c:pt idx="1055">
                  <c:v>552.24745670295988</c:v>
                </c:pt>
                <c:pt idx="1056">
                  <c:v>552.34179288943506</c:v>
                </c:pt>
                <c:pt idx="1057">
                  <c:v>552.43511697413464</c:v>
                </c:pt>
                <c:pt idx="1058">
                  <c:v>552.52742962818309</c:v>
                </c:pt>
                <c:pt idx="1059">
                  <c:v>552.61873151501561</c:v>
                </c:pt>
                <c:pt idx="1060">
                  <c:v>552.70902329039859</c:v>
                </c:pt>
                <c:pt idx="1061">
                  <c:v>552.79830560244841</c:v>
                </c:pt>
                <c:pt idx="1062">
                  <c:v>552.88657909165147</c:v>
                </c:pt>
                <c:pt idx="1063">
                  <c:v>552.97384439088273</c:v>
                </c:pt>
                <c:pt idx="1064">
                  <c:v>553.06010212542435</c:v>
                </c:pt>
                <c:pt idx="1065">
                  <c:v>553.14535291298478</c:v>
                </c:pt>
                <c:pt idx="1066">
                  <c:v>553.22959736371638</c:v>
                </c:pt>
                <c:pt idx="1067">
                  <c:v>553.31283608023398</c:v>
                </c:pt>
                <c:pt idx="1068">
                  <c:v>553.39506965763246</c:v>
                </c:pt>
                <c:pt idx="1069">
                  <c:v>553.4762986835043</c:v>
                </c:pt>
                <c:pt idx="1070">
                  <c:v>553.55652373795715</c:v>
                </c:pt>
                <c:pt idx="1071">
                  <c:v>553.6357453936306</c:v>
                </c:pt>
                <c:pt idx="1072">
                  <c:v>553.7139642157133</c:v>
                </c:pt>
                <c:pt idx="1073">
                  <c:v>553.79118076195948</c:v>
                </c:pt>
                <c:pt idx="1074">
                  <c:v>553.8673955827054</c:v>
                </c:pt>
                <c:pt idx="1075">
                  <c:v>553.9426092208854</c:v>
                </c:pt>
                <c:pt idx="1076">
                  <c:v>554.01682221204794</c:v>
                </c:pt>
                <c:pt idx="1077">
                  <c:v>554.09003508437138</c:v>
                </c:pt>
                <c:pt idx="1078">
                  <c:v>554.16224835867945</c:v>
                </c:pt>
                <c:pt idx="1079">
                  <c:v>554.23346254845649</c:v>
                </c:pt>
                <c:pt idx="1080">
                  <c:v>554.30367815986222</c:v>
                </c:pt>
                <c:pt idx="1081">
                  <c:v>554.37289569174686</c:v>
                </c:pt>
                <c:pt idx="1082">
                  <c:v>554.4411156356656</c:v>
                </c:pt>
                <c:pt idx="1083">
                  <c:v>554.50833847589308</c:v>
                </c:pt>
                <c:pt idx="1084">
                  <c:v>554.57456468943735</c:v>
                </c:pt>
                <c:pt idx="1085">
                  <c:v>554.63979474605389</c:v>
                </c:pt>
                <c:pt idx="1086">
                  <c:v>554.70402910825919</c:v>
                </c:pt>
                <c:pt idx="1087">
                  <c:v>554.76726823134436</c:v>
                </c:pt>
                <c:pt idx="1088">
                  <c:v>554.82951256338833</c:v>
                </c:pt>
                <c:pt idx="1089">
                  <c:v>554.89076254527095</c:v>
                </c:pt>
                <c:pt idx="1090">
                  <c:v>554.95101861068565</c:v>
                </c:pt>
                <c:pt idx="1091">
                  <c:v>555.01028118615227</c:v>
                </c:pt>
                <c:pt idx="1092">
                  <c:v>555.06855069102915</c:v>
                </c:pt>
                <c:pt idx="1093">
                  <c:v>555.12582753752542</c:v>
                </c:pt>
                <c:pt idx="1094">
                  <c:v>555.18211213071334</c:v>
                </c:pt>
                <c:pt idx="1095">
                  <c:v>555.23740486853956</c:v>
                </c:pt>
                <c:pt idx="1096">
                  <c:v>555.2917061418367</c:v>
                </c:pt>
                <c:pt idx="1097">
                  <c:v>555.3450163343349</c:v>
                </c:pt>
                <c:pt idx="1098">
                  <c:v>555.39733582267286</c:v>
                </c:pt>
                <c:pt idx="1099">
                  <c:v>555.44866497640851</c:v>
                </c:pt>
                <c:pt idx="1100">
                  <c:v>555.49900415802995</c:v>
                </c:pt>
                <c:pt idx="1101">
                  <c:v>555.54835372296611</c:v>
                </c:pt>
                <c:pt idx="1102">
                  <c:v>555.59671401959645</c:v>
                </c:pt>
                <c:pt idx="1103">
                  <c:v>555.6440853892617</c:v>
                </c:pt>
                <c:pt idx="1104">
                  <c:v>555.69046816627292</c:v>
                </c:pt>
                <c:pt idx="1105">
                  <c:v>555.73586267792189</c:v>
                </c:pt>
                <c:pt idx="1106">
                  <c:v>555.78026924449034</c:v>
                </c:pt>
                <c:pt idx="1107">
                  <c:v>555.82368817925897</c:v>
                </c:pt>
                <c:pt idx="1108">
                  <c:v>555.8661197885167</c:v>
                </c:pt>
                <c:pt idx="1109">
                  <c:v>555.90756437156938</c:v>
                </c:pt>
                <c:pt idx="1110">
                  <c:v>555.94802222074838</c:v>
                </c:pt>
                <c:pt idx="1111">
                  <c:v>555.98749362141928</c:v>
                </c:pt>
                <c:pt idx="1112">
                  <c:v>556.02597885198975</c:v>
                </c:pt>
                <c:pt idx="1113">
                  <c:v>556.06347818391782</c:v>
                </c:pt>
                <c:pt idx="1114">
                  <c:v>556.09999188171969</c:v>
                </c:pt>
                <c:pt idx="1115">
                  <c:v>556.13552020297709</c:v>
                </c:pt>
                <c:pt idx="1116">
                  <c:v>556.17006339834484</c:v>
                </c:pt>
                <c:pt idx="1117">
                  <c:v>556.20362171155807</c:v>
                </c:pt>
                <c:pt idx="1118">
                  <c:v>556.23619537943955</c:v>
                </c:pt>
                <c:pt idx="1119">
                  <c:v>556.2677846319059</c:v>
                </c:pt>
                <c:pt idx="1120">
                  <c:v>556.29838969197465</c:v>
                </c:pt>
                <c:pt idx="1121">
                  <c:v>556.32801077577028</c:v>
                </c:pt>
                <c:pt idx="1122">
                  <c:v>556.35664809253115</c:v>
                </c:pt>
                <c:pt idx="1123">
                  <c:v>556.38430184461436</c:v>
                </c:pt>
                <c:pt idx="1124">
                  <c:v>556.41097222750295</c:v>
                </c:pt>
                <c:pt idx="1125">
                  <c:v>556.43665942981033</c:v>
                </c:pt>
                <c:pt idx="1126">
                  <c:v>556.4613636332864</c:v>
                </c:pt>
                <c:pt idx="1127">
                  <c:v>556.48508501282254</c:v>
                </c:pt>
                <c:pt idx="1128">
                  <c:v>556.50782373645688</c:v>
                </c:pt>
                <c:pt idx="1129">
                  <c:v>556.52957996537873</c:v>
                </c:pt>
                <c:pt idx="1130">
                  <c:v>556.55035385393353</c:v>
                </c:pt>
                <c:pt idx="1131">
                  <c:v>556.57014554962711</c:v>
                </c:pt>
                <c:pt idx="1132">
                  <c:v>556.58895519313023</c:v>
                </c:pt>
                <c:pt idx="1133">
                  <c:v>556.60678291828231</c:v>
                </c:pt>
                <c:pt idx="1134">
                  <c:v>556.62362885209564</c:v>
                </c:pt>
                <c:pt idx="1135">
                  <c:v>556.63949311475881</c:v>
                </c:pt>
                <c:pt idx="1136">
                  <c:v>556.65437581963999</c:v>
                </c:pt>
                <c:pt idx="1137">
                  <c:v>556.66827707329071</c:v>
                </c:pt>
                <c:pt idx="1138">
                  <c:v>556.68119697544876</c:v>
                </c:pt>
                <c:pt idx="1139">
                  <c:v>556.69313561904062</c:v>
                </c:pt>
                <c:pt idx="1140">
                  <c:v>556.7040930901851</c:v>
                </c:pt>
                <c:pt idx="1141">
                  <c:v>556.71406946819502</c:v>
                </c:pt>
                <c:pt idx="1142">
                  <c:v>556.72306482557974</c:v>
                </c:pt>
                <c:pt idx="1143">
                  <c:v>556.73107922804763</c:v>
                </c:pt>
                <c:pt idx="1144">
                  <c:v>556.73811273450747</c:v>
                </c:pt>
                <c:pt idx="1145">
                  <c:v>556.74416539707067</c:v>
                </c:pt>
                <c:pt idx="1146">
                  <c:v>556.74923726105249</c:v>
                </c:pt>
                <c:pt idx="1147">
                  <c:v>556.75332836497341</c:v>
                </c:pt>
                <c:pt idx="1148">
                  <c:v>556.75643874056072</c:v>
                </c:pt>
                <c:pt idx="1149">
                  <c:v>556.7585684127489</c:v>
                </c:pt>
                <c:pt idx="1150">
                  <c:v>556.75971739968065</c:v>
                </c:pt>
                <c:pt idx="1151">
                  <c:v>556.75988571307369</c:v>
                </c:pt>
                <c:pt idx="1152">
                  <c:v>556.7590733627477</c:v>
                </c:pt>
                <c:pt idx="1153">
                  <c:v>556.75728035399538</c:v>
                </c:pt>
                <c:pt idx="1154">
                  <c:v>556.75450669583699</c:v>
                </c:pt>
                <c:pt idx="1155">
                  <c:v>556.75075240408239</c:v>
                </c:pt>
                <c:pt idx="1156">
                  <c:v>556.74601750133172</c:v>
                </c:pt>
                <c:pt idx="1157">
                  <c:v>556.74030201697394</c:v>
                </c:pt>
                <c:pt idx="1158">
                  <c:v>556.73360598718659</c:v>
                </c:pt>
                <c:pt idx="1159">
                  <c:v>556.72592945493489</c:v>
                </c:pt>
                <c:pt idx="1160">
                  <c:v>556.71727246997045</c:v>
                </c:pt>
                <c:pt idx="1161">
                  <c:v>556.7076350888301</c:v>
                </c:pt>
                <c:pt idx="1162">
                  <c:v>556.69701737483433</c:v>
                </c:pt>
                <c:pt idx="1163">
                  <c:v>556.68541939808574</c:v>
                </c:pt>
                <c:pt idx="1164">
                  <c:v>556.6728412354671</c:v>
                </c:pt>
                <c:pt idx="1165">
                  <c:v>556.65928297063977</c:v>
                </c:pt>
                <c:pt idx="1166">
                  <c:v>556.64474469404058</c:v>
                </c:pt>
                <c:pt idx="1167">
                  <c:v>556.62922650288044</c:v>
                </c:pt>
                <c:pt idx="1168">
                  <c:v>556.61272850114119</c:v>
                </c:pt>
                <c:pt idx="1169">
                  <c:v>556.59525079957291</c:v>
                </c:pt>
                <c:pt idx="1170">
                  <c:v>556.57679351569141</c:v>
                </c:pt>
                <c:pt idx="1171">
                  <c:v>556.55735677377425</c:v>
                </c:pt>
                <c:pt idx="1172">
                  <c:v>556.53694070485858</c:v>
                </c:pt>
                <c:pt idx="1173">
                  <c:v>556.5155454467365</c:v>
                </c:pt>
                <c:pt idx="1174">
                  <c:v>556.4931711439524</c:v>
                </c:pt>
                <c:pt idx="1175">
                  <c:v>556.46981794779833</c:v>
                </c:pt>
                <c:pt idx="1176">
                  <c:v>556.44548601631061</c:v>
                </c:pt>
                <c:pt idx="1177">
                  <c:v>556.42017551426511</c:v>
                </c:pt>
                <c:pt idx="1178">
                  <c:v>556.39388661317321</c:v>
                </c:pt>
                <c:pt idx="1179">
                  <c:v>556.36661949127699</c:v>
                </c:pt>
                <c:pt idx="1180">
                  <c:v>556.33837433354472</c:v>
                </c:pt>
                <c:pt idx="1181">
                  <c:v>556.3091513316657</c:v>
                </c:pt>
                <c:pt idx="1182">
                  <c:v>556.27895068404518</c:v>
                </c:pt>
                <c:pt idx="1183">
                  <c:v>556.24777259579923</c:v>
                </c:pt>
                <c:pt idx="1184">
                  <c:v>556.21561727874928</c:v>
                </c:pt>
                <c:pt idx="1185">
                  <c:v>556.18248495141609</c:v>
                </c:pt>
                <c:pt idx="1186">
                  <c:v>556.14837583901453</c:v>
                </c:pt>
                <c:pt idx="1187">
                  <c:v>556.1132901734469</c:v>
                </c:pt>
                <c:pt idx="1188">
                  <c:v>556.07722819329729</c:v>
                </c:pt>
                <c:pt idx="1189">
                  <c:v>556.04019014382482</c:v>
                </c:pt>
                <c:pt idx="1190">
                  <c:v>556.00217627695747</c:v>
                </c:pt>
                <c:pt idx="1191">
                  <c:v>555.96318685128506</c:v>
                </c:pt>
                <c:pt idx="1192">
                  <c:v>555.92322213205239</c:v>
                </c:pt>
                <c:pt idx="1193">
                  <c:v>555.88228239115244</c:v>
                </c:pt>
                <c:pt idx="1194">
                  <c:v>555.84036790711878</c:v>
                </c:pt>
                <c:pt idx="1195">
                  <c:v>555.79747896511822</c:v>
                </c:pt>
                <c:pt idx="1196">
                  <c:v>555.75361585694338</c:v>
                </c:pt>
                <c:pt idx="1197">
                  <c:v>555.70877888100472</c:v>
                </c:pt>
                <c:pt idx="1198">
                  <c:v>555.66296834232276</c:v>
                </c:pt>
                <c:pt idx="1199">
                  <c:v>555.61618455251971</c:v>
                </c:pt>
                <c:pt idx="1200">
                  <c:v>555.56842782981153</c:v>
                </c:pt>
                <c:pt idx="1201">
                  <c:v>555.51969849899911</c:v>
                </c:pt>
                <c:pt idx="1202">
                  <c:v>555.46999689145991</c:v>
                </c:pt>
                <c:pt idx="1203">
                  <c:v>555.41932334513888</c:v>
                </c:pt>
                <c:pt idx="1204">
                  <c:v>555.36767820453963</c:v>
                </c:pt>
                <c:pt idx="1205">
                  <c:v>555.31506182071519</c:v>
                </c:pt>
                <c:pt idx="1206">
                  <c:v>555.26147455125874</c:v>
                </c:pt>
                <c:pt idx="1207">
                  <c:v>555.20691676029435</c:v>
                </c:pt>
                <c:pt idx="1208">
                  <c:v>555.15138881846678</c:v>
                </c:pt>
                <c:pt idx="1209">
                  <c:v>555.09489110293191</c:v>
                </c:pt>
                <c:pt idx="1210">
                  <c:v>555.03742399734688</c:v>
                </c:pt>
                <c:pt idx="1211">
                  <c:v>554.97898789185967</c:v>
                </c:pt>
                <c:pt idx="1212">
                  <c:v>554.91958318309912</c:v>
                </c:pt>
                <c:pt idx="1213">
                  <c:v>554.85921027416384</c:v>
                </c:pt>
                <c:pt idx="1214">
                  <c:v>554.79786957461215</c:v>
                </c:pt>
                <c:pt idx="1215">
                  <c:v>554.73556150045079</c:v>
                </c:pt>
                <c:pt idx="1216">
                  <c:v>554.67228647412412</c:v>
                </c:pt>
                <c:pt idx="1217">
                  <c:v>554.60804492450291</c:v>
                </c:pt>
                <c:pt idx="1218">
                  <c:v>554.5428372868729</c:v>
                </c:pt>
                <c:pt idx="1219">
                  <c:v>554.4766640029236</c:v>
                </c:pt>
                <c:pt idx="1220">
                  <c:v>554.40952552073645</c:v>
                </c:pt>
                <c:pt idx="1221">
                  <c:v>554.34142229477288</c:v>
                </c:pt>
                <c:pt idx="1222">
                  <c:v>554.27235478586226</c:v>
                </c:pt>
                <c:pt idx="1223">
                  <c:v>554.20232346119042</c:v>
                </c:pt>
                <c:pt idx="1224">
                  <c:v>554.13132879428633</c:v>
                </c:pt>
                <c:pt idx="1225">
                  <c:v>554.05937126501055</c:v>
                </c:pt>
                <c:pt idx="1226">
                  <c:v>553.98645135954223</c:v>
                </c:pt>
                <c:pt idx="1227">
                  <c:v>553.91256957036592</c:v>
                </c:pt>
                <c:pt idx="1228">
                  <c:v>553.83772639625954</c:v>
                </c:pt>
                <c:pt idx="1229">
                  <c:v>553.76192234228063</c:v>
                </c:pt>
                <c:pt idx="1230">
                  <c:v>553.68515791975301</c:v>
                </c:pt>
                <c:pt idx="1231">
                  <c:v>553.60743364625398</c:v>
                </c:pt>
                <c:pt idx="1232">
                  <c:v>553.52875004560042</c:v>
                </c:pt>
                <c:pt idx="1233">
                  <c:v>553.44910764783481</c:v>
                </c:pt>
                <c:pt idx="1234">
                  <c:v>553.36850698921182</c:v>
                </c:pt>
                <c:pt idx="1235">
                  <c:v>553.28694861218412</c:v>
                </c:pt>
                <c:pt idx="1236">
                  <c:v>553.20443306538812</c:v>
                </c:pt>
                <c:pt idx="1237">
                  <c:v>553.12096090362991</c:v>
                </c:pt>
                <c:pt idx="1238">
                  <c:v>553.03653268787036</c:v>
                </c:pt>
                <c:pt idx="1239">
                  <c:v>552.95114898521103</c:v>
                </c:pt>
                <c:pt idx="1240">
                  <c:v>552.86481036887903</c:v>
                </c:pt>
                <c:pt idx="1241">
                  <c:v>552.77751741821226</c:v>
                </c:pt>
                <c:pt idx="1242">
                  <c:v>552.68927071864437</c:v>
                </c:pt>
                <c:pt idx="1243">
                  <c:v>552.60007086168946</c:v>
                </c:pt>
                <c:pt idx="1244">
                  <c:v>552.50991844492683</c:v>
                </c:pt>
                <c:pt idx="1245">
                  <c:v>552.41881407198537</c:v>
                </c:pt>
                <c:pt idx="1246">
                  <c:v>552.32675835252815</c:v>
                </c:pt>
                <c:pt idx="1247">
                  <c:v>552.23375190223624</c:v>
                </c:pt>
                <c:pt idx="1248">
                  <c:v>552.13979534279338</c:v>
                </c:pt>
                <c:pt idx="1249">
                  <c:v>552.04488930186926</c:v>
                </c:pt>
                <c:pt idx="1250">
                  <c:v>551.94903441310396</c:v>
                </c:pt>
                <c:pt idx="1251">
                  <c:v>551.85223131609132</c:v>
                </c:pt>
                <c:pt idx="1252">
                  <c:v>551.75448065636226</c:v>
                </c:pt>
                <c:pt idx="1253">
                  <c:v>551.6557830853684</c:v>
                </c:pt>
                <c:pt idx="1254">
                  <c:v>551.55613926046544</c:v>
                </c:pt>
                <c:pt idx="1255">
                  <c:v>551.45554984489593</c:v>
                </c:pt>
                <c:pt idx="1256">
                  <c:v>551.35401550777249</c:v>
                </c:pt>
                <c:pt idx="1257">
                  <c:v>551.2515369240607</c:v>
                </c:pt>
                <c:pt idx="1258">
                  <c:v>551.1481147745618</c:v>
                </c:pt>
                <c:pt idx="1259">
                  <c:v>551.04374974589496</c:v>
                </c:pt>
                <c:pt idx="1260">
                  <c:v>550.93844253048019</c:v>
                </c:pt>
                <c:pt idx="1261">
                  <c:v>550.83219382652044</c:v>
                </c:pt>
                <c:pt idx="1262">
                  <c:v>550.72500433798371</c:v>
                </c:pt>
                <c:pt idx="1263">
                  <c:v>550.61687477458531</c:v>
                </c:pt>
                <c:pt idx="1264">
                  <c:v>550.5078058517696</c:v>
                </c:pt>
                <c:pt idx="1265">
                  <c:v>550.39779829069209</c:v>
                </c:pt>
                <c:pt idx="1266">
                  <c:v>550.28685281820094</c:v>
                </c:pt>
                <c:pt idx="1267">
                  <c:v>550.17497016681853</c:v>
                </c:pt>
                <c:pt idx="1268">
                  <c:v>550.06215107472281</c:v>
                </c:pt>
                <c:pt idx="1269">
                  <c:v>549.94839628572879</c:v>
                </c:pt>
                <c:pt idx="1270">
                  <c:v>549.83370654926989</c:v>
                </c:pt>
                <c:pt idx="1271">
                  <c:v>549.71808262037848</c:v>
                </c:pt>
                <c:pt idx="1272">
                  <c:v>549.60152525966737</c:v>
                </c:pt>
                <c:pt idx="1273">
                  <c:v>549.48403523331046</c:v>
                </c:pt>
                <c:pt idx="1274">
                  <c:v>549.36561331302346</c:v>
                </c:pt>
                <c:pt idx="1275">
                  <c:v>549.2462602760445</c:v>
                </c:pt>
                <c:pt idx="1276">
                  <c:v>549.1259769051145</c:v>
                </c:pt>
                <c:pt idx="1277">
                  <c:v>549.00476398845785</c:v>
                </c:pt>
                <c:pt idx="1278">
                  <c:v>548.8826223197625</c:v>
                </c:pt>
                <c:pt idx="1279">
                  <c:v>548.75955269816006</c:v>
                </c:pt>
                <c:pt idx="1280">
                  <c:v>548.63555592820592</c:v>
                </c:pt>
                <c:pt idx="1281">
                  <c:v>548.5106328198591</c:v>
                </c:pt>
                <c:pt idx="1282">
                  <c:v>548.38478418846228</c:v>
                </c:pt>
                <c:pt idx="1283">
                  <c:v>548.25801085472142</c:v>
                </c:pt>
                <c:pt idx="1284">
                  <c:v>548.13031364468509</c:v>
                </c:pt>
                <c:pt idx="1285">
                  <c:v>548.00169338972444</c:v>
                </c:pt>
                <c:pt idx="1286">
                  <c:v>547.87215092651229</c:v>
                </c:pt>
                <c:pt idx="1287">
                  <c:v>547.74168709700234</c:v>
                </c:pt>
                <c:pt idx="1288">
                  <c:v>547.6103027484088</c:v>
                </c:pt>
                <c:pt idx="1289">
                  <c:v>547.47799873318513</c:v>
                </c:pt>
                <c:pt idx="1290">
                  <c:v>547.34477590900292</c:v>
                </c:pt>
                <c:pt idx="1291">
                  <c:v>547.21063513873128</c:v>
                </c:pt>
                <c:pt idx="1292">
                  <c:v>547.07557729041491</c:v>
                </c:pt>
                <c:pt idx="1293">
                  <c:v>546.93960323725355</c:v>
                </c:pt>
                <c:pt idx="1294">
                  <c:v>546.80271385758022</c:v>
                </c:pt>
                <c:pt idx="1295">
                  <c:v>546.66491003483964</c:v>
                </c:pt>
                <c:pt idx="1296">
                  <c:v>546.52619265756664</c:v>
                </c:pt>
                <c:pt idx="1297">
                  <c:v>546.38656261936455</c:v>
                </c:pt>
                <c:pt idx="1298">
                  <c:v>546.24602081888361</c:v>
                </c:pt>
                <c:pt idx="1299">
                  <c:v>546.10456815979887</c:v>
                </c:pt>
                <c:pt idx="1300">
                  <c:v>545.9622055507881</c:v>
                </c:pt>
                <c:pt idx="1301">
                  <c:v>545.81893390551022</c:v>
                </c:pt>
                <c:pt idx="1302">
                  <c:v>545.67475414258251</c:v>
                </c:pt>
                <c:pt idx="1303">
                  <c:v>545.52966718555899</c:v>
                </c:pt>
                <c:pt idx="1304">
                  <c:v>545.38367396290789</c:v>
                </c:pt>
                <c:pt idx="1305">
                  <c:v>545.23677540798917</c:v>
                </c:pt>
                <c:pt idx="1306">
                  <c:v>545.08897245903199</c:v>
                </c:pt>
                <c:pt idx="1307">
                  <c:v>544.94026605911233</c:v>
                </c:pt>
                <c:pt idx="1308">
                  <c:v>544.79065715613046</c:v>
                </c:pt>
                <c:pt idx="1309">
                  <c:v>544.64014670278777</c:v>
                </c:pt>
                <c:pt idx="1310">
                  <c:v>544.48873565656459</c:v>
                </c:pt>
                <c:pt idx="1311">
                  <c:v>544.33642497969652</c:v>
                </c:pt>
                <c:pt idx="1312">
                  <c:v>544.18321563915219</c:v>
                </c:pt>
                <c:pt idx="1313">
                  <c:v>544.02910860660995</c:v>
                </c:pt>
                <c:pt idx="1314">
                  <c:v>543.87410485843486</c:v>
                </c:pt>
                <c:pt idx="1315">
                  <c:v>543.71820537565509</c:v>
                </c:pt>
                <c:pt idx="1316">
                  <c:v>543.56141114393938</c:v>
                </c:pt>
                <c:pt idx="1317">
                  <c:v>543.40372315357297</c:v>
                </c:pt>
                <c:pt idx="1318">
                  <c:v>543.24514239943494</c:v>
                </c:pt>
                <c:pt idx="1319">
                  <c:v>543.08566988097414</c:v>
                </c:pt>
                <c:pt idx="1320">
                  <c:v>542.92530660218608</c:v>
                </c:pt>
                <c:pt idx="1321">
                  <c:v>542.76405357158899</c:v>
                </c:pt>
                <c:pt idx="1322">
                  <c:v>542.60191180220033</c:v>
                </c:pt>
                <c:pt idx="1323">
                  <c:v>542.43888231151323</c:v>
                </c:pt>
                <c:pt idx="1324">
                  <c:v>542.27496612147229</c:v>
                </c:pt>
                <c:pt idx="1325">
                  <c:v>542.11016425845003</c:v>
                </c:pt>
                <c:pt idx="1326">
                  <c:v>541.94447775322317</c:v>
                </c:pt>
                <c:pt idx="1327">
                  <c:v>541.777907640948</c:v>
                </c:pt>
                <c:pt idx="1328">
                  <c:v>541.61045496113684</c:v>
                </c:pt>
                <c:pt idx="1329">
                  <c:v>541.44212075763392</c:v>
                </c:pt>
                <c:pt idx="1330">
                  <c:v>541.27290607859095</c:v>
                </c:pt>
                <c:pt idx="1331">
                  <c:v>541.10281197644338</c:v>
                </c:pt>
                <c:pt idx="1332">
                  <c:v>540.93183950788568</c:v>
                </c:pt>
                <c:pt idx="1333">
                  <c:v>540.75998973384731</c:v>
                </c:pt>
                <c:pt idx="1334">
                  <c:v>540.58726371946818</c:v>
                </c:pt>
                <c:pt idx="1335">
                  <c:v>540.41366253407432</c:v>
                </c:pt>
                <c:pt idx="1336">
                  <c:v>540.23918725115334</c:v>
                </c:pt>
                <c:pt idx="1337">
                  <c:v>540.06383894833016</c:v>
                </c:pt>
                <c:pt idx="1338">
                  <c:v>539.88761870734197</c:v>
                </c:pt>
                <c:pt idx="1339">
                  <c:v>539.71052761401415</c:v>
                </c:pt>
                <c:pt idx="1340">
                  <c:v>539.53256675823513</c:v>
                </c:pt>
                <c:pt idx="1341">
                  <c:v>539.35373723393218</c:v>
                </c:pt>
                <c:pt idx="1342">
                  <c:v>539.17404013904604</c:v>
                </c:pt>
                <c:pt idx="1343">
                  <c:v>538.99347657550675</c:v>
                </c:pt>
                <c:pt idx="1344">
                  <c:v>538.81204764920835</c:v>
                </c:pt>
                <c:pt idx="1345">
                  <c:v>538.6297544699845</c:v>
                </c:pt>
                <c:pt idx="1346">
                  <c:v>538.44659815158286</c:v>
                </c:pt>
                <c:pt idx="1347">
                  <c:v>538.26257981164099</c:v>
                </c:pt>
                <c:pt idx="1348">
                  <c:v>538.07770057166056</c:v>
                </c:pt>
                <c:pt idx="1349">
                  <c:v>537.89196155698278</c:v>
                </c:pt>
                <c:pt idx="1350">
                  <c:v>537.70536389676329</c:v>
                </c:pt>
                <c:pt idx="1351">
                  <c:v>537.51790872394713</c:v>
                </c:pt>
                <c:pt idx="1352">
                  <c:v>537.32959717524341</c:v>
                </c:pt>
                <c:pt idx="1353">
                  <c:v>537.14043039110015</c:v>
                </c:pt>
                <c:pt idx="1354">
                  <c:v>536.95040951567921</c:v>
                </c:pt>
                <c:pt idx="1355">
                  <c:v>536.75953569683122</c:v>
                </c:pt>
                <c:pt idx="1356">
                  <c:v>536.56781008606993</c:v>
                </c:pt>
                <c:pt idx="1357">
                  <c:v>536.37523383854739</c:v>
                </c:pt>
                <c:pt idx="1358">
                  <c:v>536.18180811302841</c:v>
                </c:pt>
                <c:pt idx="1359">
                  <c:v>535.98753407186496</c:v>
                </c:pt>
                <c:pt idx="1360">
                  <c:v>535.79241288097137</c:v>
                </c:pt>
                <c:pt idx="1361">
                  <c:v>535.59644570979867</c:v>
                </c:pt>
                <c:pt idx="1362">
                  <c:v>535.39963373130922</c:v>
                </c:pt>
                <c:pt idx="1363">
                  <c:v>535.20197812195124</c:v>
                </c:pt>
                <c:pt idx="1364">
                  <c:v>535.00348006163347</c:v>
                </c:pt>
                <c:pt idx="1365">
                  <c:v>534.80414073369968</c:v>
                </c:pt>
                <c:pt idx="1366">
                  <c:v>534.60396132490314</c:v>
                </c:pt>
                <c:pt idx="1367">
                  <c:v>534.40294302538109</c:v>
                </c:pt>
                <c:pt idx="1368">
                  <c:v>534.20108702862944</c:v>
                </c:pt>
                <c:pt idx="1369">
                  <c:v>533.99839453147706</c:v>
                </c:pt>
                <c:pt idx="1370">
                  <c:v>533.79486673406041</c:v>
                </c:pt>
                <c:pt idx="1371">
                  <c:v>533.59050483979786</c:v>
                </c:pt>
                <c:pt idx="1372">
                  <c:v>533.38531005536402</c:v>
                </c:pt>
                <c:pt idx="1373">
                  <c:v>533.17928359066434</c:v>
                </c:pt>
                <c:pt idx="1374">
                  <c:v>532.9724266588097</c:v>
                </c:pt>
                <c:pt idx="1375">
                  <c:v>532.76474047609031</c:v>
                </c:pt>
                <c:pt idx="1376">
                  <c:v>532.55622626195077</c:v>
                </c:pt>
                <c:pt idx="1377">
                  <c:v>532.34688523896375</c:v>
                </c:pt>
                <c:pt idx="1378">
                  <c:v>532.13671863280501</c:v>
                </c:pt>
                <c:pt idx="1379">
                  <c:v>531.92572767222737</c:v>
                </c:pt>
                <c:pt idx="1380">
                  <c:v>531.7139135890352</c:v>
                </c:pt>
                <c:pt idx="1381">
                  <c:v>531.50127761805913</c:v>
                </c:pt>
                <c:pt idx="1382">
                  <c:v>531.28782099712987</c:v>
                </c:pt>
                <c:pt idx="1383">
                  <c:v>531.07354496705273</c:v>
                </c:pt>
                <c:pt idx="1384">
                  <c:v>530.85845077158251</c:v>
                </c:pt>
                <c:pt idx="1385">
                  <c:v>530.64253965739715</c:v>
                </c:pt>
                <c:pt idx="1386">
                  <c:v>530.42581287407268</c:v>
                </c:pt>
                <c:pt idx="1387">
                  <c:v>530.2082716740573</c:v>
                </c:pt>
                <c:pt idx="1388">
                  <c:v>529.98991731264562</c:v>
                </c:pt>
                <c:pt idx="1389">
                  <c:v>529.77075104795369</c:v>
                </c:pt>
                <c:pt idx="1390">
                  <c:v>529.5507741408926</c:v>
                </c:pt>
                <c:pt idx="1391">
                  <c:v>529.32998785514349</c:v>
                </c:pt>
                <c:pt idx="1392">
                  <c:v>529.10839345713157</c:v>
                </c:pt>
                <c:pt idx="1393">
                  <c:v>528.88599221600089</c:v>
                </c:pt>
                <c:pt idx="1394">
                  <c:v>528.66278540358849</c:v>
                </c:pt>
                <c:pt idx="1395">
                  <c:v>528.43877429439897</c:v>
                </c:pt>
                <c:pt idx="1396">
                  <c:v>528.2139601655789</c:v>
                </c:pt>
                <c:pt idx="1397">
                  <c:v>527.98834429689134</c:v>
                </c:pt>
                <c:pt idx="1398">
                  <c:v>527.76192797069041</c:v>
                </c:pt>
                <c:pt idx="1399">
                  <c:v>527.53471247189543</c:v>
                </c:pt>
                <c:pt idx="1400">
                  <c:v>527.30669908796585</c:v>
                </c:pt>
                <c:pt idx="1401">
                  <c:v>527.07788910887552</c:v>
                </c:pt>
                <c:pt idx="1402">
                  <c:v>526.84828382708736</c:v>
                </c:pt>
                <c:pt idx="1403">
                  <c:v>526.61788453752774</c:v>
                </c:pt>
                <c:pt idx="1404">
                  <c:v>526.38669253756143</c:v>
                </c:pt>
                <c:pt idx="1405">
                  <c:v>526.15470912696583</c:v>
                </c:pt>
                <c:pt idx="1406">
                  <c:v>525.92193560790565</c:v>
                </c:pt>
                <c:pt idx="1407">
                  <c:v>525.68837328490793</c:v>
                </c:pt>
                <c:pt idx="1408">
                  <c:v>525.45402346483604</c:v>
                </c:pt>
                <c:pt idx="1409">
                  <c:v>525.2188874568651</c:v>
                </c:pt>
                <c:pt idx="1410">
                  <c:v>524.98296657245601</c:v>
                </c:pt>
                <c:pt idx="1411">
                  <c:v>524.74626212533065</c:v>
                </c:pt>
                <c:pt idx="1412">
                  <c:v>524.50877543144679</c:v>
                </c:pt>
                <c:pt idx="1413">
                  <c:v>524.27050780897207</c:v>
                </c:pt>
                <c:pt idx="1414">
                  <c:v>524.03146057825973</c:v>
                </c:pt>
                <c:pt idx="1415">
                  <c:v>523.79163506182317</c:v>
                </c:pt>
                <c:pt idx="1416">
                  <c:v>523.55103258431052</c:v>
                </c:pt>
                <c:pt idx="1417">
                  <c:v>523.30965447247979</c:v>
                </c:pt>
                <c:pt idx="1418">
                  <c:v>523.06750205517369</c:v>
                </c:pt>
                <c:pt idx="1419">
                  <c:v>522.82457666329515</c:v>
                </c:pt>
                <c:pt idx="1420">
                  <c:v>522.58087962978141</c:v>
                </c:pt>
                <c:pt idx="1421">
                  <c:v>522.33641228957958</c:v>
                </c:pt>
                <c:pt idx="1422">
                  <c:v>522.09117597962199</c:v>
                </c:pt>
                <c:pt idx="1423">
                  <c:v>521.84517203880068</c:v>
                </c:pt>
                <c:pt idx="1424">
                  <c:v>521.59840180794288</c:v>
                </c:pt>
                <c:pt idx="1425">
                  <c:v>521.3508666297862</c:v>
                </c:pt>
                <c:pt idx="1426">
                  <c:v>521.10256784895375</c:v>
                </c:pt>
                <c:pt idx="1427">
                  <c:v>520.85350681192938</c:v>
                </c:pt>
                <c:pt idx="1428">
                  <c:v>520.60368486703294</c:v>
                </c:pt>
                <c:pt idx="1429">
                  <c:v>520.35310336439591</c:v>
                </c:pt>
                <c:pt idx="1430">
                  <c:v>520.10176365593657</c:v>
                </c:pt>
                <c:pt idx="1431">
                  <c:v>519.84966709533512</c:v>
                </c:pt>
                <c:pt idx="1432">
                  <c:v>519.59681503800959</c:v>
                </c:pt>
                <c:pt idx="1433">
                  <c:v>519.34320884109138</c:v>
                </c:pt>
                <c:pt idx="1434">
                  <c:v>519.08884986340024</c:v>
                </c:pt>
                <c:pt idx="1435">
                  <c:v>518.83373946542031</c:v>
                </c:pt>
                <c:pt idx="1436">
                  <c:v>518.57787900927565</c:v>
                </c:pt>
                <c:pt idx="1437">
                  <c:v>518.32126985870605</c:v>
                </c:pt>
                <c:pt idx="1438">
                  <c:v>518.06391337904245</c:v>
                </c:pt>
                <c:pt idx="1439">
                  <c:v>517.80581093718297</c:v>
                </c:pt>
                <c:pt idx="1440">
                  <c:v>517.54696390156857</c:v>
                </c:pt>
                <c:pt idx="1441">
                  <c:v>517.2873736421592</c:v>
                </c:pt>
                <c:pt idx="1442">
                  <c:v>517.02704153040929</c:v>
                </c:pt>
                <c:pt idx="1443">
                  <c:v>516.76596893924398</c:v>
                </c:pt>
                <c:pt idx="1444">
                  <c:v>516.50415724303502</c:v>
                </c:pt>
                <c:pt idx="1445">
                  <c:v>516.24160781757712</c:v>
                </c:pt>
                <c:pt idx="1446">
                  <c:v>515.97832204006363</c:v>
                </c:pt>
                <c:pt idx="1447">
                  <c:v>515.71430128906286</c:v>
                </c:pt>
                <c:pt idx="1448">
                  <c:v>515.44954694449473</c:v>
                </c:pt>
                <c:pt idx="1449">
                  <c:v>515.18406038760645</c:v>
                </c:pt>
                <c:pt idx="1450">
                  <c:v>514.91784300094912</c:v>
                </c:pt>
                <c:pt idx="1451">
                  <c:v>514.65089616835405</c:v>
                </c:pt>
                <c:pt idx="1452">
                  <c:v>514.38322127490937</c:v>
                </c:pt>
                <c:pt idx="1453">
                  <c:v>514.11481970693626</c:v>
                </c:pt>
                <c:pt idx="1454">
                  <c:v>513.84569285196574</c:v>
                </c:pt>
                <c:pt idx="1455">
                  <c:v>513.57584209871527</c:v>
                </c:pt>
                <c:pt idx="1456">
                  <c:v>513.30526883706511</c:v>
                </c:pt>
                <c:pt idx="1457">
                  <c:v>513.03397445803557</c:v>
                </c:pt>
                <c:pt idx="1458">
                  <c:v>512.76196035376336</c:v>
                </c:pt>
                <c:pt idx="1459">
                  <c:v>512.4892279174785</c:v>
                </c:pt>
                <c:pt idx="1460">
                  <c:v>512.21577854348163</c:v>
                </c:pt>
                <c:pt idx="1461">
                  <c:v>511.94161362712032</c:v>
                </c:pt>
                <c:pt idx="1462">
                  <c:v>511.66673456476667</c:v>
                </c:pt>
                <c:pt idx="1463">
                  <c:v>511.39114275379416</c:v>
                </c:pt>
                <c:pt idx="1464">
                  <c:v>511.1148395925548</c:v>
                </c:pt>
                <c:pt idx="1465">
                  <c:v>510.83782648035634</c:v>
                </c:pt>
                <c:pt idx="1466">
                  <c:v>510.56010481743971</c:v>
                </c:pt>
                <c:pt idx="1467">
                  <c:v>510.28167600495618</c:v>
                </c:pt>
                <c:pt idx="1468">
                  <c:v>510.00254144494482</c:v>
                </c:pt>
                <c:pt idx="1469">
                  <c:v>509.72270254031019</c:v>
                </c:pt>
                <c:pt idx="1470">
                  <c:v>509.44216069479944</c:v>
                </c:pt>
                <c:pt idx="1471">
                  <c:v>509.16091731298036</c:v>
                </c:pt>
                <c:pt idx="1472">
                  <c:v>508.87897380021889</c:v>
                </c:pt>
                <c:pt idx="1473">
                  <c:v>508.5963315626567</c:v>
                </c:pt>
                <c:pt idx="1474">
                  <c:v>508.31299200718928</c:v>
                </c:pt>
                <c:pt idx="1475">
                  <c:v>508.02895654144368</c:v>
                </c:pt>
                <c:pt idx="1476">
                  <c:v>507.74422657375641</c:v>
                </c:pt>
                <c:pt idx="1477">
                  <c:v>507.45880351315157</c:v>
                </c:pt>
                <c:pt idx="1478">
                  <c:v>507.17268876931888</c:v>
                </c:pt>
                <c:pt idx="1479">
                  <c:v>506.88588375259189</c:v>
                </c:pt>
                <c:pt idx="1480">
                  <c:v>506.59838987392612</c:v>
                </c:pt>
                <c:pt idx="1481">
                  <c:v>506.31020854487741</c:v>
                </c:pt>
                <c:pt idx="1482">
                  <c:v>506.02134117758027</c:v>
                </c:pt>
                <c:pt idx="1483">
                  <c:v>505.73178918472644</c:v>
                </c:pt>
                <c:pt idx="1484">
                  <c:v>505.44155397954319</c:v>
                </c:pt>
                <c:pt idx="1485">
                  <c:v>505.15063697577204</c:v>
                </c:pt>
                <c:pt idx="1486">
                  <c:v>504.85903958764754</c:v>
                </c:pt>
                <c:pt idx="1487">
                  <c:v>504.56676322987579</c:v>
                </c:pt>
                <c:pt idx="1488">
                  <c:v>504.27380931761331</c:v>
                </c:pt>
                <c:pt idx="1489">
                  <c:v>503.98017926644599</c:v>
                </c:pt>
                <c:pt idx="1490">
                  <c:v>503.68587449236799</c:v>
                </c:pt>
                <c:pt idx="1491">
                  <c:v>503.39089641176082</c:v>
                </c:pt>
                <c:pt idx="1492">
                  <c:v>503.09524644137241</c:v>
                </c:pt>
                <c:pt idx="1493">
                  <c:v>502.79892599829634</c:v>
                </c:pt>
                <c:pt idx="1494">
                  <c:v>502.501936499951</c:v>
                </c:pt>
                <c:pt idx="1495">
                  <c:v>502.20427936405912</c:v>
                </c:pt>
                <c:pt idx="1496">
                  <c:v>501.90595600862696</c:v>
                </c:pt>
                <c:pt idx="1497">
                  <c:v>501.60696785192408</c:v>
                </c:pt>
                <c:pt idx="1498">
                  <c:v>501.30731631246255</c:v>
                </c:pt>
                <c:pt idx="1499">
                  <c:v>501.00700280897701</c:v>
                </c:pt>
                <c:pt idx="1500">
                  <c:v>500.70602876040402</c:v>
                </c:pt>
              </c:numCache>
            </c:numRef>
          </c:yVal>
        </c:ser>
        <c:ser>
          <c:idx val="1"/>
          <c:order val="1"/>
          <c:tx>
            <c:v>Sustainer Ejection</c:v>
          </c:tx>
          <c:spPr>
            <a:ln>
              <a:prstDash val="sysDot"/>
            </a:ln>
          </c:spPr>
          <c:marker>
            <c:symbol val="none"/>
          </c:marker>
          <c:xVal>
            <c:numRef>
              <c:f>'Input &amp; Summary'!$T$35:$T$36</c:f>
              <c:numCache>
                <c:formatCode>0.00</c:formatCode>
                <c:ptCount val="2"/>
                <c:pt idx="0">
                  <c:v>8.43</c:v>
                </c:pt>
                <c:pt idx="1">
                  <c:v>8.43</c:v>
                </c:pt>
              </c:numCache>
            </c:numRef>
          </c:xVal>
          <c:yVal>
            <c:numRef>
              <c:f>'Input &amp; Summary'!$U$35:$U$36</c:f>
              <c:numCache>
                <c:formatCode>General</c:formatCode>
                <c:ptCount val="2"/>
                <c:pt idx="0">
                  <c:v>0</c:v>
                </c:pt>
                <c:pt idx="1">
                  <c:v>300</c:v>
                </c:pt>
              </c:numCache>
            </c:numRef>
          </c:yVal>
        </c:ser>
        <c:axId val="70991872"/>
        <c:axId val="70993792"/>
      </c:scatterChart>
      <c:valAx>
        <c:axId val="70991872"/>
        <c:scaling>
          <c:orientation val="minMax"/>
        </c:scaling>
        <c:axPos val="b"/>
        <c:title>
          <c:tx>
            <c:rich>
              <a:bodyPr/>
              <a:lstStyle/>
              <a:p>
                <a:pPr>
                  <a:defRPr/>
                </a:pPr>
                <a:r>
                  <a:rPr lang="en-US"/>
                  <a:t>Time (sec)</a:t>
                </a:r>
              </a:p>
            </c:rich>
          </c:tx>
        </c:title>
        <c:numFmt formatCode="General" sourceLinked="0"/>
        <c:minorTickMark val="in"/>
        <c:tickLblPos val="nextTo"/>
        <c:crossAx val="70993792"/>
        <c:crosses val="autoZero"/>
        <c:crossBetween val="midCat"/>
      </c:valAx>
      <c:valAx>
        <c:axId val="70993792"/>
        <c:scaling>
          <c:orientation val="minMax"/>
          <c:max val="300"/>
          <c:min val="0"/>
        </c:scaling>
        <c:axPos val="l"/>
        <c:majorGridlines/>
        <c:title>
          <c:tx>
            <c:rich>
              <a:bodyPr rot="-5400000" vert="horz"/>
              <a:lstStyle/>
              <a:p>
                <a:pPr>
                  <a:defRPr/>
                </a:pPr>
                <a:r>
                  <a:rPr lang="en-US"/>
                  <a:t>Altitude (m)</a:t>
                </a:r>
              </a:p>
            </c:rich>
          </c:tx>
        </c:title>
        <c:numFmt formatCode="General" sourceLinked="0"/>
        <c:minorTickMark val="in"/>
        <c:tickLblPos val="nextTo"/>
        <c:crossAx val="70991872"/>
        <c:crosses val="autoZero"/>
        <c:crossBetween val="midCat"/>
        <c:majorUnit val="50"/>
        <c:minorUnit val="10"/>
      </c:valAx>
    </c:plotArea>
    <c:plotVisOnly val="1"/>
  </c:chart>
  <c:printSettings>
    <c:headerFooter/>
    <c:pageMargins b="0.750000000000003" l="0.70000000000000062" r="0.70000000000000062" t="0.75000000000000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A10-0T</a:t>
            </a:r>
          </a:p>
        </c:rich>
      </c:tx>
    </c:title>
    <c:plotArea>
      <c:layout>
        <c:manualLayout>
          <c:layoutTarget val="inner"/>
          <c:xMode val="edge"/>
          <c:yMode val="edge"/>
          <c:x val="0.10558573928258976"/>
          <c:y val="0.19480351414406533"/>
          <c:w val="0.86016426071741037"/>
          <c:h val="0.65482210557013742"/>
        </c:manualLayout>
      </c:layout>
      <c:scatterChart>
        <c:scatterStyle val="lineMarker"/>
        <c:ser>
          <c:idx val="0"/>
          <c:order val="0"/>
          <c:tx>
            <c:v>Old A10-0T Data</c:v>
          </c:tx>
          <c:xVal>
            <c:numRef>
              <c:f>'Motor Data'!$B$17:$B$21</c:f>
              <c:numCache>
                <c:formatCode>0.000</c:formatCode>
                <c:ptCount val="5"/>
                <c:pt idx="0" formatCode="0.0">
                  <c:v>0</c:v>
                </c:pt>
                <c:pt idx="1">
                  <c:v>0.16600000000000001</c:v>
                </c:pt>
                <c:pt idx="2">
                  <c:v>0.22500000000000001</c:v>
                </c:pt>
                <c:pt idx="3">
                  <c:v>0.81100000000000005</c:v>
                </c:pt>
                <c:pt idx="4">
                  <c:v>0.85</c:v>
                </c:pt>
              </c:numCache>
            </c:numRef>
          </c:xVal>
          <c:yVal>
            <c:numRef>
              <c:f>'Motor Data'!$C$17:$C$21</c:f>
              <c:numCache>
                <c:formatCode>0.000</c:formatCode>
                <c:ptCount val="5"/>
                <c:pt idx="0" formatCode="0.0">
                  <c:v>0</c:v>
                </c:pt>
                <c:pt idx="1">
                  <c:v>12.64</c:v>
                </c:pt>
                <c:pt idx="2">
                  <c:v>1.2</c:v>
                </c:pt>
                <c:pt idx="3">
                  <c:v>1.2</c:v>
                </c:pt>
                <c:pt idx="4" formatCode="0.0">
                  <c:v>0</c:v>
                </c:pt>
              </c:numCache>
            </c:numRef>
          </c:yVal>
        </c:ser>
        <c:ser>
          <c:idx val="1"/>
          <c:order val="1"/>
          <c:tx>
            <c:v>New A10-0T Data</c:v>
          </c:tx>
          <c:xVal>
            <c:numRef>
              <c:f>'Motor Data'!$D$17:$D$21</c:f>
              <c:numCache>
                <c:formatCode>0.000</c:formatCode>
                <c:ptCount val="5"/>
                <c:pt idx="0" formatCode="0.0">
                  <c:v>0</c:v>
                </c:pt>
                <c:pt idx="1">
                  <c:v>0.2</c:v>
                </c:pt>
                <c:pt idx="2">
                  <c:v>0.24</c:v>
                </c:pt>
                <c:pt idx="3">
                  <c:v>1.04</c:v>
                </c:pt>
                <c:pt idx="4">
                  <c:v>1.06</c:v>
                </c:pt>
              </c:numCache>
            </c:numRef>
          </c:xVal>
          <c:yVal>
            <c:numRef>
              <c:f>'Motor Data'!$E$17:$E$21</c:f>
              <c:numCache>
                <c:formatCode>0.000</c:formatCode>
                <c:ptCount val="5"/>
                <c:pt idx="0" formatCode="0.0">
                  <c:v>0</c:v>
                </c:pt>
                <c:pt idx="1">
                  <c:v>9.1</c:v>
                </c:pt>
                <c:pt idx="2">
                  <c:v>1</c:v>
                </c:pt>
                <c:pt idx="3">
                  <c:v>0.9</c:v>
                </c:pt>
                <c:pt idx="4" formatCode="0.0">
                  <c:v>0</c:v>
                </c:pt>
              </c:numCache>
            </c:numRef>
          </c:yVal>
        </c:ser>
        <c:axId val="73473408"/>
        <c:axId val="75125888"/>
      </c:scatterChart>
      <c:valAx>
        <c:axId val="73473408"/>
        <c:scaling>
          <c:orientation val="minMax"/>
        </c:scaling>
        <c:axPos val="b"/>
        <c:majorGridlines/>
        <c:numFmt formatCode="0.0" sourceLinked="1"/>
        <c:tickLblPos val="nextTo"/>
        <c:crossAx val="75125888"/>
        <c:crosses val="autoZero"/>
        <c:crossBetween val="midCat"/>
      </c:valAx>
      <c:valAx>
        <c:axId val="75125888"/>
        <c:scaling>
          <c:orientation val="minMax"/>
        </c:scaling>
        <c:axPos val="l"/>
        <c:majorGridlines/>
        <c:numFmt formatCode="0.0" sourceLinked="1"/>
        <c:tickLblPos val="nextTo"/>
        <c:crossAx val="73473408"/>
        <c:crosses val="autoZero"/>
        <c:crossBetween val="midCat"/>
      </c:valAx>
    </c:plotArea>
    <c:legend>
      <c:legendPos val="r"/>
      <c:layout>
        <c:manualLayout>
          <c:xMode val="edge"/>
          <c:yMode val="edge"/>
          <c:x val="0.62747222222222221"/>
          <c:y val="0.36761373578302731"/>
          <c:w val="0.28086111111111112"/>
          <c:h val="0.16743438320209991"/>
        </c:manualLayout>
      </c:layout>
      <c:spPr>
        <a:solidFill>
          <a:schemeClr val="bg1"/>
        </a:solidFill>
        <a:ln>
          <a:solidFill>
            <a:schemeClr val="accent1"/>
          </a:solidFill>
        </a:ln>
      </c:spPr>
    </c:legend>
    <c:plotVisOnly val="1"/>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plotArea>
      <c:layout/>
      <c:scatterChart>
        <c:scatterStyle val="lineMarker"/>
        <c:ser>
          <c:idx val="0"/>
          <c:order val="0"/>
          <c:trendline>
            <c:trendlineType val="poly"/>
            <c:order val="2"/>
            <c:dispEq val="1"/>
            <c:trendlineLbl>
              <c:layout>
                <c:manualLayout>
                  <c:x val="9.1001372081237569E-2"/>
                  <c:y val="-0.62133441143818402"/>
                </c:manualLayout>
              </c:layout>
              <c:numFmt formatCode="0.000000E+00" sourceLinked="0"/>
            </c:trendlineLbl>
          </c:trendline>
          <c:xVal>
            <c:numRef>
              <c:f>'Air Density'!$B$3:$B$8</c:f>
              <c:numCache>
                <c:formatCode>#,##0.0</c:formatCode>
                <c:ptCount val="6"/>
                <c:pt idx="0">
                  <c:v>0</c:v>
                </c:pt>
                <c:pt idx="1">
                  <c:v>304.80060960121921</c:v>
                </c:pt>
                <c:pt idx="2">
                  <c:v>609.60121920243841</c:v>
                </c:pt>
                <c:pt idx="3">
                  <c:v>914.40182880365762</c:v>
                </c:pt>
                <c:pt idx="4">
                  <c:v>1219.2024384048768</c:v>
                </c:pt>
                <c:pt idx="5">
                  <c:v>1524.0030480060962</c:v>
                </c:pt>
              </c:numCache>
            </c:numRef>
          </c:xVal>
          <c:yVal>
            <c:numRef>
              <c:f>'Air Density'!$C$3:$C$8</c:f>
              <c:numCache>
                <c:formatCode>0.0000</c:formatCode>
                <c:ptCount val="6"/>
                <c:pt idx="0">
                  <c:v>1</c:v>
                </c:pt>
                <c:pt idx="1">
                  <c:v>0.97109999999999996</c:v>
                </c:pt>
                <c:pt idx="2">
                  <c:v>0.94279999999999997</c:v>
                </c:pt>
                <c:pt idx="3">
                  <c:v>0.91510000000000002</c:v>
                </c:pt>
                <c:pt idx="4">
                  <c:v>0.8881</c:v>
                </c:pt>
                <c:pt idx="5">
                  <c:v>0.86170000000000002</c:v>
                </c:pt>
              </c:numCache>
            </c:numRef>
          </c:yVal>
        </c:ser>
        <c:axId val="75302784"/>
        <c:axId val="75313152"/>
      </c:scatterChart>
      <c:valAx>
        <c:axId val="75302784"/>
        <c:scaling>
          <c:orientation val="minMax"/>
        </c:scaling>
        <c:axPos val="b"/>
        <c:title>
          <c:tx>
            <c:rich>
              <a:bodyPr/>
              <a:lstStyle/>
              <a:p>
                <a:pPr>
                  <a:defRPr/>
                </a:pPr>
                <a:r>
                  <a:rPr lang="en-US"/>
                  <a:t>Altitude (m)</a:t>
                </a:r>
              </a:p>
            </c:rich>
          </c:tx>
        </c:title>
        <c:numFmt formatCode="#,##0" sourceLinked="0"/>
        <c:minorTickMark val="in"/>
        <c:tickLblPos val="nextTo"/>
        <c:crossAx val="75313152"/>
        <c:crosses val="autoZero"/>
        <c:crossBetween val="midCat"/>
      </c:valAx>
      <c:valAx>
        <c:axId val="75313152"/>
        <c:scaling>
          <c:orientation val="minMax"/>
          <c:max val="1"/>
          <c:min val="0.85000000000000064"/>
        </c:scaling>
        <c:axPos val="l"/>
        <c:majorGridlines/>
        <c:title>
          <c:tx>
            <c:rich>
              <a:bodyPr rot="-5400000" vert="horz"/>
              <a:lstStyle/>
              <a:p>
                <a:pPr>
                  <a:defRPr/>
                </a:pPr>
                <a:r>
                  <a:rPr lang="en-US"/>
                  <a:t>Density Ratio</a:t>
                </a:r>
              </a:p>
            </c:rich>
          </c:tx>
        </c:title>
        <c:numFmt formatCode="General" sourceLinked="0"/>
        <c:minorTickMark val="in"/>
        <c:tickLblPos val="nextTo"/>
        <c:crossAx val="75302784"/>
        <c:crosses val="autoZero"/>
        <c:crossBetween val="midCat"/>
      </c:valAx>
    </c:plotArea>
    <c:plotVisOnly val="1"/>
  </c:chart>
  <c:printSettings>
    <c:headerFooter/>
    <c:pageMargins b="0.75000000000000233" l="0.70000000000000062" r="0.70000000000000062" t="0.7500000000000023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Altitude vs. Sustainer</a:t>
            </a:r>
            <a:r>
              <a:rPr lang="en-US" baseline="0"/>
              <a:t> </a:t>
            </a:r>
            <a:r>
              <a:rPr lang="en-US"/>
              <a:t>Mass</a:t>
            </a:r>
          </a:p>
        </c:rich>
      </c:tx>
    </c:title>
    <c:plotArea>
      <c:layout/>
      <c:scatterChart>
        <c:scatterStyle val="smoothMarker"/>
        <c:ser>
          <c:idx val="0"/>
          <c:order val="0"/>
          <c:tx>
            <c:strRef>
              <c:f>Studies!$B$1</c:f>
              <c:strCache>
                <c:ptCount val="1"/>
                <c:pt idx="0">
                  <c:v>Altitude</c:v>
                </c:pt>
              </c:strCache>
            </c:strRef>
          </c:tx>
          <c:xVal>
            <c:numRef>
              <c:f>Studies!$A$2:$A$14</c:f>
              <c:numCache>
                <c:formatCode>General</c:formatCode>
                <c:ptCount val="13"/>
                <c:pt idx="0">
                  <c:v>4</c:v>
                </c:pt>
                <c:pt idx="1">
                  <c:v>5</c:v>
                </c:pt>
                <c:pt idx="2">
                  <c:v>6</c:v>
                </c:pt>
                <c:pt idx="3">
                  <c:v>6.25</c:v>
                </c:pt>
                <c:pt idx="4">
                  <c:v>7</c:v>
                </c:pt>
                <c:pt idx="5">
                  <c:v>8</c:v>
                </c:pt>
                <c:pt idx="6">
                  <c:v>9</c:v>
                </c:pt>
                <c:pt idx="7">
                  <c:v>10</c:v>
                </c:pt>
                <c:pt idx="8">
                  <c:v>11</c:v>
                </c:pt>
                <c:pt idx="9">
                  <c:v>12</c:v>
                </c:pt>
                <c:pt idx="10">
                  <c:v>13</c:v>
                </c:pt>
                <c:pt idx="11">
                  <c:v>14</c:v>
                </c:pt>
                <c:pt idx="12">
                  <c:v>15</c:v>
                </c:pt>
              </c:numCache>
            </c:numRef>
          </c:xVal>
          <c:yVal>
            <c:numRef>
              <c:f>Studies!$B$2:$B$14</c:f>
              <c:numCache>
                <c:formatCode>General</c:formatCode>
                <c:ptCount val="13"/>
                <c:pt idx="0">
                  <c:v>283.60000000000002</c:v>
                </c:pt>
                <c:pt idx="1">
                  <c:v>287.5</c:v>
                </c:pt>
                <c:pt idx="2">
                  <c:v>289</c:v>
                </c:pt>
                <c:pt idx="3">
                  <c:v>289.10000000000002</c:v>
                </c:pt>
                <c:pt idx="4">
                  <c:v>288.60000000000002</c:v>
                </c:pt>
                <c:pt idx="5">
                  <c:v>286.5</c:v>
                </c:pt>
                <c:pt idx="6">
                  <c:v>283.10000000000002</c:v>
                </c:pt>
                <c:pt idx="7">
                  <c:v>278.60000000000002</c:v>
                </c:pt>
                <c:pt idx="8">
                  <c:v>273.2</c:v>
                </c:pt>
                <c:pt idx="9">
                  <c:v>267.2</c:v>
                </c:pt>
                <c:pt idx="10">
                  <c:v>260.7</c:v>
                </c:pt>
                <c:pt idx="11">
                  <c:v>253.8</c:v>
                </c:pt>
                <c:pt idx="12">
                  <c:v>246.6</c:v>
                </c:pt>
              </c:numCache>
            </c:numRef>
          </c:yVal>
          <c:smooth val="1"/>
        </c:ser>
        <c:axId val="75042176"/>
        <c:axId val="75068544"/>
      </c:scatterChart>
      <c:valAx>
        <c:axId val="75042176"/>
        <c:scaling>
          <c:orientation val="minMax"/>
          <c:max val="15"/>
          <c:min val="4"/>
        </c:scaling>
        <c:axPos val="b"/>
        <c:majorGridlines/>
        <c:numFmt formatCode="General" sourceLinked="1"/>
        <c:minorTickMark val="in"/>
        <c:tickLblPos val="nextTo"/>
        <c:crossAx val="75068544"/>
        <c:crosses val="autoZero"/>
        <c:crossBetween val="midCat"/>
        <c:majorUnit val="1"/>
      </c:valAx>
      <c:valAx>
        <c:axId val="75068544"/>
        <c:scaling>
          <c:orientation val="minMax"/>
        </c:scaling>
        <c:axPos val="l"/>
        <c:majorGridlines/>
        <c:numFmt formatCode="General" sourceLinked="1"/>
        <c:minorTickMark val="in"/>
        <c:tickLblPos val="nextTo"/>
        <c:crossAx val="75042176"/>
        <c:crosses val="autoZero"/>
        <c:crossBetween val="midCat"/>
      </c:valAx>
    </c:plotArea>
    <c:plotVisOnly val="1"/>
  </c:chart>
  <c:printSettings>
    <c:headerFooter/>
    <c:pageMargins b="0.75000000000000133" l="0.70000000000000062" r="0.70000000000000062" t="0.750000000000001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Altitude vs. Staging Delay</a:t>
            </a:r>
          </a:p>
        </c:rich>
      </c:tx>
    </c:title>
    <c:plotArea>
      <c:layout/>
      <c:scatterChart>
        <c:scatterStyle val="smoothMarker"/>
        <c:ser>
          <c:idx val="0"/>
          <c:order val="0"/>
          <c:tx>
            <c:strRef>
              <c:f>Studies!$B$18</c:f>
              <c:strCache>
                <c:ptCount val="1"/>
                <c:pt idx="0">
                  <c:v>Altitude</c:v>
                </c:pt>
              </c:strCache>
            </c:strRef>
          </c:tx>
          <c:xVal>
            <c:numRef>
              <c:f>Studies!$A$19:$A$25</c:f>
              <c:numCache>
                <c:formatCode>General</c:formatCode>
                <c:ptCount val="7"/>
                <c:pt idx="0">
                  <c:v>0</c:v>
                </c:pt>
                <c:pt idx="1">
                  <c:v>0.5</c:v>
                </c:pt>
                <c:pt idx="2">
                  <c:v>1</c:v>
                </c:pt>
                <c:pt idx="3">
                  <c:v>1.5</c:v>
                </c:pt>
                <c:pt idx="4">
                  <c:v>2</c:v>
                </c:pt>
                <c:pt idx="5">
                  <c:v>2.41</c:v>
                </c:pt>
                <c:pt idx="6">
                  <c:v>3</c:v>
                </c:pt>
              </c:numCache>
            </c:numRef>
          </c:xVal>
          <c:yVal>
            <c:numRef>
              <c:f>Studies!$B$19:$B$25</c:f>
              <c:numCache>
                <c:formatCode>General</c:formatCode>
                <c:ptCount val="7"/>
                <c:pt idx="0">
                  <c:v>526</c:v>
                </c:pt>
                <c:pt idx="1">
                  <c:v>537.6</c:v>
                </c:pt>
                <c:pt idx="2">
                  <c:v>546.4</c:v>
                </c:pt>
                <c:pt idx="3">
                  <c:v>552.5</c:v>
                </c:pt>
                <c:pt idx="4">
                  <c:v>555.9</c:v>
                </c:pt>
                <c:pt idx="5">
                  <c:v>556.79999999999995</c:v>
                </c:pt>
                <c:pt idx="6">
                  <c:v>555</c:v>
                </c:pt>
              </c:numCache>
            </c:numRef>
          </c:yVal>
          <c:smooth val="1"/>
        </c:ser>
        <c:axId val="75084160"/>
        <c:axId val="75085696"/>
      </c:scatterChart>
      <c:valAx>
        <c:axId val="75084160"/>
        <c:scaling>
          <c:orientation val="minMax"/>
          <c:max val="3"/>
          <c:min val="0"/>
        </c:scaling>
        <c:axPos val="b"/>
        <c:majorGridlines/>
        <c:numFmt formatCode="General" sourceLinked="1"/>
        <c:minorTickMark val="in"/>
        <c:tickLblPos val="nextTo"/>
        <c:crossAx val="75085696"/>
        <c:crosses val="autoZero"/>
        <c:crossBetween val="midCat"/>
        <c:majorUnit val="0.5"/>
        <c:minorUnit val="0.1"/>
      </c:valAx>
      <c:valAx>
        <c:axId val="75085696"/>
        <c:scaling>
          <c:orientation val="minMax"/>
        </c:scaling>
        <c:axPos val="l"/>
        <c:majorGridlines/>
        <c:numFmt formatCode="General" sourceLinked="1"/>
        <c:minorTickMark val="in"/>
        <c:tickLblPos val="nextTo"/>
        <c:crossAx val="75084160"/>
        <c:crosses val="autoZero"/>
        <c:crossBetween val="midCat"/>
      </c:valAx>
    </c:plotArea>
    <c:plotVisOnly val="1"/>
  </c:chart>
  <c:printSettings>
    <c:headerFooter/>
    <c:pageMargins b="0.75000000000000155" l="0.70000000000000062" r="0.70000000000000062" t="0.75000000000000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U.S. Velocity vs. Staging Delay</a:t>
            </a:r>
          </a:p>
        </c:rich>
      </c:tx>
    </c:title>
    <c:plotArea>
      <c:layout/>
      <c:scatterChart>
        <c:scatterStyle val="smoothMarker"/>
        <c:ser>
          <c:idx val="0"/>
          <c:order val="0"/>
          <c:tx>
            <c:strRef>
              <c:f>Studies!$C$18</c:f>
              <c:strCache>
                <c:ptCount val="1"/>
                <c:pt idx="0">
                  <c:v>Veloc at U.S. Ignition</c:v>
                </c:pt>
              </c:strCache>
            </c:strRef>
          </c:tx>
          <c:xVal>
            <c:numRef>
              <c:f>Studies!$A$19:$A$25</c:f>
              <c:numCache>
                <c:formatCode>General</c:formatCode>
                <c:ptCount val="7"/>
                <c:pt idx="0">
                  <c:v>0</c:v>
                </c:pt>
                <c:pt idx="1">
                  <c:v>0.5</c:v>
                </c:pt>
                <c:pt idx="2">
                  <c:v>1</c:v>
                </c:pt>
                <c:pt idx="3">
                  <c:v>1.5</c:v>
                </c:pt>
                <c:pt idx="4">
                  <c:v>2</c:v>
                </c:pt>
                <c:pt idx="5">
                  <c:v>2.41</c:v>
                </c:pt>
                <c:pt idx="6">
                  <c:v>3</c:v>
                </c:pt>
              </c:numCache>
            </c:numRef>
          </c:xVal>
          <c:yVal>
            <c:numRef>
              <c:f>Studies!$C$19:$C$25</c:f>
              <c:numCache>
                <c:formatCode>General</c:formatCode>
                <c:ptCount val="7"/>
                <c:pt idx="0">
                  <c:v>51.5</c:v>
                </c:pt>
                <c:pt idx="1">
                  <c:v>43.1</c:v>
                </c:pt>
                <c:pt idx="2">
                  <c:v>36.1</c:v>
                </c:pt>
                <c:pt idx="3">
                  <c:v>29.6</c:v>
                </c:pt>
                <c:pt idx="4">
                  <c:v>23.6</c:v>
                </c:pt>
                <c:pt idx="5">
                  <c:v>19.100000000000001</c:v>
                </c:pt>
                <c:pt idx="6">
                  <c:v>12.8</c:v>
                </c:pt>
              </c:numCache>
            </c:numRef>
          </c:yVal>
          <c:smooth val="1"/>
        </c:ser>
        <c:axId val="75261056"/>
        <c:axId val="75262592"/>
      </c:scatterChart>
      <c:valAx>
        <c:axId val="75261056"/>
        <c:scaling>
          <c:orientation val="minMax"/>
          <c:max val="3"/>
          <c:min val="0"/>
        </c:scaling>
        <c:axPos val="b"/>
        <c:majorGridlines/>
        <c:numFmt formatCode="General" sourceLinked="1"/>
        <c:minorTickMark val="in"/>
        <c:tickLblPos val="nextTo"/>
        <c:crossAx val="75262592"/>
        <c:crosses val="autoZero"/>
        <c:crossBetween val="midCat"/>
        <c:majorUnit val="0.5"/>
        <c:minorUnit val="0.1"/>
      </c:valAx>
      <c:valAx>
        <c:axId val="75262592"/>
        <c:scaling>
          <c:orientation val="minMax"/>
        </c:scaling>
        <c:axPos val="l"/>
        <c:majorGridlines/>
        <c:numFmt formatCode="General" sourceLinked="1"/>
        <c:minorTickMark val="in"/>
        <c:tickLblPos val="nextTo"/>
        <c:crossAx val="75261056"/>
        <c:crosses val="autoZero"/>
        <c:crossBetween val="midCat"/>
      </c:valAx>
    </c:plotArea>
    <c:plotVisOnly val="1"/>
  </c:chart>
  <c:printSettings>
    <c:headerFooter/>
    <c:pageMargins b="0.75000000000000178" l="0.70000000000000062" r="0.70000000000000062" t="0.750000000000001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11</xdr:col>
      <xdr:colOff>104775</xdr:colOff>
      <xdr:row>18</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22</xdr:row>
      <xdr:rowOff>0</xdr:rowOff>
    </xdr:from>
    <xdr:to>
      <xdr:col>11</xdr:col>
      <xdr:colOff>104775</xdr:colOff>
      <xdr:row>36</xdr:row>
      <xdr:rowOff>171450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0</xdr:colOff>
      <xdr:row>0</xdr:row>
      <xdr:rowOff>0</xdr:rowOff>
    </xdr:from>
    <xdr:to>
      <xdr:col>32</xdr:col>
      <xdr:colOff>304800</xdr:colOff>
      <xdr:row>15</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xdr:col>
      <xdr:colOff>0</xdr:colOff>
      <xdr:row>16</xdr:row>
      <xdr:rowOff>0</xdr:rowOff>
    </xdr:from>
    <xdr:to>
      <xdr:col>32</xdr:col>
      <xdr:colOff>304800</xdr:colOff>
      <xdr:row>31</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0</xdr:colOff>
      <xdr:row>0</xdr:row>
      <xdr:rowOff>0</xdr:rowOff>
    </xdr:from>
    <xdr:to>
      <xdr:col>24</xdr:col>
      <xdr:colOff>304800</xdr:colOff>
      <xdr:row>15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16</xdr:row>
      <xdr:rowOff>0</xdr:rowOff>
    </xdr:from>
    <xdr:to>
      <xdr:col>24</xdr:col>
      <xdr:colOff>304800</xdr:colOff>
      <xdr:row>31</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152400</xdr:colOff>
      <xdr:row>15</xdr:row>
      <xdr:rowOff>28575</xdr:rowOff>
    </xdr:from>
    <xdr:to>
      <xdr:col>12</xdr:col>
      <xdr:colOff>457200</xdr:colOff>
      <xdr:row>32</xdr:row>
      <xdr:rowOff>19050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409575</xdr:colOff>
      <xdr:row>0</xdr:row>
      <xdr:rowOff>171450</xdr:rowOff>
    </xdr:from>
    <xdr:to>
      <xdr:col>13</xdr:col>
      <xdr:colOff>381000</xdr:colOff>
      <xdr:row>21</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0</xdr:row>
      <xdr:rowOff>85725</xdr:rowOff>
    </xdr:from>
    <xdr:to>
      <xdr:col>10</xdr:col>
      <xdr:colOff>409575</xdr:colOff>
      <xdr:row>14</xdr:row>
      <xdr:rowOff>161925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17</xdr:row>
      <xdr:rowOff>0</xdr:rowOff>
    </xdr:from>
    <xdr:to>
      <xdr:col>11</xdr:col>
      <xdr:colOff>523875</xdr:colOff>
      <xdr:row>31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17</xdr:row>
      <xdr:rowOff>0</xdr:rowOff>
    </xdr:from>
    <xdr:to>
      <xdr:col>18</xdr:col>
      <xdr:colOff>523875</xdr:colOff>
      <xdr:row>31</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dimension ref="A1:A32"/>
  <sheetViews>
    <sheetView workbookViewId="0"/>
  </sheetViews>
  <sheetFormatPr defaultRowHeight="15"/>
  <cols>
    <col min="1" max="1" width="74.42578125" style="36" customWidth="1"/>
    <col min="2" max="16384" width="9.140625" style="37"/>
  </cols>
  <sheetData>
    <row r="1" spans="1:1" s="35" customFormat="1" ht="23.25">
      <c r="A1" s="34" t="s">
        <v>71</v>
      </c>
    </row>
    <row r="3" spans="1:1" ht="50.25" customHeight="1">
      <c r="A3" s="36" t="s">
        <v>103</v>
      </c>
    </row>
    <row r="5" spans="1:1" ht="45">
      <c r="A5" s="36" t="s">
        <v>167</v>
      </c>
    </row>
    <row r="7" spans="1:1" ht="30">
      <c r="A7" s="36" t="s">
        <v>168</v>
      </c>
    </row>
    <row r="9" spans="1:1">
      <c r="A9" s="36" t="s">
        <v>104</v>
      </c>
    </row>
    <row r="11" spans="1:1" ht="45">
      <c r="A11" s="36" t="s">
        <v>99</v>
      </c>
    </row>
    <row r="13" spans="1:1" ht="60">
      <c r="A13" s="36" t="s">
        <v>102</v>
      </c>
    </row>
    <row r="15" spans="1:1" ht="30">
      <c r="A15" s="36" t="s">
        <v>149</v>
      </c>
    </row>
    <row r="17" spans="1:1">
      <c r="A17" s="36" t="s">
        <v>89</v>
      </c>
    </row>
    <row r="19" spans="1:1" ht="30">
      <c r="A19" s="36" t="s">
        <v>166</v>
      </c>
    </row>
    <row r="22" spans="1:1" ht="23.25">
      <c r="A22" s="34" t="s">
        <v>72</v>
      </c>
    </row>
    <row r="24" spans="1:1">
      <c r="A24" s="36" t="s">
        <v>92</v>
      </c>
    </row>
    <row r="26" spans="1:1" ht="60">
      <c r="A26" s="36" t="s">
        <v>115</v>
      </c>
    </row>
    <row r="28" spans="1:1" ht="30">
      <c r="A28" s="36" t="s">
        <v>93</v>
      </c>
    </row>
    <row r="30" spans="1:1" ht="30">
      <c r="A30" s="36" t="s">
        <v>112</v>
      </c>
    </row>
    <row r="32" spans="1:1" ht="45">
      <c r="A32" s="36" t="s">
        <v>100</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AO42"/>
  <sheetViews>
    <sheetView workbookViewId="0">
      <pane xSplit="3" topLeftCell="D1" activePane="topRight" state="frozenSplit"/>
      <selection pane="topRight" activeCell="B7" sqref="B7"/>
    </sheetView>
  </sheetViews>
  <sheetFormatPr defaultRowHeight="15"/>
  <cols>
    <col min="1" max="1" width="25.5703125" style="5" customWidth="1"/>
    <col min="2" max="3" width="10.28515625" style="5" customWidth="1"/>
    <col min="4" max="4" width="32.5703125" style="5" bestFit="1" customWidth="1"/>
    <col min="5" max="11" width="9.140625" style="5"/>
    <col min="12" max="12" width="2.42578125" style="5" customWidth="1"/>
    <col min="13" max="13" width="3.140625" style="33" customWidth="1"/>
    <col min="14" max="14" width="16.42578125" style="5" bestFit="1" customWidth="1"/>
    <col min="15" max="15" width="7" style="5" customWidth="1"/>
    <col min="16" max="16" width="8.42578125" style="5" bestFit="1" customWidth="1"/>
    <col min="17" max="17" width="1.7109375" style="5" customWidth="1"/>
    <col min="18" max="33" width="9.140625" style="5"/>
    <col min="42" max="16384" width="9.140625" style="5"/>
  </cols>
  <sheetData>
    <row r="1" spans="1:41" ht="12.75">
      <c r="A1" s="4" t="s">
        <v>94</v>
      </c>
      <c r="N1" s="59" t="s">
        <v>101</v>
      </c>
      <c r="O1" s="59"/>
      <c r="P1" s="59"/>
      <c r="AH1" s="5"/>
      <c r="AI1" s="5"/>
      <c r="AJ1" s="5"/>
      <c r="AK1" s="5"/>
      <c r="AL1" s="5"/>
      <c r="AM1" s="5"/>
      <c r="AN1" s="5"/>
      <c r="AO1" s="5"/>
    </row>
    <row r="2" spans="1:41" ht="12.75">
      <c r="A2" s="13" t="s">
        <v>110</v>
      </c>
      <c r="B2" s="5">
        <v>0</v>
      </c>
      <c r="C2" s="5" t="s">
        <v>74</v>
      </c>
      <c r="AH2" s="5"/>
      <c r="AI2" s="5"/>
      <c r="AJ2" s="5"/>
      <c r="AK2" s="5"/>
      <c r="AL2" s="5"/>
      <c r="AM2" s="5"/>
      <c r="AN2" s="5"/>
      <c r="AO2" s="5"/>
    </row>
    <row r="3" spans="1:41" ht="12.75">
      <c r="A3" s="13" t="s">
        <v>111</v>
      </c>
      <c r="B3" s="5">
        <v>0</v>
      </c>
      <c r="C3" s="5" t="s">
        <v>61</v>
      </c>
      <c r="N3" s="5" t="s">
        <v>73</v>
      </c>
      <c r="O3" s="29">
        <f>Max_Accel</f>
        <v>408.83722063356595</v>
      </c>
      <c r="P3" s="5" t="s">
        <v>5</v>
      </c>
      <c r="AH3" s="5"/>
      <c r="AI3" s="5"/>
      <c r="AJ3" s="5"/>
      <c r="AK3" s="5"/>
      <c r="AL3" s="5"/>
      <c r="AM3" s="5"/>
      <c r="AN3" s="5"/>
      <c r="AO3" s="5"/>
    </row>
    <row r="4" spans="1:41" s="31" customFormat="1" ht="12.75">
      <c r="A4" s="10"/>
      <c r="B4" s="10"/>
      <c r="C4" s="10"/>
      <c r="D4" s="10"/>
      <c r="E4" s="10"/>
      <c r="F4" s="10"/>
      <c r="G4" s="10"/>
      <c r="H4" s="10"/>
      <c r="I4" s="10"/>
      <c r="J4" s="10"/>
      <c r="K4" s="10"/>
      <c r="L4" s="10"/>
      <c r="M4" s="33"/>
      <c r="O4" s="32">
        <f>O3/Grav</f>
        <v>41.689794234888161</v>
      </c>
      <c r="P4" s="31" t="s">
        <v>75</v>
      </c>
    </row>
    <row r="5" spans="1:41" ht="12.75">
      <c r="A5" s="4" t="s">
        <v>95</v>
      </c>
      <c r="AH5" s="5"/>
      <c r="AI5" s="5"/>
      <c r="AJ5" s="5"/>
      <c r="AK5" s="5"/>
      <c r="AL5" s="5"/>
      <c r="AM5" s="5"/>
      <c r="AN5" s="5"/>
      <c r="AO5" s="5"/>
    </row>
    <row r="6" spans="1:41" ht="12.75">
      <c r="A6" s="6" t="s">
        <v>10</v>
      </c>
      <c r="N6" s="5" t="s">
        <v>85</v>
      </c>
      <c r="O6" s="29">
        <f>Max_Veloc</f>
        <v>120.87537286970179</v>
      </c>
      <c r="P6" s="5" t="s">
        <v>74</v>
      </c>
      <c r="AH6" s="5"/>
      <c r="AI6" s="5"/>
      <c r="AJ6" s="5"/>
      <c r="AK6" s="5"/>
      <c r="AL6" s="5"/>
      <c r="AM6" s="5"/>
      <c r="AN6" s="5"/>
      <c r="AO6" s="5"/>
    </row>
    <row r="7" spans="1:41" ht="12.75">
      <c r="A7" s="7" t="s">
        <v>3</v>
      </c>
      <c r="B7" s="8">
        <v>18</v>
      </c>
      <c r="C7" s="5" t="s">
        <v>4</v>
      </c>
      <c r="O7" s="29">
        <f>O6*39.37/12</f>
        <v>396.57195249001325</v>
      </c>
      <c r="P7" s="5" t="s">
        <v>86</v>
      </c>
      <c r="AH7" s="5"/>
      <c r="AI7" s="5"/>
      <c r="AJ7" s="5"/>
      <c r="AK7" s="5"/>
      <c r="AL7" s="5"/>
      <c r="AM7" s="5"/>
      <c r="AN7" s="5"/>
      <c r="AO7" s="5"/>
    </row>
    <row r="8" spans="1:41" ht="12.75">
      <c r="A8" s="7" t="s">
        <v>1</v>
      </c>
      <c r="B8" s="8">
        <v>9.6579968043635915</v>
      </c>
      <c r="C8" s="5" t="s">
        <v>8</v>
      </c>
      <c r="D8" s="5" t="s">
        <v>40</v>
      </c>
      <c r="AH8" s="5"/>
      <c r="AI8" s="5"/>
      <c r="AJ8" s="5"/>
      <c r="AK8" s="5"/>
      <c r="AL8" s="5"/>
      <c r="AM8" s="5"/>
      <c r="AN8" s="5"/>
      <c r="AO8" s="5"/>
    </row>
    <row r="9" spans="1:41" ht="12.75">
      <c r="A9" s="7" t="s">
        <v>7</v>
      </c>
      <c r="B9" s="8">
        <v>0.26300000000000001</v>
      </c>
      <c r="D9" s="5" t="s">
        <v>9</v>
      </c>
      <c r="N9" s="5" t="s">
        <v>87</v>
      </c>
      <c r="O9" s="29">
        <f>Max_Displ</f>
        <v>556.75988571307369</v>
      </c>
      <c r="P9" s="5" t="s">
        <v>61</v>
      </c>
      <c r="AH9" s="5"/>
      <c r="AI9" s="5"/>
      <c r="AJ9" s="5"/>
      <c r="AK9" s="5"/>
      <c r="AL9" s="5"/>
      <c r="AM9" s="5"/>
      <c r="AN9" s="5"/>
      <c r="AO9" s="5"/>
    </row>
    <row r="10" spans="1:41" ht="12.75">
      <c r="A10" s="6" t="s">
        <v>11</v>
      </c>
      <c r="O10" s="30">
        <f>O9*39.37/12</f>
        <v>1826.636391710309</v>
      </c>
      <c r="P10" s="5" t="s">
        <v>88</v>
      </c>
      <c r="AH10" s="5"/>
      <c r="AI10" s="5"/>
      <c r="AJ10" s="5"/>
      <c r="AK10" s="5"/>
      <c r="AL10" s="5"/>
      <c r="AM10" s="5"/>
      <c r="AN10" s="5"/>
      <c r="AO10" s="5"/>
    </row>
    <row r="11" spans="1:41" ht="12.75">
      <c r="A11" s="7" t="s">
        <v>113</v>
      </c>
      <c r="B11" s="8">
        <f>VLOOKUP(D11,'Motor Data'!$A$3:$N$9,2,FALSE)</f>
        <v>4.9000000000000004</v>
      </c>
      <c r="C11" s="5" t="s">
        <v>8</v>
      </c>
      <c r="D11" s="49" t="s">
        <v>157</v>
      </c>
      <c r="AH11" s="5"/>
      <c r="AI11" s="5"/>
      <c r="AJ11" s="5"/>
      <c r="AK11" s="5"/>
      <c r="AL11" s="5"/>
      <c r="AM11" s="5"/>
      <c r="AN11" s="5"/>
      <c r="AO11" s="5"/>
    </row>
    <row r="12" spans="1:41" ht="12.75">
      <c r="A12" s="7" t="s">
        <v>114</v>
      </c>
      <c r="B12" s="8">
        <f>VLOOKUP(D11,'Motor Data'!$A$3:$N$9,3,FALSE)</f>
        <v>1.8</v>
      </c>
      <c r="C12" s="5" t="s">
        <v>8</v>
      </c>
      <c r="AH12" s="5"/>
      <c r="AI12" s="5"/>
      <c r="AJ12" s="5"/>
      <c r="AK12" s="5"/>
      <c r="AL12" s="5"/>
      <c r="AM12" s="5"/>
      <c r="AN12" s="5"/>
      <c r="AO12" s="5"/>
    </row>
    <row r="13" spans="1:41" ht="12.75">
      <c r="A13" s="7" t="s">
        <v>38</v>
      </c>
      <c r="B13" s="8" t="s">
        <v>34</v>
      </c>
      <c r="C13" s="5" t="s">
        <v>35</v>
      </c>
      <c r="AH13" s="5"/>
      <c r="AI13" s="5"/>
      <c r="AJ13" s="5"/>
      <c r="AK13" s="5"/>
      <c r="AL13" s="5"/>
      <c r="AM13" s="5"/>
      <c r="AN13" s="5"/>
      <c r="AO13" s="5"/>
    </row>
    <row r="14" spans="1:41" ht="12.75">
      <c r="A14" s="11" t="s">
        <v>31</v>
      </c>
      <c r="B14" s="8">
        <f>VLOOKUP(D11,'Motor Data'!$A$3:$N$9,4,FALSE)</f>
        <v>0</v>
      </c>
      <c r="C14" s="8">
        <f>VLOOKUP(D11,'Motor Data'!$A$3:$N$9,5,FALSE)</f>
        <v>0</v>
      </c>
      <c r="N14" s="5" t="s">
        <v>108</v>
      </c>
      <c r="AH14" s="5"/>
      <c r="AI14" s="5"/>
      <c r="AJ14" s="5"/>
      <c r="AK14" s="5"/>
      <c r="AL14" s="5"/>
      <c r="AM14" s="5"/>
      <c r="AN14" s="5"/>
      <c r="AO14" s="5"/>
    </row>
    <row r="15" spans="1:41" ht="12.75">
      <c r="A15" s="11" t="s">
        <v>32</v>
      </c>
      <c r="B15" s="8">
        <f>VLOOKUP(D11,'Motor Data'!$A$3:$N$9,6,FALSE)</f>
        <v>0.09</v>
      </c>
      <c r="C15" s="8">
        <f>VLOOKUP(D11,'Motor Data'!$A$3:$N$9,7,FALSE)</f>
        <v>6</v>
      </c>
      <c r="D15" s="12"/>
      <c r="N15" s="13" t="s">
        <v>107</v>
      </c>
      <c r="O15" s="29">
        <f>MAX(Solution!AO:AO)</f>
        <v>51.447902580779598</v>
      </c>
      <c r="P15" s="5" t="s">
        <v>74</v>
      </c>
      <c r="AH15" s="5"/>
      <c r="AI15" s="5"/>
      <c r="AJ15" s="5"/>
      <c r="AK15" s="5"/>
      <c r="AL15" s="5"/>
      <c r="AM15" s="5"/>
      <c r="AN15" s="5"/>
      <c r="AO15" s="5"/>
    </row>
    <row r="16" spans="1:41" ht="12.75">
      <c r="A16" s="11" t="s">
        <v>33</v>
      </c>
      <c r="B16" s="8">
        <f>VLOOKUP(D11,'Motor Data'!$A$3:$N$9,8,FALSE)</f>
        <v>0.25</v>
      </c>
      <c r="C16" s="8">
        <f>VLOOKUP(D11,'Motor Data'!$A$3:$N$9,9,FALSE)</f>
        <v>1.065469613259667</v>
      </c>
      <c r="D16" s="12"/>
      <c r="N16" s="13"/>
      <c r="O16" s="29">
        <f>O15*39.37/12</f>
        <v>168.79199371710772</v>
      </c>
      <c r="P16" s="5" t="s">
        <v>86</v>
      </c>
      <c r="AH16" s="5"/>
      <c r="AI16" s="5"/>
      <c r="AJ16" s="5"/>
      <c r="AK16" s="5"/>
      <c r="AL16" s="5"/>
      <c r="AM16" s="5"/>
      <c r="AN16" s="5"/>
      <c r="AO16" s="5"/>
    </row>
    <row r="17" spans="1:41" ht="12.75">
      <c r="A17" s="11" t="s">
        <v>36</v>
      </c>
      <c r="B17" s="8">
        <f>VLOOKUP(D11,'Motor Data'!$A$3:$N$9,10,FALSE)</f>
        <v>1.9</v>
      </c>
      <c r="C17" s="8">
        <f>VLOOKUP(D11,'Motor Data'!$A$3:$N$9,11,FALSE)</f>
        <v>0.81</v>
      </c>
      <c r="D17" s="12"/>
      <c r="N17" s="13" t="s">
        <v>76</v>
      </c>
      <c r="O17" s="29">
        <f>MAX(Solution!AP:AP)</f>
        <v>28.098923610497145</v>
      </c>
      <c r="P17" s="5" t="s">
        <v>61</v>
      </c>
      <c r="AH17" s="5"/>
      <c r="AI17" s="5"/>
      <c r="AJ17" s="5"/>
      <c r="AK17" s="5"/>
      <c r="AL17" s="5"/>
      <c r="AM17" s="5"/>
      <c r="AN17" s="5"/>
      <c r="AO17" s="5"/>
    </row>
    <row r="18" spans="1:41" ht="12.75">
      <c r="A18" s="11" t="s">
        <v>37</v>
      </c>
      <c r="B18" s="8">
        <f>VLOOKUP(D11,'Motor Data'!$A$3:$N$9,12,FALSE)</f>
        <v>2</v>
      </c>
      <c r="C18" s="8">
        <f>VLOOKUP(D11,'Motor Data'!$A$3:$N$9,13,FALSE)</f>
        <v>0</v>
      </c>
      <c r="D18" s="12"/>
      <c r="N18" s="13"/>
      <c r="O18" s="29">
        <f>O17*39.37/12</f>
        <v>92.187885212106039</v>
      </c>
      <c r="P18" s="5" t="s">
        <v>88</v>
      </c>
      <c r="AH18" s="5"/>
      <c r="AI18" s="5"/>
      <c r="AJ18" s="5"/>
      <c r="AK18" s="5"/>
      <c r="AL18" s="5"/>
      <c r="AM18" s="5"/>
      <c r="AN18" s="5"/>
      <c r="AO18" s="5"/>
    </row>
    <row r="19" spans="1:41" ht="12.75">
      <c r="A19" s="7" t="s">
        <v>16</v>
      </c>
      <c r="B19" s="9">
        <f>(AVERAGE(C14:C15)*(B15-B14)+AVERAGE(C15:C16)*(B16-B15)+AVERAGE(C16:C17)*(B17-B16)+AVERAGE(C17:C18)*(B18-B17))</f>
        <v>2.4229999999999987</v>
      </c>
      <c r="C19" s="5" t="s">
        <v>17</v>
      </c>
      <c r="AH19" s="5"/>
      <c r="AI19" s="5"/>
      <c r="AJ19" s="5"/>
      <c r="AK19" s="5"/>
      <c r="AL19" s="5"/>
      <c r="AM19" s="5"/>
      <c r="AN19" s="5"/>
      <c r="AO19" s="5"/>
    </row>
    <row r="20" spans="1:41" s="31" customFormat="1" ht="12.75">
      <c r="A20" s="10"/>
      <c r="B20" s="10"/>
      <c r="C20" s="10"/>
      <c r="D20" s="10"/>
      <c r="E20" s="10"/>
      <c r="F20" s="10"/>
      <c r="G20" s="10"/>
      <c r="H20" s="10"/>
      <c r="I20" s="10"/>
      <c r="J20" s="10"/>
      <c r="K20" s="10"/>
      <c r="L20" s="10"/>
      <c r="M20" s="33"/>
    </row>
    <row r="21" spans="1:41" ht="12.75">
      <c r="A21" s="17" t="s">
        <v>96</v>
      </c>
      <c r="B21" s="26">
        <v>2.41</v>
      </c>
      <c r="C21" s="5" t="s">
        <v>13</v>
      </c>
      <c r="D21" s="5" t="s">
        <v>18</v>
      </c>
      <c r="N21" s="5" t="s">
        <v>109</v>
      </c>
      <c r="AH21" s="5"/>
      <c r="AI21" s="5"/>
      <c r="AJ21" s="5"/>
      <c r="AK21" s="5"/>
      <c r="AL21" s="5"/>
      <c r="AM21" s="5"/>
      <c r="AN21" s="5"/>
      <c r="AO21" s="5"/>
    </row>
    <row r="22" spans="1:41" s="31" customFormat="1" ht="12.75">
      <c r="A22" s="10"/>
      <c r="B22" s="10"/>
      <c r="C22" s="10"/>
      <c r="D22" s="10"/>
      <c r="E22" s="10"/>
      <c r="F22" s="10"/>
      <c r="G22" s="10"/>
      <c r="H22" s="10"/>
      <c r="I22" s="10"/>
      <c r="J22" s="10"/>
      <c r="K22" s="10"/>
      <c r="L22" s="10"/>
      <c r="M22" s="33"/>
      <c r="N22" s="13" t="s">
        <v>107</v>
      </c>
      <c r="O22" s="29">
        <f>MAX(Solution!AQ:AQ)</f>
        <v>19.077256689540665</v>
      </c>
      <c r="P22" s="5" t="s">
        <v>74</v>
      </c>
    </row>
    <row r="23" spans="1:41" ht="12.75">
      <c r="A23" s="4" t="s">
        <v>97</v>
      </c>
      <c r="N23" s="13"/>
      <c r="O23" s="29">
        <f>O22*39.37/12</f>
        <v>62.58929965560133</v>
      </c>
      <c r="P23" s="5" t="s">
        <v>86</v>
      </c>
      <c r="AH23" s="5"/>
      <c r="AI23" s="5"/>
      <c r="AJ23" s="5"/>
      <c r="AK23" s="5"/>
      <c r="AL23" s="5"/>
      <c r="AM23" s="5"/>
      <c r="AN23" s="5"/>
      <c r="AO23" s="5"/>
    </row>
    <row r="24" spans="1:41" ht="12.75">
      <c r="A24" s="6" t="s">
        <v>10</v>
      </c>
      <c r="N24" s="13" t="s">
        <v>76</v>
      </c>
      <c r="O24" s="29">
        <f>MAX(Solution!AR:AR)</f>
        <v>109.9481496978146</v>
      </c>
      <c r="P24" s="5" t="s">
        <v>61</v>
      </c>
      <c r="AH24" s="5"/>
      <c r="AI24" s="5"/>
      <c r="AJ24" s="5"/>
      <c r="AK24" s="5"/>
      <c r="AL24" s="5"/>
      <c r="AM24" s="5"/>
      <c r="AN24" s="5"/>
      <c r="AO24" s="5"/>
    </row>
    <row r="25" spans="1:41" ht="12.75">
      <c r="A25" s="7" t="s">
        <v>3</v>
      </c>
      <c r="B25" s="8">
        <v>40.5</v>
      </c>
      <c r="C25" s="5" t="s">
        <v>4</v>
      </c>
      <c r="N25" s="13"/>
      <c r="O25" s="29">
        <f>O24*39.37/12</f>
        <v>360.7215544669134</v>
      </c>
      <c r="P25" s="5" t="s">
        <v>88</v>
      </c>
      <c r="AH25" s="5"/>
      <c r="AI25" s="5"/>
      <c r="AJ25" s="5"/>
      <c r="AK25" s="5"/>
      <c r="AL25" s="5"/>
      <c r="AM25" s="5"/>
      <c r="AN25" s="5"/>
      <c r="AO25" s="5"/>
    </row>
    <row r="26" spans="1:41" ht="12.75">
      <c r="A26" s="7" t="s">
        <v>1</v>
      </c>
      <c r="B26" s="8">
        <v>18.100000000000001</v>
      </c>
      <c r="C26" s="5" t="s">
        <v>8</v>
      </c>
      <c r="D26" s="5" t="s">
        <v>21</v>
      </c>
      <c r="AH26" s="5"/>
      <c r="AI26" s="5"/>
      <c r="AJ26" s="5"/>
      <c r="AK26" s="5"/>
      <c r="AL26" s="5"/>
      <c r="AM26" s="5"/>
      <c r="AN26" s="5"/>
      <c r="AO26" s="5"/>
    </row>
    <row r="27" spans="1:41" ht="12.75">
      <c r="A27" s="7" t="s">
        <v>7</v>
      </c>
      <c r="B27" s="8">
        <v>0.28100000000000003</v>
      </c>
      <c r="D27" s="5" t="s">
        <v>22</v>
      </c>
      <c r="AH27" s="5"/>
      <c r="AI27" s="5"/>
      <c r="AJ27" s="5"/>
      <c r="AK27" s="5"/>
      <c r="AL27" s="5"/>
      <c r="AM27" s="5"/>
      <c r="AN27" s="5"/>
      <c r="AO27" s="5"/>
    </row>
    <row r="28" spans="1:41" ht="12.75">
      <c r="A28" s="6" t="s">
        <v>11</v>
      </c>
      <c r="AH28" s="5"/>
      <c r="AI28" s="5"/>
      <c r="AJ28" s="5"/>
      <c r="AK28" s="5"/>
      <c r="AL28" s="5"/>
      <c r="AM28" s="5"/>
      <c r="AN28" s="5"/>
      <c r="AO28" s="5"/>
    </row>
    <row r="29" spans="1:41" ht="12.75">
      <c r="A29" s="7" t="s">
        <v>113</v>
      </c>
      <c r="B29" s="8">
        <f>VLOOKUP(D29,'Motor Data'!$A$3:$N$9,2,FALSE)</f>
        <v>4</v>
      </c>
      <c r="C29" s="5" t="s">
        <v>8</v>
      </c>
      <c r="D29" s="49" t="s">
        <v>158</v>
      </c>
      <c r="AH29" s="5"/>
      <c r="AI29" s="5"/>
      <c r="AJ29" s="5"/>
      <c r="AK29" s="5"/>
      <c r="AL29" s="5"/>
      <c r="AM29" s="5"/>
      <c r="AN29" s="5"/>
      <c r="AO29" s="5"/>
    </row>
    <row r="30" spans="1:41" ht="12.75">
      <c r="A30" s="7" t="s">
        <v>114</v>
      </c>
      <c r="B30" s="8">
        <f>VLOOKUP(D29,'Motor Data'!$A$3:$N$9,3,FALSE)</f>
        <v>1.7</v>
      </c>
      <c r="C30" s="5" t="s">
        <v>8</v>
      </c>
      <c r="AH30" s="5"/>
      <c r="AI30" s="5"/>
      <c r="AJ30" s="5"/>
      <c r="AK30" s="5"/>
      <c r="AL30" s="5"/>
      <c r="AM30" s="5"/>
      <c r="AN30" s="5"/>
      <c r="AO30" s="5"/>
    </row>
    <row r="31" spans="1:41" ht="12.75">
      <c r="A31" s="7" t="s">
        <v>38</v>
      </c>
      <c r="B31" s="8" t="s">
        <v>34</v>
      </c>
      <c r="C31" s="5" t="s">
        <v>35</v>
      </c>
      <c r="AH31" s="5"/>
      <c r="AI31" s="5"/>
      <c r="AJ31" s="5"/>
      <c r="AK31" s="5"/>
      <c r="AL31" s="5"/>
      <c r="AM31" s="5"/>
      <c r="AN31" s="5"/>
      <c r="AO31" s="5"/>
    </row>
    <row r="32" spans="1:41" ht="12.75">
      <c r="A32" s="11" t="s">
        <v>31</v>
      </c>
      <c r="B32" s="8">
        <f>VLOOKUP(D29,'Motor Data'!$A$3:$N$9,4,FALSE)</f>
        <v>0</v>
      </c>
      <c r="C32" s="8">
        <f>VLOOKUP(D29,'Motor Data'!$A$3:$N$9,5,FALSE)</f>
        <v>0</v>
      </c>
      <c r="AH32" s="5"/>
      <c r="AI32" s="5"/>
      <c r="AJ32" s="5"/>
      <c r="AK32" s="5"/>
      <c r="AL32" s="5"/>
      <c r="AM32" s="5"/>
      <c r="AN32" s="5"/>
      <c r="AO32" s="5"/>
    </row>
    <row r="33" spans="1:41" ht="12.75">
      <c r="A33" s="11" t="s">
        <v>32</v>
      </c>
      <c r="B33" s="8">
        <f>VLOOKUP(D29,'Motor Data'!$A$3:$N$9,6,FALSE)</f>
        <v>0.09</v>
      </c>
      <c r="C33" s="8">
        <f>VLOOKUP(D29,'Motor Data'!$A$3:$N$9,7,FALSE)</f>
        <v>6</v>
      </c>
      <c r="D33" s="12"/>
      <c r="N33" s="5" t="s">
        <v>174</v>
      </c>
      <c r="O33" s="52">
        <f>B36</f>
        <v>0.94</v>
      </c>
      <c r="AH33" s="5"/>
      <c r="AI33" s="5"/>
      <c r="AJ33" s="5"/>
      <c r="AK33" s="5"/>
      <c r="AL33" s="5"/>
      <c r="AM33" s="5"/>
      <c r="AN33" s="5"/>
      <c r="AO33" s="5"/>
    </row>
    <row r="34" spans="1:41" ht="12.75">
      <c r="A34" s="11" t="s">
        <v>33</v>
      </c>
      <c r="B34" s="8">
        <f>VLOOKUP(D29,'Motor Data'!$A$3:$N$9,8,FALSE)</f>
        <v>0.15</v>
      </c>
      <c r="C34" s="8">
        <f>VLOOKUP(D29,'Motor Data'!$A$3:$N$9,9,FALSE)</f>
        <v>2.65</v>
      </c>
      <c r="D34" s="12"/>
      <c r="N34" s="5" t="s">
        <v>175</v>
      </c>
      <c r="O34" s="52">
        <f>B21</f>
        <v>2.41</v>
      </c>
      <c r="T34" s="55" t="s">
        <v>180</v>
      </c>
      <c r="U34" s="55" t="s">
        <v>179</v>
      </c>
      <c r="AH34" s="5"/>
      <c r="AI34" s="5"/>
      <c r="AJ34" s="5"/>
      <c r="AK34" s="5"/>
      <c r="AL34" s="5"/>
      <c r="AM34" s="5"/>
      <c r="AN34" s="5"/>
      <c r="AO34" s="5"/>
    </row>
    <row r="35" spans="1:41" ht="12.75">
      <c r="A35" s="11" t="s">
        <v>36</v>
      </c>
      <c r="B35" s="8">
        <f>VLOOKUP(D29,'Motor Data'!$A$3:$N$9,10,FALSE)</f>
        <v>0.87</v>
      </c>
      <c r="C35" s="8">
        <f>VLOOKUP(D29,'Motor Data'!$A$3:$N$9,11,FALSE)</f>
        <v>2.3199999999999998</v>
      </c>
      <c r="D35" s="12"/>
      <c r="N35" s="5" t="s">
        <v>176</v>
      </c>
      <c r="O35" s="52">
        <f>B18</f>
        <v>2</v>
      </c>
      <c r="T35" s="58">
        <f>O37</f>
        <v>8.43</v>
      </c>
      <c r="U35" s="55">
        <v>0</v>
      </c>
      <c r="AH35" s="5"/>
      <c r="AI35" s="5"/>
      <c r="AJ35" s="5"/>
      <c r="AK35" s="5"/>
      <c r="AL35" s="5"/>
      <c r="AM35" s="5"/>
      <c r="AN35" s="5"/>
      <c r="AO35" s="5"/>
    </row>
    <row r="36" spans="1:41" ht="12.75">
      <c r="A36" s="11" t="s">
        <v>37</v>
      </c>
      <c r="B36" s="8">
        <f>VLOOKUP(D29,'Motor Data'!$A$3:$N$9,12,FALSE)</f>
        <v>0.94</v>
      </c>
      <c r="C36" s="8">
        <f>VLOOKUP(D29,'Motor Data'!$A$3:$N$9,13,FALSE)</f>
        <v>0</v>
      </c>
      <c r="D36" s="12"/>
      <c r="N36" s="5" t="s">
        <v>177</v>
      </c>
      <c r="O36" s="52">
        <v>3.08</v>
      </c>
      <c r="T36" s="58">
        <f>O37</f>
        <v>8.43</v>
      </c>
      <c r="U36" s="55">
        <f>300</f>
        <v>300</v>
      </c>
      <c r="AH36" s="5"/>
      <c r="AI36" s="5"/>
      <c r="AJ36" s="5"/>
      <c r="AK36" s="5"/>
      <c r="AL36" s="5"/>
      <c r="AM36" s="5"/>
      <c r="AN36" s="5"/>
      <c r="AO36" s="5"/>
    </row>
    <row r="37" spans="1:41" ht="12.75">
      <c r="A37" s="7" t="s">
        <v>16</v>
      </c>
      <c r="B37" s="47">
        <f>(AVERAGE(C32:C33)*(B33-B32)+AVERAGE(C33:C34)*(B34-B33)+AVERAGE(C34:C35)*(B35-B34)+AVERAGE(C35:C36)*(B36-B35))</f>
        <v>2.3998999999999997</v>
      </c>
      <c r="C37" s="5" t="s">
        <v>17</v>
      </c>
      <c r="N37" s="5" t="s">
        <v>178</v>
      </c>
      <c r="O37" s="52">
        <f>SUM(O33:O36)</f>
        <v>8.43</v>
      </c>
      <c r="AH37" s="5"/>
      <c r="AI37" s="5"/>
      <c r="AJ37" s="5"/>
      <c r="AK37" s="5"/>
      <c r="AL37" s="5"/>
      <c r="AM37" s="5"/>
      <c r="AN37" s="5"/>
      <c r="AO37" s="5"/>
    </row>
    <row r="38" spans="1:41" s="31" customFormat="1" ht="12.75">
      <c r="A38" s="10"/>
      <c r="B38" s="10"/>
      <c r="C38" s="10"/>
      <c r="D38" s="10"/>
      <c r="E38" s="10"/>
      <c r="F38" s="10"/>
      <c r="G38" s="10"/>
      <c r="H38" s="10"/>
      <c r="I38" s="10"/>
      <c r="J38" s="10"/>
      <c r="K38" s="10"/>
      <c r="L38" s="10"/>
      <c r="M38" s="33"/>
    </row>
    <row r="39" spans="1:41" ht="12.75">
      <c r="A39" s="4" t="s">
        <v>98</v>
      </c>
      <c r="AH39" s="5"/>
      <c r="AI39" s="5"/>
      <c r="AJ39" s="5"/>
      <c r="AK39" s="5"/>
      <c r="AL39" s="5"/>
      <c r="AM39" s="5"/>
      <c r="AN39" s="5"/>
      <c r="AO39" s="5"/>
    </row>
    <row r="40" spans="1:41" ht="12.75">
      <c r="A40" s="13" t="s">
        <v>12</v>
      </c>
      <c r="B40" s="5">
        <v>1.2754000000000001</v>
      </c>
      <c r="C40" s="5" t="s">
        <v>6</v>
      </c>
      <c r="AH40" s="5"/>
      <c r="AI40" s="5"/>
      <c r="AJ40" s="5"/>
      <c r="AK40" s="5"/>
      <c r="AL40" s="5"/>
      <c r="AM40" s="5"/>
      <c r="AN40" s="5"/>
      <c r="AO40" s="5"/>
    </row>
    <row r="41" spans="1:41" ht="12.75">
      <c r="A41" s="13" t="s">
        <v>19</v>
      </c>
      <c r="B41" s="5">
        <v>9.8066499999999994</v>
      </c>
      <c r="C41" s="5" t="s">
        <v>5</v>
      </c>
      <c r="AH41" s="5"/>
      <c r="AI41" s="5"/>
      <c r="AJ41" s="5"/>
      <c r="AK41" s="5"/>
      <c r="AL41" s="5"/>
      <c r="AM41" s="5"/>
      <c r="AN41" s="5"/>
      <c r="AO41" s="5"/>
    </row>
    <row r="42" spans="1:41" ht="12.75">
      <c r="A42" s="13" t="s">
        <v>14</v>
      </c>
      <c r="B42" s="5">
        <v>0.01</v>
      </c>
      <c r="C42" s="5" t="s">
        <v>13</v>
      </c>
      <c r="AH42" s="5"/>
      <c r="AI42" s="5"/>
      <c r="AJ42" s="5"/>
      <c r="AK42" s="5"/>
      <c r="AL42" s="5"/>
      <c r="AM42" s="5"/>
      <c r="AN42" s="5"/>
      <c r="AO42" s="5"/>
    </row>
  </sheetData>
  <mergeCells count="1">
    <mergeCell ref="N1:P1"/>
  </mergeCells>
  <pageMargins left="0.7" right="0.7" top="0.75" bottom="0.75" header="0.3" footer="0.3"/>
  <pageSetup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dimension ref="A1:AR1506"/>
  <sheetViews>
    <sheetView workbookViewId="0">
      <pane xSplit="1" ySplit="2" topLeftCell="B3" activePane="bottomRight" state="frozenSplit"/>
      <selection pane="topRight" activeCell="B1" sqref="B1"/>
      <selection pane="bottomLeft"/>
      <selection pane="bottomRight" activeCell="S36" sqref="S36"/>
    </sheetView>
  </sheetViews>
  <sheetFormatPr defaultRowHeight="11.25"/>
  <cols>
    <col min="1" max="2" width="9.140625" style="2"/>
    <col min="3" max="3" width="11.28515625" style="2" bestFit="1" customWidth="1"/>
    <col min="4" max="15" width="9.140625" style="2"/>
    <col min="16" max="25" width="7.7109375" style="2" customWidth="1"/>
    <col min="26" max="26" width="2.140625" style="2" customWidth="1"/>
    <col min="27" max="27" width="7.140625" style="16" bestFit="1" customWidth="1"/>
    <col min="28" max="28" width="2.140625" style="2" customWidth="1"/>
    <col min="29" max="29" width="6.5703125" style="2" bestFit="1" customWidth="1"/>
    <col min="30" max="30" width="7.5703125" style="2" bestFit="1" customWidth="1"/>
    <col min="31" max="31" width="8.28515625" style="2" bestFit="1" customWidth="1"/>
    <col min="32" max="32" width="9.28515625" style="2" bestFit="1" customWidth="1"/>
    <col min="33" max="33" width="2.140625" style="2" customWidth="1"/>
    <col min="34" max="34" width="7.7109375" style="19" customWidth="1"/>
    <col min="35" max="35" width="7.7109375" style="28" customWidth="1"/>
    <col min="36" max="36" width="6.7109375" style="27" customWidth="1"/>
    <col min="37" max="37" width="9.140625" style="19"/>
    <col min="38" max="38" width="1.7109375" style="2" customWidth="1"/>
    <col min="39" max="39" width="8.85546875" style="2" bestFit="1" customWidth="1"/>
    <col min="40" max="40" width="1.7109375" style="2" customWidth="1"/>
    <col min="41" max="41" width="8.7109375" style="2" bestFit="1" customWidth="1"/>
    <col min="42" max="42" width="8.42578125" style="2" bestFit="1" customWidth="1"/>
    <col min="43" max="43" width="8.140625" style="2" bestFit="1" customWidth="1"/>
    <col min="44" max="44" width="7.85546875" style="2" bestFit="1" customWidth="1"/>
    <col min="45" max="16384" width="9.140625" style="2"/>
  </cols>
  <sheetData>
    <row r="1" spans="1:44">
      <c r="P1" s="60" t="s">
        <v>48</v>
      </c>
      <c r="Q1" s="60"/>
      <c r="R1" s="60"/>
      <c r="S1" s="60"/>
      <c r="T1" s="60"/>
      <c r="U1" s="60"/>
      <c r="V1" s="60"/>
      <c r="W1" s="60"/>
      <c r="X1" s="60"/>
      <c r="Y1" s="60"/>
      <c r="AA1" s="16" t="s">
        <v>124</v>
      </c>
      <c r="AC1" s="60" t="s">
        <v>125</v>
      </c>
      <c r="AD1" s="60"/>
      <c r="AE1" s="60"/>
      <c r="AF1" s="60"/>
      <c r="AO1" s="60" t="s">
        <v>132</v>
      </c>
      <c r="AP1" s="60"/>
      <c r="AQ1" s="60"/>
      <c r="AR1" s="60"/>
    </row>
    <row r="2" spans="1:44">
      <c r="A2" s="3" t="s">
        <v>15</v>
      </c>
      <c r="B2" s="3" t="s">
        <v>35</v>
      </c>
      <c r="C2" s="3" t="s">
        <v>41</v>
      </c>
      <c r="D2" s="14" t="s">
        <v>42</v>
      </c>
      <c r="E2" s="14" t="s">
        <v>43</v>
      </c>
      <c r="F2" s="14" t="s">
        <v>44</v>
      </c>
      <c r="G2" s="3" t="s">
        <v>45</v>
      </c>
      <c r="H2" s="3" t="s">
        <v>46</v>
      </c>
      <c r="I2" s="3" t="s">
        <v>47</v>
      </c>
      <c r="L2" s="16" t="s">
        <v>15</v>
      </c>
      <c r="M2" s="16" t="s">
        <v>48</v>
      </c>
      <c r="N2" s="16" t="s">
        <v>49</v>
      </c>
      <c r="P2" s="16" t="s">
        <v>50</v>
      </c>
      <c r="Q2" s="16" t="s">
        <v>51</v>
      </c>
      <c r="R2" s="16" t="s">
        <v>52</v>
      </c>
      <c r="S2" s="16" t="s">
        <v>53</v>
      </c>
      <c r="T2" s="16" t="s">
        <v>54</v>
      </c>
      <c r="U2" s="16" t="s">
        <v>55</v>
      </c>
      <c r="V2" s="16" t="s">
        <v>56</v>
      </c>
      <c r="W2" s="16" t="s">
        <v>57</v>
      </c>
      <c r="X2" s="16" t="s">
        <v>58</v>
      </c>
      <c r="Y2" s="16" t="s">
        <v>59</v>
      </c>
      <c r="AA2" s="16" t="s">
        <v>133</v>
      </c>
      <c r="AC2" s="16" t="s">
        <v>126</v>
      </c>
      <c r="AD2" s="16" t="s">
        <v>127</v>
      </c>
      <c r="AE2" s="16" t="s">
        <v>128</v>
      </c>
      <c r="AF2" s="16" t="s">
        <v>129</v>
      </c>
      <c r="AH2" s="28" t="s">
        <v>7</v>
      </c>
      <c r="AI2" s="28" t="s">
        <v>60</v>
      </c>
      <c r="AJ2" s="40" t="s">
        <v>1</v>
      </c>
      <c r="AK2" s="28"/>
      <c r="AM2" s="16" t="s">
        <v>84</v>
      </c>
      <c r="AO2" s="16" t="s">
        <v>105</v>
      </c>
      <c r="AP2" s="16" t="s">
        <v>106</v>
      </c>
      <c r="AQ2" s="16" t="s">
        <v>130</v>
      </c>
      <c r="AR2" s="16" t="s">
        <v>131</v>
      </c>
    </row>
    <row r="3" spans="1:44">
      <c r="A3" s="3">
        <v>0</v>
      </c>
      <c r="B3" s="3">
        <f>MAX(P3:Y3)</f>
        <v>0</v>
      </c>
      <c r="C3" s="3">
        <v>0</v>
      </c>
      <c r="D3" s="14">
        <f>-SIGN(H3)*(0.5*Rho*H3^2*AH3*AI3)</f>
        <v>0</v>
      </c>
      <c r="E3" s="14">
        <f t="shared" ref="E3:E66" si="0">-Grav*AJ3</f>
        <v>-0.35949214436151222</v>
      </c>
      <c r="F3" s="14">
        <f>B3+D3+E3</f>
        <v>-0.35949214436151222</v>
      </c>
      <c r="G3" s="3">
        <f t="shared" ref="G3:G66" si="1">F3/AJ3</f>
        <v>-9.8066499999999994</v>
      </c>
      <c r="H3" s="3">
        <f>'Input &amp; Summary'!B2</f>
        <v>0</v>
      </c>
      <c r="I3" s="3">
        <f>'Input &amp; Summary'!B3</f>
        <v>0</v>
      </c>
      <c r="L3" s="3">
        <f>'Input &amp; Summary'!B32</f>
        <v>0</v>
      </c>
      <c r="M3" s="3">
        <f>'Input &amp; Summary'!C32</f>
        <v>0</v>
      </c>
      <c r="N3" s="3">
        <f>(M4-M3)/(L4-L3)</f>
        <v>66.666666666666671</v>
      </c>
      <c r="O3" s="2" t="s">
        <v>20</v>
      </c>
      <c r="P3" s="3">
        <f t="shared" ref="P3:P11" si="2">IF($A3&lt;=$L$4,$M$3+($A3-$L$3)*$N$3," ")</f>
        <v>0</v>
      </c>
      <c r="Q3" s="3" t="str">
        <f>IF(($A3&gt;$L$4)*AND($A3&lt;=$L$5),$M$4+($A3-$L$4)*$N$4," ")</f>
        <v xml:space="preserve"> </v>
      </c>
      <c r="R3" s="3" t="str">
        <f>IF(($A3&gt;$L$5)*AND($A3&lt;=$L$6),$M$5+($A3-$L$5)*$N$5," ")</f>
        <v xml:space="preserve"> </v>
      </c>
      <c r="S3" s="3" t="str">
        <f>IF(($A3&gt;$L$6)*AND($A3&lt;=$L$7),$M$6+($A3-$L$6)*$N$6," ")</f>
        <v xml:space="preserve"> </v>
      </c>
      <c r="T3" s="3" t="str">
        <f>IF(($A3&gt;$L$7)*AND($A3&lt;=$L$9),0," ")</f>
        <v xml:space="preserve"> </v>
      </c>
      <c r="U3" s="3" t="str">
        <f>IF(($A3&gt;$L$9)*AND($A3&lt;=$L$10),$M$9+($A3-$L$9)*$N$9," ")</f>
        <v xml:space="preserve"> </v>
      </c>
      <c r="V3" s="3" t="str">
        <f>IF(($A3&gt;$L$10)*AND($A3&lt;=$L$11),$M$10+($A3-$L$10)*$N$10," ")</f>
        <v xml:space="preserve"> </v>
      </c>
      <c r="W3" s="3" t="str">
        <f>IF(($A3&gt;$L$11)*AND($A3&lt;=$L$12),$M$11+($A3-$L$11)*$N$11," ")</f>
        <v xml:space="preserve"> </v>
      </c>
      <c r="X3" s="3" t="str">
        <f>IF(($A3&gt;$L$12)*AND($A3&lt;=$L$13),$M$12+($A3-$L$12)*$N$12," ")</f>
        <v xml:space="preserve"> </v>
      </c>
      <c r="Y3" s="3" t="str">
        <f>IF(($A3&gt;$L$13),0," ")</f>
        <v xml:space="preserve"> </v>
      </c>
      <c r="AA3" s="16" t="str">
        <f>IF($A3&lt;$L$7,"Booster","UprStage")</f>
        <v>Booster</v>
      </c>
      <c r="AC3" s="3">
        <v>0</v>
      </c>
      <c r="AD3" s="3">
        <f>$M$33+$M$34-$M$45*$AC3</f>
        <v>22.1</v>
      </c>
      <c r="AE3" s="3">
        <v>0</v>
      </c>
      <c r="AF3" s="3">
        <f>$M$31+$M$32-$M$41*$AE3</f>
        <v>14.557996804363592</v>
      </c>
      <c r="AH3" s="28">
        <f>IF($AA3="Booster",$M$28,$M$21)</f>
        <v>0.28100000000000003</v>
      </c>
      <c r="AI3" s="28">
        <f>IF($AA3="Booster",M$27,M$20)</f>
        <v>1.2882493375126645E-3</v>
      </c>
      <c r="AJ3" s="40">
        <f>IF($AA3="Booster",AD3+AF3,AF3)/1000</f>
        <v>3.6657996804363595E-2</v>
      </c>
      <c r="AK3" s="28"/>
      <c r="AM3" s="14">
        <f>Rho_Coef0+Rho_Coef1*I3+Rho_Coef2*I3^2</f>
        <v>1.000011</v>
      </c>
      <c r="AO3" s="3" t="str">
        <f t="shared" ref="AO3:AO66" si="3">IF(ABS($A3-$L$7)&lt;0.5*DeltaT,$H3," ")</f>
        <v xml:space="preserve"> </v>
      </c>
      <c r="AP3" s="3" t="str">
        <f t="shared" ref="AP3:AP66" si="4">IF(ABS($A3-$L$7)&lt;0.5*DeltaT,$I3," ")</f>
        <v xml:space="preserve"> </v>
      </c>
      <c r="AQ3" s="3" t="str">
        <f t="shared" ref="AQ3:AQ66" si="5">IF(ABS($A3-$L$9)&lt;0.5*DeltaT,$H3," ")</f>
        <v xml:space="preserve"> </v>
      </c>
      <c r="AR3" s="3" t="str">
        <f t="shared" ref="AR3:AR66" si="6">IF(ABS($A3-$L$9)&lt;0.5*DeltaT,$I3," ")</f>
        <v xml:space="preserve"> </v>
      </c>
    </row>
    <row r="4" spans="1:44">
      <c r="A4" s="3">
        <f t="shared" ref="A4:A67" si="7">A3+DeltaT</f>
        <v>0.01</v>
      </c>
      <c r="B4" s="3">
        <f t="shared" ref="B4:B5" si="8">MAX(P4:Y4)</f>
        <v>0.66666666666666674</v>
      </c>
      <c r="C4" s="3">
        <f t="shared" ref="C4:C5" si="9">C3+AVERAGE(B3:B4)*DeltaT</f>
        <v>3.333333333333334E-3</v>
      </c>
      <c r="D4" s="14">
        <f t="shared" ref="D4:D67" si="10">-SIGN(H4)*(0.5*(Rho*AM3)*H4^2*AH4*AI4)</f>
        <v>2.2200808620500799E-6</v>
      </c>
      <c r="E4" s="14">
        <f t="shared" si="0"/>
        <v>-0.35946081625756343</v>
      </c>
      <c r="F4" s="14">
        <f t="shared" ref="F4:F6" si="11">B4+D4+E4</f>
        <v>0.30720807048996535</v>
      </c>
      <c r="G4" s="3">
        <f t="shared" si="1"/>
        <v>8.3811138466668087</v>
      </c>
      <c r="H4" s="3">
        <f t="shared" ref="H4:H6" si="12">H3+(G3*DeltaT)</f>
        <v>-9.8066500000000001E-2</v>
      </c>
      <c r="I4" s="3">
        <f t="shared" ref="I4:I6" si="13">I3+(H3*DeltaT)+(0.5*G4*DeltaT^2)</f>
        <v>4.1905569233334044E-4</v>
      </c>
      <c r="L4" s="3">
        <f>'Input &amp; Summary'!B33</f>
        <v>0.09</v>
      </c>
      <c r="M4" s="3">
        <f>'Input &amp; Summary'!C33</f>
        <v>6</v>
      </c>
      <c r="N4" s="3">
        <f t="shared" ref="N4:N6" si="14">(M5-M4)/(L5-L4)</f>
        <v>-55.833333333333336</v>
      </c>
      <c r="O4" s="2" t="s">
        <v>20</v>
      </c>
      <c r="P4" s="3">
        <f t="shared" si="2"/>
        <v>0.66666666666666674</v>
      </c>
      <c r="Q4" s="3" t="str">
        <f t="shared" ref="Q4:Q67" si="15">IF(($A4&gt;$L$4)*AND($A4&lt;=$L$5),$M$4+($A4-$L$4)*$N$4," ")</f>
        <v xml:space="preserve"> </v>
      </c>
      <c r="R4" s="3" t="str">
        <f t="shared" ref="R4:R67" si="16">IF(($A4&gt;$L$5)*AND($A4&lt;=$L$6),$M$5+($A4-$L$5)*$N$5," ")</f>
        <v xml:space="preserve"> </v>
      </c>
      <c r="S4" s="3" t="str">
        <f t="shared" ref="S4:S67" si="17">IF(($A4&gt;$L$6)*AND($A4&lt;=$L$7),$M$6+($A4-$L$6)*$N$6," ")</f>
        <v xml:space="preserve"> </v>
      </c>
      <c r="T4" s="3" t="str">
        <f t="shared" ref="T4:T67" si="18">IF(($A4&gt;$L$7)*AND($A4&lt;=$L$9),0," ")</f>
        <v xml:space="preserve"> </v>
      </c>
      <c r="U4" s="3" t="str">
        <f t="shared" ref="U4:U67" si="19">IF(($A4&gt;$L$9)*AND($A4&lt;=$L$10),$M$9+($A4-$L$9)*$N$9," ")</f>
        <v xml:space="preserve"> </v>
      </c>
      <c r="V4" s="3" t="str">
        <f t="shared" ref="V4:V67" si="20">IF(($A4&gt;$L$10)*AND($A4&lt;=$L$11),$M$10+($A4-$L$10)*$N$10," ")</f>
        <v xml:space="preserve"> </v>
      </c>
      <c r="W4" s="3" t="str">
        <f t="shared" ref="W4:W67" si="21">IF(($A4&gt;$L$11)*AND($A4&lt;=$L$12),$M$11+($A4-$L$11)*$N$11," ")</f>
        <v xml:space="preserve"> </v>
      </c>
      <c r="X4" s="3" t="str">
        <f t="shared" ref="X4:X67" si="22">IF(($A4&gt;$L$12)*AND($A4&lt;=$L$13),$M$12+($A4-$L$12)*$N$12," ")</f>
        <v xml:space="preserve"> </v>
      </c>
      <c r="Y4" s="3" t="str">
        <f t="shared" ref="Y4:Y67" si="23">IF(($A4&gt;$L$13),0," ")</f>
        <v xml:space="preserve"> </v>
      </c>
      <c r="AA4" s="16" t="str">
        <f t="shared" ref="AA4:AA67" si="24">IF($A4&lt;$L$7,"Booster","UprStage")</f>
        <v>Booster</v>
      </c>
      <c r="AC4" s="3">
        <f t="shared" ref="AC4:AC67" si="25">IF($AA4="Booster",AC3+AVERAGE($B3:$B4)*DeltaT,AC3)</f>
        <v>3.333333333333334E-3</v>
      </c>
      <c r="AD4" s="3">
        <f t="shared" ref="AD4:AD67" si="26">$M$33+$M$34-$M$45*$AC4</f>
        <v>22.09680542244816</v>
      </c>
      <c r="AE4" s="3">
        <f t="shared" ref="AE4:AE67" si="27">IF($AA4="UprStage",AE3+AVERAGE($B3:$B4)*DeltaT,AE3)</f>
        <v>0</v>
      </c>
      <c r="AF4" s="3">
        <f>$M$31+$M$32-$M$41*$AE4</f>
        <v>14.557996804363592</v>
      </c>
      <c r="AH4" s="28">
        <f>IF($AA4="Booster",$M$28,$M$21)</f>
        <v>0.28100000000000003</v>
      </c>
      <c r="AI4" s="28">
        <f>IF($AA4="Booster",M$27,M$20)</f>
        <v>1.2882493375126645E-3</v>
      </c>
      <c r="AJ4" s="40">
        <f t="shared" ref="AJ4:AJ67" si="28">IF($AA4="Booster",AD4+AF4,AF4)/1000</f>
        <v>3.665480222681175E-2</v>
      </c>
      <c r="AK4" s="28"/>
      <c r="AM4" s="14">
        <f>Rho_Coef0+Rho_Coef1*Solution!I4+Rho_Coef2*Solution!I4^2</f>
        <v>1.0000109597949134</v>
      </c>
      <c r="AO4" s="3" t="str">
        <f t="shared" si="3"/>
        <v xml:space="preserve"> </v>
      </c>
      <c r="AP4" s="3" t="str">
        <f t="shared" si="4"/>
        <v xml:space="preserve"> </v>
      </c>
      <c r="AQ4" s="3" t="str">
        <f t="shared" si="5"/>
        <v xml:space="preserve"> </v>
      </c>
      <c r="AR4" s="3" t="str">
        <f t="shared" si="6"/>
        <v xml:space="preserve"> </v>
      </c>
    </row>
    <row r="5" spans="1:44">
      <c r="A5" s="3">
        <f t="shared" si="7"/>
        <v>0.02</v>
      </c>
      <c r="B5" s="3">
        <f t="shared" si="8"/>
        <v>1.3333333333333335</v>
      </c>
      <c r="C5" s="3">
        <f t="shared" si="9"/>
        <v>1.3333333333333334E-2</v>
      </c>
      <c r="D5" s="14">
        <f t="shared" si="10"/>
        <v>4.6911994367851402E-8</v>
      </c>
      <c r="E5" s="14">
        <f t="shared" si="0"/>
        <v>-0.35936683194571711</v>
      </c>
      <c r="F5" s="14">
        <f t="shared" si="11"/>
        <v>0.97396654829961071</v>
      </c>
      <c r="G5" s="3">
        <f t="shared" si="1"/>
        <v>26.578271008397131</v>
      </c>
      <c r="H5" s="3">
        <f t="shared" si="12"/>
        <v>-1.4255361533331914E-2</v>
      </c>
      <c r="I5" s="3">
        <f t="shared" si="13"/>
        <v>7.67304242753197E-4</v>
      </c>
      <c r="L5" s="3">
        <f>'Input &amp; Summary'!B34</f>
        <v>0.15</v>
      </c>
      <c r="M5" s="3">
        <f>'Input &amp; Summary'!C34</f>
        <v>2.65</v>
      </c>
      <c r="N5" s="3">
        <f t="shared" si="14"/>
        <v>-0.45833333333333343</v>
      </c>
      <c r="O5" s="2" t="s">
        <v>20</v>
      </c>
      <c r="P5" s="3">
        <f t="shared" si="2"/>
        <v>1.3333333333333335</v>
      </c>
      <c r="Q5" s="3" t="str">
        <f t="shared" si="15"/>
        <v xml:space="preserve"> </v>
      </c>
      <c r="R5" s="3" t="str">
        <f t="shared" si="16"/>
        <v xml:space="preserve"> </v>
      </c>
      <c r="S5" s="3" t="str">
        <f t="shared" si="17"/>
        <v xml:space="preserve"> </v>
      </c>
      <c r="T5" s="3" t="str">
        <f t="shared" si="18"/>
        <v xml:space="preserve"> </v>
      </c>
      <c r="U5" s="3" t="str">
        <f t="shared" si="19"/>
        <v xml:space="preserve"> </v>
      </c>
      <c r="V5" s="3" t="str">
        <f t="shared" si="20"/>
        <v xml:space="preserve"> </v>
      </c>
      <c r="W5" s="3" t="str">
        <f t="shared" si="21"/>
        <v xml:space="preserve"> </v>
      </c>
      <c r="X5" s="3" t="str">
        <f t="shared" si="22"/>
        <v xml:space="preserve"> </v>
      </c>
      <c r="Y5" s="3" t="str">
        <f t="shared" si="23"/>
        <v xml:space="preserve"> </v>
      </c>
      <c r="AA5" s="16" t="str">
        <f t="shared" si="24"/>
        <v>Booster</v>
      </c>
      <c r="AC5" s="3">
        <f t="shared" si="25"/>
        <v>1.3333333333333334E-2</v>
      </c>
      <c r="AD5" s="3">
        <f t="shared" si="26"/>
        <v>22.087221689792631</v>
      </c>
      <c r="AE5" s="3">
        <f t="shared" si="27"/>
        <v>0</v>
      </c>
      <c r="AF5" s="3">
        <f t="shared" ref="AF5:AF68" si="29">$M$31+$M$32-$M$41*$AE5</f>
        <v>14.557996804363592</v>
      </c>
      <c r="AH5" s="28">
        <f t="shared" ref="AH5:AH68" si="30">IF($AA5="Booster",$M$28,$M$21)</f>
        <v>0.28100000000000003</v>
      </c>
      <c r="AI5" s="28">
        <f t="shared" ref="AI5:AI68" si="31">IF($AA5="Booster",M$27,M$20)</f>
        <v>1.2882493375126645E-3</v>
      </c>
      <c r="AJ5" s="40">
        <f t="shared" si="28"/>
        <v>3.6645218494156223E-2</v>
      </c>
      <c r="AK5" s="28"/>
      <c r="AM5" s="14">
        <f>Rho_Coef0+Rho_Coef1*Solution!I5+Rho_Coef2*Solution!I5^2</f>
        <v>1.000010926383214</v>
      </c>
      <c r="AO5" s="3" t="str">
        <f t="shared" si="3"/>
        <v xml:space="preserve"> </v>
      </c>
      <c r="AP5" s="3" t="str">
        <f t="shared" si="4"/>
        <v xml:space="preserve"> </v>
      </c>
      <c r="AQ5" s="3" t="str">
        <f t="shared" si="5"/>
        <v xml:space="preserve"> </v>
      </c>
      <c r="AR5" s="3" t="str">
        <f t="shared" si="6"/>
        <v xml:space="preserve"> </v>
      </c>
    </row>
    <row r="6" spans="1:44">
      <c r="A6" s="3">
        <f t="shared" si="7"/>
        <v>0.03</v>
      </c>
      <c r="B6" s="3">
        <f t="shared" ref="B6" si="32">MAX(P6:Y6)</f>
        <v>2</v>
      </c>
      <c r="C6" s="3">
        <f t="shared" ref="C6" si="33">C5+AVERAGE(B5:B6)*DeltaT</f>
        <v>0.03</v>
      </c>
      <c r="D6" s="14">
        <f t="shared" si="10"/>
        <v>-1.4604874703139851E-5</v>
      </c>
      <c r="E6" s="14">
        <f t="shared" si="0"/>
        <v>-0.35921019142597327</v>
      </c>
      <c r="F6" s="14">
        <f t="shared" si="11"/>
        <v>1.6407752036993235</v>
      </c>
      <c r="G6" s="3">
        <f t="shared" si="1"/>
        <v>44.794130387789771</v>
      </c>
      <c r="H6" s="3">
        <f t="shared" si="12"/>
        <v>0.25152734855063941</v>
      </c>
      <c r="I6" s="3">
        <f t="shared" si="13"/>
        <v>2.8644571468093667E-3</v>
      </c>
      <c r="L6" s="3">
        <f>'Input &amp; Summary'!B35</f>
        <v>0.87</v>
      </c>
      <c r="M6" s="3">
        <f>'Input &amp; Summary'!C35</f>
        <v>2.3199999999999998</v>
      </c>
      <c r="N6" s="3">
        <f t="shared" si="14"/>
        <v>-33.142857142857167</v>
      </c>
      <c r="O6" s="2" t="s">
        <v>20</v>
      </c>
      <c r="P6" s="3">
        <f t="shared" si="2"/>
        <v>2</v>
      </c>
      <c r="Q6" s="3" t="str">
        <f t="shared" si="15"/>
        <v xml:space="preserve"> </v>
      </c>
      <c r="R6" s="3" t="str">
        <f t="shared" si="16"/>
        <v xml:space="preserve"> </v>
      </c>
      <c r="S6" s="3" t="str">
        <f t="shared" si="17"/>
        <v xml:space="preserve"> </v>
      </c>
      <c r="T6" s="3" t="str">
        <f t="shared" si="18"/>
        <v xml:space="preserve"> </v>
      </c>
      <c r="U6" s="3" t="str">
        <f t="shared" si="19"/>
        <v xml:space="preserve"> </v>
      </c>
      <c r="V6" s="3" t="str">
        <f t="shared" si="20"/>
        <v xml:space="preserve"> </v>
      </c>
      <c r="W6" s="3" t="str">
        <f t="shared" si="21"/>
        <v xml:space="preserve"> </v>
      </c>
      <c r="X6" s="3" t="str">
        <f t="shared" si="22"/>
        <v xml:space="preserve"> </v>
      </c>
      <c r="Y6" s="3" t="str">
        <f t="shared" si="23"/>
        <v xml:space="preserve"> </v>
      </c>
      <c r="AA6" s="16" t="str">
        <f t="shared" si="24"/>
        <v>Booster</v>
      </c>
      <c r="AC6" s="3">
        <f t="shared" si="25"/>
        <v>0.03</v>
      </c>
      <c r="AD6" s="3">
        <f t="shared" si="26"/>
        <v>22.07124880203342</v>
      </c>
      <c r="AE6" s="3">
        <f t="shared" si="27"/>
        <v>0</v>
      </c>
      <c r="AF6" s="3">
        <f t="shared" si="29"/>
        <v>14.557996804363592</v>
      </c>
      <c r="AH6" s="28">
        <f t="shared" si="30"/>
        <v>0.28100000000000003</v>
      </c>
      <c r="AI6" s="28">
        <f t="shared" si="31"/>
        <v>1.2882493375126645E-3</v>
      </c>
      <c r="AJ6" s="40">
        <f t="shared" si="28"/>
        <v>3.6629245606397014E-2</v>
      </c>
      <c r="AK6" s="28"/>
      <c r="AM6" s="14">
        <f>Rho_Coef0+Rho_Coef1*Solution!I6+Rho_Coef2*Solution!I6^2</f>
        <v>1.0000107251779653</v>
      </c>
      <c r="AO6" s="3" t="str">
        <f t="shared" si="3"/>
        <v xml:space="preserve"> </v>
      </c>
      <c r="AP6" s="3" t="str">
        <f t="shared" si="4"/>
        <v xml:space="preserve"> </v>
      </c>
      <c r="AQ6" s="3" t="str">
        <f t="shared" si="5"/>
        <v xml:space="preserve"> </v>
      </c>
      <c r="AR6" s="3" t="str">
        <f t="shared" si="6"/>
        <v xml:space="preserve"> </v>
      </c>
    </row>
    <row r="7" spans="1:44">
      <c r="A7" s="3">
        <f t="shared" si="7"/>
        <v>0.04</v>
      </c>
      <c r="B7" s="3">
        <f t="shared" ref="B7:B32" si="34">MAX(P7:Y7)</f>
        <v>2.666666666666667</v>
      </c>
      <c r="C7" s="3">
        <f t="shared" ref="C7:C32" si="35">C6+AVERAGE(B6:B7)*DeltaT</f>
        <v>5.333333333333333E-2</v>
      </c>
      <c r="D7" s="14">
        <f t="shared" si="10"/>
        <v>-1.1294417414178924E-4</v>
      </c>
      <c r="E7" s="14">
        <f t="shared" si="0"/>
        <v>-0.35899089469833179</v>
      </c>
      <c r="F7" s="14">
        <f t="shared" ref="F7:F32" si="36">B7+D7+E7</f>
        <v>2.3075628277941935</v>
      </c>
      <c r="G7" s="3">
        <f t="shared" si="1"/>
        <v>63.036309108073553</v>
      </c>
      <c r="H7" s="3">
        <f t="shared" ref="H7:H32" si="37">H6+(G6*DeltaT)</f>
        <v>0.69946865242853717</v>
      </c>
      <c r="I7" s="3">
        <f t="shared" ref="I7:I32" si="38">I6+(H6*DeltaT)+(0.5*G7*DeltaT^2)</f>
        <v>8.5315460877194386E-3</v>
      </c>
      <c r="L7" s="3">
        <f>'Input &amp; Summary'!B36</f>
        <v>0.94</v>
      </c>
      <c r="M7" s="3">
        <f>'Input &amp; Summary'!C36</f>
        <v>0</v>
      </c>
      <c r="N7" s="3"/>
      <c r="O7" s="2" t="s">
        <v>20</v>
      </c>
      <c r="P7" s="3">
        <f t="shared" si="2"/>
        <v>2.666666666666667</v>
      </c>
      <c r="Q7" s="3" t="str">
        <f t="shared" si="15"/>
        <v xml:space="preserve"> </v>
      </c>
      <c r="R7" s="3" t="str">
        <f t="shared" si="16"/>
        <v xml:space="preserve"> </v>
      </c>
      <c r="S7" s="3" t="str">
        <f t="shared" si="17"/>
        <v xml:space="preserve"> </v>
      </c>
      <c r="T7" s="3" t="str">
        <f t="shared" si="18"/>
        <v xml:space="preserve"> </v>
      </c>
      <c r="U7" s="3" t="str">
        <f t="shared" si="19"/>
        <v xml:space="preserve"> </v>
      </c>
      <c r="V7" s="3" t="str">
        <f t="shared" si="20"/>
        <v xml:space="preserve"> </v>
      </c>
      <c r="W7" s="3" t="str">
        <f t="shared" si="21"/>
        <v xml:space="preserve"> </v>
      </c>
      <c r="X7" s="3" t="str">
        <f t="shared" si="22"/>
        <v xml:space="preserve"> </v>
      </c>
      <c r="Y7" s="3" t="str">
        <f t="shared" si="23"/>
        <v xml:space="preserve"> </v>
      </c>
      <c r="AA7" s="16" t="str">
        <f t="shared" si="24"/>
        <v>Booster</v>
      </c>
      <c r="AC7" s="3">
        <f t="shared" si="25"/>
        <v>5.333333333333333E-2</v>
      </c>
      <c r="AD7" s="3">
        <f t="shared" si="26"/>
        <v>22.048886759170522</v>
      </c>
      <c r="AE7" s="3">
        <f t="shared" si="27"/>
        <v>0</v>
      </c>
      <c r="AF7" s="3">
        <f t="shared" si="29"/>
        <v>14.557996804363592</v>
      </c>
      <c r="AH7" s="28">
        <f t="shared" si="30"/>
        <v>0.28100000000000003</v>
      </c>
      <c r="AI7" s="28">
        <f t="shared" si="31"/>
        <v>1.2882493375126645E-3</v>
      </c>
      <c r="AJ7" s="40">
        <f t="shared" si="28"/>
        <v>3.6606883563534115E-2</v>
      </c>
      <c r="AK7" s="28"/>
      <c r="AM7" s="14">
        <f>Rho_Coef0+Rho_Coef1*Solution!I7+Rho_Coef2*Solution!I7^2</f>
        <v>1.0000101814657143</v>
      </c>
      <c r="AO7" s="3" t="str">
        <f t="shared" si="3"/>
        <v xml:space="preserve"> </v>
      </c>
      <c r="AP7" s="3" t="str">
        <f t="shared" si="4"/>
        <v xml:space="preserve"> </v>
      </c>
      <c r="AQ7" s="3" t="str">
        <f t="shared" si="5"/>
        <v xml:space="preserve"> </v>
      </c>
      <c r="AR7" s="3" t="str">
        <f t="shared" si="6"/>
        <v xml:space="preserve"> </v>
      </c>
    </row>
    <row r="8" spans="1:44">
      <c r="A8" s="3">
        <f t="shared" si="7"/>
        <v>0.05</v>
      </c>
      <c r="B8" s="3">
        <f t="shared" si="34"/>
        <v>3.3333333333333339</v>
      </c>
      <c r="C8" s="3">
        <f t="shared" si="35"/>
        <v>8.3333333333333343E-2</v>
      </c>
      <c r="D8" s="14">
        <f t="shared" si="10"/>
        <v>-4.0824462680838492E-4</v>
      </c>
      <c r="E8" s="14">
        <f t="shared" si="0"/>
        <v>-0.35870894176279283</v>
      </c>
      <c r="F8" s="14">
        <f t="shared" si="36"/>
        <v>2.9742161469437329</v>
      </c>
      <c r="G8" s="3">
        <f t="shared" si="1"/>
        <v>81.311317844742732</v>
      </c>
      <c r="H8" s="3">
        <f t="shared" si="37"/>
        <v>1.3298317435092728</v>
      </c>
      <c r="I8" s="3">
        <f t="shared" si="38"/>
        <v>1.9591798504241947E-2</v>
      </c>
      <c r="L8" s="16"/>
      <c r="M8" s="16"/>
      <c r="N8" s="16"/>
      <c r="P8" s="3">
        <f t="shared" si="2"/>
        <v>3.3333333333333339</v>
      </c>
      <c r="Q8" s="3" t="str">
        <f t="shared" si="15"/>
        <v xml:space="preserve"> </v>
      </c>
      <c r="R8" s="3" t="str">
        <f t="shared" si="16"/>
        <v xml:space="preserve"> </v>
      </c>
      <c r="S8" s="3" t="str">
        <f t="shared" si="17"/>
        <v xml:space="preserve"> </v>
      </c>
      <c r="T8" s="3" t="str">
        <f t="shared" si="18"/>
        <v xml:space="preserve"> </v>
      </c>
      <c r="U8" s="3" t="str">
        <f t="shared" si="19"/>
        <v xml:space="preserve"> </v>
      </c>
      <c r="V8" s="3" t="str">
        <f t="shared" si="20"/>
        <v xml:space="preserve"> </v>
      </c>
      <c r="W8" s="3" t="str">
        <f t="shared" si="21"/>
        <v xml:space="preserve"> </v>
      </c>
      <c r="X8" s="3" t="str">
        <f t="shared" si="22"/>
        <v xml:space="preserve"> </v>
      </c>
      <c r="Y8" s="3" t="str">
        <f t="shared" si="23"/>
        <v xml:space="preserve"> </v>
      </c>
      <c r="AA8" s="16" t="str">
        <f t="shared" si="24"/>
        <v>Booster</v>
      </c>
      <c r="AC8" s="3">
        <f t="shared" si="25"/>
        <v>8.3333333333333343E-2</v>
      </c>
      <c r="AD8" s="3">
        <f t="shared" si="26"/>
        <v>22.02013556120394</v>
      </c>
      <c r="AE8" s="3">
        <f t="shared" si="27"/>
        <v>0</v>
      </c>
      <c r="AF8" s="3">
        <f t="shared" si="29"/>
        <v>14.557996804363592</v>
      </c>
      <c r="AH8" s="28">
        <f t="shared" si="30"/>
        <v>0.28100000000000003</v>
      </c>
      <c r="AI8" s="28">
        <f t="shared" si="31"/>
        <v>1.2882493375126645E-3</v>
      </c>
      <c r="AJ8" s="40">
        <f t="shared" si="28"/>
        <v>3.6578132365567534E-2</v>
      </c>
      <c r="AK8" s="28"/>
      <c r="AM8" s="14">
        <f>Rho_Coef0+Rho_Coef1*Solution!I8+Rho_Coef2*Solution!I8^2</f>
        <v>1.0000091203228187</v>
      </c>
      <c r="AO8" s="3" t="str">
        <f t="shared" si="3"/>
        <v xml:space="preserve"> </v>
      </c>
      <c r="AP8" s="3" t="str">
        <f t="shared" si="4"/>
        <v xml:space="preserve"> </v>
      </c>
      <c r="AQ8" s="3" t="str">
        <f t="shared" si="5"/>
        <v xml:space="preserve"> </v>
      </c>
      <c r="AR8" s="3" t="str">
        <f t="shared" si="6"/>
        <v xml:space="preserve"> </v>
      </c>
    </row>
    <row r="9" spans="1:44">
      <c r="A9" s="3">
        <f t="shared" si="7"/>
        <v>6.0000000000000005E-2</v>
      </c>
      <c r="B9" s="3">
        <f t="shared" si="34"/>
        <v>4.0000000000000009</v>
      </c>
      <c r="C9" s="3">
        <f t="shared" si="35"/>
        <v>0.12000000000000002</v>
      </c>
      <c r="D9" s="14">
        <f t="shared" si="10"/>
        <v>-1.0601044155618676E-3</v>
      </c>
      <c r="E9" s="14">
        <f t="shared" si="0"/>
        <v>-0.35836433261935624</v>
      </c>
      <c r="F9" s="14">
        <f t="shared" si="36"/>
        <v>3.6405755629650827</v>
      </c>
      <c r="G9" s="3">
        <f t="shared" si="1"/>
        <v>99.624452253938315</v>
      </c>
      <c r="H9" s="3">
        <f t="shared" si="37"/>
        <v>2.1429449219567003</v>
      </c>
      <c r="I9" s="3">
        <f t="shared" si="38"/>
        <v>3.7871338552031591E-2</v>
      </c>
      <c r="L9" s="3">
        <f>L$7+'Input &amp; Summary'!B$21+'Input &amp; Summary'!B14</f>
        <v>3.35</v>
      </c>
      <c r="M9" s="3">
        <f>'Input &amp; Summary'!C14</f>
        <v>0</v>
      </c>
      <c r="N9" s="3">
        <f>(M10-M9)/(L10-L9)</f>
        <v>66.666666666666771</v>
      </c>
      <c r="O9" s="2" t="s">
        <v>0</v>
      </c>
      <c r="P9" s="3">
        <f t="shared" si="2"/>
        <v>4.0000000000000009</v>
      </c>
      <c r="Q9" s="3" t="str">
        <f t="shared" si="15"/>
        <v xml:space="preserve"> </v>
      </c>
      <c r="R9" s="3" t="str">
        <f t="shared" si="16"/>
        <v xml:space="preserve"> </v>
      </c>
      <c r="S9" s="3" t="str">
        <f t="shared" si="17"/>
        <v xml:space="preserve"> </v>
      </c>
      <c r="T9" s="3" t="str">
        <f t="shared" si="18"/>
        <v xml:space="preserve"> </v>
      </c>
      <c r="U9" s="3" t="str">
        <f t="shared" si="19"/>
        <v xml:space="preserve"> </v>
      </c>
      <c r="V9" s="3" t="str">
        <f t="shared" si="20"/>
        <v xml:space="preserve"> </v>
      </c>
      <c r="W9" s="3" t="str">
        <f t="shared" si="21"/>
        <v xml:space="preserve"> </v>
      </c>
      <c r="X9" s="3" t="str">
        <f t="shared" si="22"/>
        <v xml:space="preserve"> </v>
      </c>
      <c r="Y9" s="3" t="str">
        <f t="shared" si="23"/>
        <v xml:space="preserve"> </v>
      </c>
      <c r="AA9" s="16" t="str">
        <f t="shared" si="24"/>
        <v>Booster</v>
      </c>
      <c r="AC9" s="3">
        <f t="shared" si="25"/>
        <v>0.12000000000000002</v>
      </c>
      <c r="AD9" s="3">
        <f t="shared" si="26"/>
        <v>21.984995208133675</v>
      </c>
      <c r="AE9" s="3">
        <f t="shared" si="27"/>
        <v>0</v>
      </c>
      <c r="AF9" s="3">
        <f t="shared" si="29"/>
        <v>14.557996804363592</v>
      </c>
      <c r="AH9" s="28">
        <f t="shared" si="30"/>
        <v>0.28100000000000003</v>
      </c>
      <c r="AI9" s="28">
        <f t="shared" si="31"/>
        <v>1.2882493375126645E-3</v>
      </c>
      <c r="AJ9" s="40">
        <f t="shared" si="28"/>
        <v>3.6542992012497263E-2</v>
      </c>
      <c r="AK9" s="28"/>
      <c r="AM9" s="14">
        <f>Rho_Coef0+Rho_Coef1*Solution!I9+Rho_Coef2*Solution!I9^2</f>
        <v>1.0000073665487501</v>
      </c>
      <c r="AO9" s="3" t="str">
        <f t="shared" si="3"/>
        <v xml:space="preserve"> </v>
      </c>
      <c r="AP9" s="3" t="str">
        <f t="shared" si="4"/>
        <v xml:space="preserve"> </v>
      </c>
      <c r="AQ9" s="3" t="str">
        <f t="shared" si="5"/>
        <v xml:space="preserve"> </v>
      </c>
      <c r="AR9" s="3" t="str">
        <f t="shared" si="6"/>
        <v xml:space="preserve"> </v>
      </c>
    </row>
    <row r="10" spans="1:44">
      <c r="A10" s="3">
        <f t="shared" si="7"/>
        <v>7.0000000000000007E-2</v>
      </c>
      <c r="B10" s="3">
        <f t="shared" si="34"/>
        <v>4.6666666666666679</v>
      </c>
      <c r="C10" s="3">
        <f t="shared" si="35"/>
        <v>0.16333333333333336</v>
      </c>
      <c r="D10" s="14">
        <f t="shared" si="10"/>
        <v>-2.2748926875596578E-3</v>
      </c>
      <c r="E10" s="14">
        <f t="shared" si="0"/>
        <v>-0.35795706726802218</v>
      </c>
      <c r="F10" s="14">
        <f t="shared" si="36"/>
        <v>4.3064347067110864</v>
      </c>
      <c r="G10" s="3">
        <f t="shared" si="1"/>
        <v>117.9797852264419</v>
      </c>
      <c r="H10" s="3">
        <f t="shared" si="37"/>
        <v>3.1391894444960835</v>
      </c>
      <c r="I10" s="3">
        <f t="shared" si="38"/>
        <v>6.5199777032920694E-2</v>
      </c>
      <c r="L10" s="3">
        <f>L$7+'Input &amp; Summary'!B$21+'Input &amp; Summary'!B15</f>
        <v>3.44</v>
      </c>
      <c r="M10" s="3">
        <f>'Input &amp; Summary'!C15</f>
        <v>6</v>
      </c>
      <c r="N10" s="3">
        <f t="shared" ref="N10:N12" si="39">(M11-M10)/(L11-L10)</f>
        <v>-30.840814917127052</v>
      </c>
      <c r="O10" s="2" t="s">
        <v>0</v>
      </c>
      <c r="P10" s="3">
        <f t="shared" si="2"/>
        <v>4.6666666666666679</v>
      </c>
      <c r="Q10" s="3" t="str">
        <f t="shared" si="15"/>
        <v xml:space="preserve"> </v>
      </c>
      <c r="R10" s="3" t="str">
        <f t="shared" si="16"/>
        <v xml:space="preserve"> </v>
      </c>
      <c r="S10" s="3" t="str">
        <f t="shared" si="17"/>
        <v xml:space="preserve"> </v>
      </c>
      <c r="T10" s="3" t="str">
        <f t="shared" si="18"/>
        <v xml:space="preserve"> </v>
      </c>
      <c r="U10" s="3" t="str">
        <f t="shared" si="19"/>
        <v xml:space="preserve"> </v>
      </c>
      <c r="V10" s="3" t="str">
        <f t="shared" si="20"/>
        <v xml:space="preserve"> </v>
      </c>
      <c r="W10" s="3" t="str">
        <f t="shared" si="21"/>
        <v xml:space="preserve"> </v>
      </c>
      <c r="X10" s="3" t="str">
        <f t="shared" si="22"/>
        <v xml:space="preserve"> </v>
      </c>
      <c r="Y10" s="3" t="str">
        <f t="shared" si="23"/>
        <v xml:space="preserve"> </v>
      </c>
      <c r="AA10" s="16" t="str">
        <f t="shared" si="24"/>
        <v>Booster</v>
      </c>
      <c r="AC10" s="3">
        <f t="shared" si="25"/>
        <v>0.16333333333333336</v>
      </c>
      <c r="AD10" s="3">
        <f t="shared" si="26"/>
        <v>21.94346569995972</v>
      </c>
      <c r="AE10" s="3">
        <f t="shared" si="27"/>
        <v>0</v>
      </c>
      <c r="AF10" s="3">
        <f t="shared" si="29"/>
        <v>14.557996804363592</v>
      </c>
      <c r="AH10" s="28">
        <f t="shared" si="30"/>
        <v>0.28100000000000003</v>
      </c>
      <c r="AI10" s="28">
        <f t="shared" si="31"/>
        <v>1.2882493375126645E-3</v>
      </c>
      <c r="AJ10" s="40">
        <f t="shared" si="28"/>
        <v>3.6501462504323311E-2</v>
      </c>
      <c r="AK10" s="28"/>
      <c r="AM10" s="14">
        <f>Rho_Coef0+Rho_Coef1*Solution!I10+Rho_Coef2*Solution!I10^2</f>
        <v>1.0000047446102827</v>
      </c>
      <c r="AO10" s="3" t="str">
        <f t="shared" si="3"/>
        <v xml:space="preserve"> </v>
      </c>
      <c r="AP10" s="3" t="str">
        <f t="shared" si="4"/>
        <v xml:space="preserve"> </v>
      </c>
      <c r="AQ10" s="3" t="str">
        <f t="shared" si="5"/>
        <v xml:space="preserve"> </v>
      </c>
      <c r="AR10" s="3" t="str">
        <f t="shared" si="6"/>
        <v xml:space="preserve"> </v>
      </c>
    </row>
    <row r="11" spans="1:44">
      <c r="A11" s="3">
        <f t="shared" si="7"/>
        <v>0.08</v>
      </c>
      <c r="B11" s="3">
        <f t="shared" si="34"/>
        <v>5.3333333333333339</v>
      </c>
      <c r="C11" s="3">
        <f t="shared" si="35"/>
        <v>0.21333333333333337</v>
      </c>
      <c r="D11" s="14">
        <f t="shared" si="10"/>
        <v>-4.3061442955187193E-3</v>
      </c>
      <c r="E11" s="14">
        <f t="shared" si="0"/>
        <v>-0.35748714570879064</v>
      </c>
      <c r="F11" s="14">
        <f t="shared" si="36"/>
        <v>4.9715400433290249</v>
      </c>
      <c r="G11" s="3">
        <f t="shared" si="1"/>
        <v>136.38015730397132</v>
      </c>
      <c r="H11" s="3">
        <f t="shared" si="37"/>
        <v>4.3189872967605023</v>
      </c>
      <c r="I11" s="3">
        <f t="shared" si="38"/>
        <v>0.1034106793430801</v>
      </c>
      <c r="L11" s="3">
        <f>L$7+'Input &amp; Summary'!B$21+'Input &amp; Summary'!B16</f>
        <v>3.6</v>
      </c>
      <c r="M11" s="3">
        <f>'Input &amp; Summary'!C16</f>
        <v>1.065469613259667</v>
      </c>
      <c r="N11" s="3">
        <f t="shared" si="39"/>
        <v>-0.15483006864222243</v>
      </c>
      <c r="O11" s="2" t="s">
        <v>0</v>
      </c>
      <c r="P11" s="3">
        <f t="shared" si="2"/>
        <v>5.3333333333333339</v>
      </c>
      <c r="Q11" s="3" t="str">
        <f t="shared" si="15"/>
        <v xml:space="preserve"> </v>
      </c>
      <c r="R11" s="3" t="str">
        <f t="shared" si="16"/>
        <v xml:space="preserve"> </v>
      </c>
      <c r="S11" s="3" t="str">
        <f t="shared" si="17"/>
        <v xml:space="preserve"> </v>
      </c>
      <c r="T11" s="3" t="str">
        <f t="shared" si="18"/>
        <v xml:space="preserve"> </v>
      </c>
      <c r="U11" s="3" t="str">
        <f t="shared" si="19"/>
        <v xml:space="preserve"> </v>
      </c>
      <c r="V11" s="3" t="str">
        <f t="shared" si="20"/>
        <v xml:space="preserve"> </v>
      </c>
      <c r="W11" s="3" t="str">
        <f t="shared" si="21"/>
        <v xml:space="preserve"> </v>
      </c>
      <c r="X11" s="3" t="str">
        <f t="shared" si="22"/>
        <v xml:space="preserve"> </v>
      </c>
      <c r="Y11" s="3" t="str">
        <f t="shared" si="23"/>
        <v xml:space="preserve"> </v>
      </c>
      <c r="AA11" s="16" t="str">
        <f t="shared" si="24"/>
        <v>Booster</v>
      </c>
      <c r="AC11" s="3">
        <f t="shared" si="25"/>
        <v>0.21333333333333337</v>
      </c>
      <c r="AD11" s="3">
        <f t="shared" si="26"/>
        <v>21.895547036682085</v>
      </c>
      <c r="AE11" s="3">
        <f t="shared" si="27"/>
        <v>0</v>
      </c>
      <c r="AF11" s="3">
        <f t="shared" si="29"/>
        <v>14.557996804363592</v>
      </c>
      <c r="AH11" s="28">
        <f t="shared" si="30"/>
        <v>0.28100000000000003</v>
      </c>
      <c r="AI11" s="28">
        <f t="shared" si="31"/>
        <v>1.2882493375126645E-3</v>
      </c>
      <c r="AJ11" s="40">
        <f t="shared" si="28"/>
        <v>3.6453543841045682E-2</v>
      </c>
      <c r="AK11" s="28"/>
      <c r="AM11" s="14">
        <f>Rho_Coef0+Rho_Coef1*Solution!I11+Rho_Coef2*Solution!I11^2</f>
        <v>1.000001078597609</v>
      </c>
      <c r="AO11" s="3" t="str">
        <f t="shared" si="3"/>
        <v xml:space="preserve"> </v>
      </c>
      <c r="AP11" s="3" t="str">
        <f t="shared" si="4"/>
        <v xml:space="preserve"> </v>
      </c>
      <c r="AQ11" s="3" t="str">
        <f t="shared" si="5"/>
        <v xml:space="preserve"> </v>
      </c>
      <c r="AR11" s="3" t="str">
        <f t="shared" si="6"/>
        <v xml:space="preserve"> </v>
      </c>
    </row>
    <row r="12" spans="1:44">
      <c r="A12" s="3">
        <f t="shared" si="7"/>
        <v>0.09</v>
      </c>
      <c r="B12" s="3">
        <f t="shared" si="34"/>
        <v>6</v>
      </c>
      <c r="C12" s="3">
        <f t="shared" si="35"/>
        <v>0.27</v>
      </c>
      <c r="D12" s="14">
        <f t="shared" si="10"/>
        <v>-7.4549747269791172E-3</v>
      </c>
      <c r="E12" s="14">
        <f t="shared" si="0"/>
        <v>-0.35695456794166136</v>
      </c>
      <c r="F12" s="14">
        <f t="shared" si="36"/>
        <v>5.6355904573313591</v>
      </c>
      <c r="G12" s="3">
        <f t="shared" si="1"/>
        <v>154.8271632355773</v>
      </c>
      <c r="H12" s="3">
        <f t="shared" si="37"/>
        <v>5.6827888698002154</v>
      </c>
      <c r="I12" s="3">
        <f t="shared" si="38"/>
        <v>0.15434191047246398</v>
      </c>
      <c r="L12" s="3">
        <f>L$7+'Input &amp; Summary'!B$21+'Input &amp; Summary'!B17</f>
        <v>5.25</v>
      </c>
      <c r="M12" s="3">
        <f>'Input &amp; Summary'!C17</f>
        <v>0.81</v>
      </c>
      <c r="N12" s="3">
        <f t="shared" si="39"/>
        <v>-8.1000000000000298</v>
      </c>
      <c r="O12" s="2" t="s">
        <v>0</v>
      </c>
      <c r="P12" s="3">
        <f>IF($A12&lt;=$L$4,$M$3+($A12-$L$3)*$N$3," ")</f>
        <v>6</v>
      </c>
      <c r="Q12" s="3" t="str">
        <f t="shared" si="15"/>
        <v xml:space="preserve"> </v>
      </c>
      <c r="R12" s="3" t="str">
        <f t="shared" si="16"/>
        <v xml:space="preserve"> </v>
      </c>
      <c r="S12" s="3" t="str">
        <f t="shared" si="17"/>
        <v xml:space="preserve"> </v>
      </c>
      <c r="T12" s="3" t="str">
        <f t="shared" si="18"/>
        <v xml:space="preserve"> </v>
      </c>
      <c r="U12" s="3" t="str">
        <f t="shared" si="19"/>
        <v xml:space="preserve"> </v>
      </c>
      <c r="V12" s="3" t="str">
        <f t="shared" si="20"/>
        <v xml:space="preserve"> </v>
      </c>
      <c r="W12" s="3" t="str">
        <f t="shared" si="21"/>
        <v xml:space="preserve"> </v>
      </c>
      <c r="X12" s="3" t="str">
        <f t="shared" si="22"/>
        <v xml:space="preserve"> </v>
      </c>
      <c r="Y12" s="3" t="str">
        <f t="shared" si="23"/>
        <v xml:space="preserve"> </v>
      </c>
      <c r="AA12" s="16" t="str">
        <f t="shared" si="24"/>
        <v>Booster</v>
      </c>
      <c r="AC12" s="3">
        <f t="shared" si="25"/>
        <v>0.27</v>
      </c>
      <c r="AD12" s="3">
        <f t="shared" si="26"/>
        <v>21.841239218300764</v>
      </c>
      <c r="AE12" s="3">
        <f t="shared" si="27"/>
        <v>0</v>
      </c>
      <c r="AF12" s="3">
        <f t="shared" si="29"/>
        <v>14.557996804363592</v>
      </c>
      <c r="AH12" s="28">
        <f t="shared" si="30"/>
        <v>0.28100000000000003</v>
      </c>
      <c r="AI12" s="28">
        <f t="shared" si="31"/>
        <v>1.2882493375126645E-3</v>
      </c>
      <c r="AJ12" s="40">
        <f t="shared" si="28"/>
        <v>3.6399236022664351E-2</v>
      </c>
      <c r="AK12" s="28"/>
      <c r="AM12" s="14">
        <f>Rho_Coef0+Rho_Coef1*Solution!I12+Rho_Coef2*Solution!I12^2</f>
        <v>0.99999619219249192</v>
      </c>
      <c r="AO12" s="3" t="str">
        <f t="shared" si="3"/>
        <v xml:space="preserve"> </v>
      </c>
      <c r="AP12" s="3" t="str">
        <f t="shared" si="4"/>
        <v xml:space="preserve"> </v>
      </c>
      <c r="AQ12" s="3" t="str">
        <f t="shared" si="5"/>
        <v xml:space="preserve"> </v>
      </c>
      <c r="AR12" s="3" t="str">
        <f t="shared" si="6"/>
        <v xml:space="preserve"> </v>
      </c>
    </row>
    <row r="13" spans="1:44">
      <c r="A13" s="3">
        <f t="shared" si="7"/>
        <v>9.9999999999999992E-2</v>
      </c>
      <c r="B13" s="3">
        <f t="shared" si="34"/>
        <v>5.4416666666666664</v>
      </c>
      <c r="C13" s="3">
        <f t="shared" si="35"/>
        <v>0.32720833333333332</v>
      </c>
      <c r="D13" s="14">
        <f t="shared" si="10"/>
        <v>-1.207049280594292E-2</v>
      </c>
      <c r="E13" s="14">
        <f t="shared" si="0"/>
        <v>-0.35641689935764048</v>
      </c>
      <c r="F13" s="14">
        <f t="shared" si="36"/>
        <v>5.073179274503083</v>
      </c>
      <c r="G13" s="3">
        <f t="shared" si="1"/>
        <v>139.5862362923032</v>
      </c>
      <c r="H13" s="3">
        <f t="shared" si="37"/>
        <v>7.2310605021559882</v>
      </c>
      <c r="I13" s="3">
        <f t="shared" si="38"/>
        <v>0.2181491109850813</v>
      </c>
      <c r="L13" s="3">
        <f>L$7+'Input &amp; Summary'!B$21+'Input &amp; Summary'!B18</f>
        <v>5.35</v>
      </c>
      <c r="M13" s="3">
        <f>'Input &amp; Summary'!C18</f>
        <v>0</v>
      </c>
      <c r="N13" s="3"/>
      <c r="O13" s="2" t="s">
        <v>0</v>
      </c>
      <c r="P13" s="3" t="str">
        <f t="shared" ref="P13:P76" si="40">IF($A13&lt;$L$4,$M$3+($A13-$L$3)*$N$3," ")</f>
        <v xml:space="preserve"> </v>
      </c>
      <c r="Q13" s="3">
        <f t="shared" si="15"/>
        <v>5.4416666666666664</v>
      </c>
      <c r="R13" s="3" t="str">
        <f t="shared" si="16"/>
        <v xml:space="preserve"> </v>
      </c>
      <c r="S13" s="3" t="str">
        <f t="shared" si="17"/>
        <v xml:space="preserve"> </v>
      </c>
      <c r="T13" s="3" t="str">
        <f t="shared" si="18"/>
        <v xml:space="preserve"> </v>
      </c>
      <c r="U13" s="3" t="str">
        <f t="shared" si="19"/>
        <v xml:space="preserve"> </v>
      </c>
      <c r="V13" s="3" t="str">
        <f t="shared" si="20"/>
        <v xml:space="preserve"> </v>
      </c>
      <c r="W13" s="3" t="str">
        <f t="shared" si="21"/>
        <v xml:space="preserve"> </v>
      </c>
      <c r="X13" s="3" t="str">
        <f t="shared" si="22"/>
        <v xml:space="preserve"> </v>
      </c>
      <c r="Y13" s="3" t="str">
        <f t="shared" si="23"/>
        <v xml:space="preserve"> </v>
      </c>
      <c r="AA13" s="16" t="str">
        <f t="shared" si="24"/>
        <v>Booster</v>
      </c>
      <c r="AC13" s="3">
        <f t="shared" si="25"/>
        <v>0.32720833333333332</v>
      </c>
      <c r="AD13" s="3">
        <f t="shared" si="26"/>
        <v>21.786412281067268</v>
      </c>
      <c r="AE13" s="3">
        <f t="shared" si="27"/>
        <v>0</v>
      </c>
      <c r="AF13" s="3">
        <f t="shared" si="29"/>
        <v>14.557996804363592</v>
      </c>
      <c r="AH13" s="28">
        <f t="shared" si="30"/>
        <v>0.28100000000000003</v>
      </c>
      <c r="AI13" s="28">
        <f t="shared" si="31"/>
        <v>1.2882493375126645E-3</v>
      </c>
      <c r="AJ13" s="40">
        <f t="shared" si="28"/>
        <v>3.6344409085430858E-2</v>
      </c>
      <c r="AK13" s="28"/>
      <c r="AM13" s="14">
        <f>Rho_Coef0+Rho_Coef1*Solution!I13+Rho_Coef2*Solution!I13^2</f>
        <v>0.99999007047590249</v>
      </c>
      <c r="AO13" s="3" t="str">
        <f t="shared" si="3"/>
        <v xml:space="preserve"> </v>
      </c>
      <c r="AP13" s="3" t="str">
        <f t="shared" si="4"/>
        <v xml:space="preserve"> </v>
      </c>
      <c r="AQ13" s="3" t="str">
        <f t="shared" si="5"/>
        <v xml:space="preserve"> </v>
      </c>
      <c r="AR13" s="3" t="str">
        <f t="shared" si="6"/>
        <v xml:space="preserve"> </v>
      </c>
    </row>
    <row r="14" spans="1:44">
      <c r="A14" s="3">
        <f t="shared" si="7"/>
        <v>0.10999999999999999</v>
      </c>
      <c r="B14" s="3">
        <f t="shared" si="34"/>
        <v>4.8833333333333337</v>
      </c>
      <c r="C14" s="3">
        <f t="shared" si="35"/>
        <v>0.3788333333333333</v>
      </c>
      <c r="D14" s="14">
        <f t="shared" si="10"/>
        <v>-1.7180277810243918E-2</v>
      </c>
      <c r="E14" s="14">
        <f t="shared" si="0"/>
        <v>-0.35593170534773388</v>
      </c>
      <c r="F14" s="14">
        <f t="shared" si="36"/>
        <v>4.5102213501753559</v>
      </c>
      <c r="G14" s="3">
        <f t="shared" si="1"/>
        <v>124.2658676907855</v>
      </c>
      <c r="H14" s="3">
        <f t="shared" si="37"/>
        <v>8.6269228650790204</v>
      </c>
      <c r="I14" s="3">
        <f t="shared" si="38"/>
        <v>0.29667300939118046</v>
      </c>
      <c r="L14" s="15"/>
      <c r="M14" s="15"/>
      <c r="N14" s="15"/>
      <c r="P14" s="3" t="str">
        <f t="shared" si="40"/>
        <v xml:space="preserve"> </v>
      </c>
      <c r="Q14" s="3">
        <f t="shared" si="15"/>
        <v>4.8833333333333337</v>
      </c>
      <c r="R14" s="3" t="str">
        <f t="shared" si="16"/>
        <v xml:space="preserve"> </v>
      </c>
      <c r="S14" s="3" t="str">
        <f t="shared" si="17"/>
        <v xml:space="preserve"> </v>
      </c>
      <c r="T14" s="3" t="str">
        <f t="shared" si="18"/>
        <v xml:space="preserve"> </v>
      </c>
      <c r="U14" s="3" t="str">
        <f t="shared" si="19"/>
        <v xml:space="preserve"> </v>
      </c>
      <c r="V14" s="3" t="str">
        <f t="shared" si="20"/>
        <v xml:space="preserve"> </v>
      </c>
      <c r="W14" s="3" t="str">
        <f t="shared" si="21"/>
        <v xml:space="preserve"> </v>
      </c>
      <c r="X14" s="3" t="str">
        <f t="shared" si="22"/>
        <v xml:space="preserve"> </v>
      </c>
      <c r="Y14" s="3" t="str">
        <f t="shared" si="23"/>
        <v xml:space="preserve"> </v>
      </c>
      <c r="AA14" s="16" t="str">
        <f t="shared" si="24"/>
        <v>Booster</v>
      </c>
      <c r="AC14" s="3">
        <f t="shared" si="25"/>
        <v>0.3788333333333333</v>
      </c>
      <c r="AD14" s="3">
        <f t="shared" si="26"/>
        <v>21.736936261233108</v>
      </c>
      <c r="AE14" s="3">
        <f t="shared" si="27"/>
        <v>0</v>
      </c>
      <c r="AF14" s="3">
        <f t="shared" si="29"/>
        <v>14.557996804363592</v>
      </c>
      <c r="AH14" s="28">
        <f t="shared" si="30"/>
        <v>0.28100000000000003</v>
      </c>
      <c r="AI14" s="28">
        <f t="shared" si="31"/>
        <v>1.2882493375126645E-3</v>
      </c>
      <c r="AJ14" s="40">
        <f t="shared" si="28"/>
        <v>3.6294933065596703E-2</v>
      </c>
      <c r="AK14" s="28"/>
      <c r="AM14" s="14">
        <f>Rho_Coef0+Rho_Coef1*Solution!I14+Rho_Coef2*Solution!I14^2</f>
        <v>0.99998253686493888</v>
      </c>
      <c r="AO14" s="3" t="str">
        <f t="shared" si="3"/>
        <v xml:space="preserve"> </v>
      </c>
      <c r="AP14" s="3" t="str">
        <f t="shared" si="4"/>
        <v xml:space="preserve"> </v>
      </c>
      <c r="AQ14" s="3" t="str">
        <f t="shared" si="5"/>
        <v xml:space="preserve"> </v>
      </c>
      <c r="AR14" s="3" t="str">
        <f t="shared" si="6"/>
        <v xml:space="preserve"> </v>
      </c>
    </row>
    <row r="15" spans="1:44">
      <c r="A15" s="3">
        <f t="shared" si="7"/>
        <v>0.11999999999999998</v>
      </c>
      <c r="B15" s="3">
        <f t="shared" si="34"/>
        <v>4.3250000000000011</v>
      </c>
      <c r="C15" s="3">
        <f t="shared" si="35"/>
        <v>0.424875</v>
      </c>
      <c r="D15" s="14">
        <f t="shared" si="10"/>
        <v>-2.2486018286017057E-2</v>
      </c>
      <c r="E15" s="14">
        <f t="shared" si="0"/>
        <v>-0.35549898591194135</v>
      </c>
      <c r="F15" s="14">
        <f t="shared" si="36"/>
        <v>3.9470149958020428</v>
      </c>
      <c r="G15" s="3">
        <f t="shared" si="1"/>
        <v>108.88074549436266</v>
      </c>
      <c r="H15" s="3">
        <f t="shared" si="37"/>
        <v>9.8695815419868751</v>
      </c>
      <c r="I15" s="3">
        <f t="shared" si="38"/>
        <v>0.38838627531668884</v>
      </c>
      <c r="L15" s="15"/>
      <c r="M15" s="15"/>
      <c r="N15" s="15"/>
      <c r="P15" s="3" t="str">
        <f t="shared" si="40"/>
        <v xml:space="preserve"> </v>
      </c>
      <c r="Q15" s="3">
        <f t="shared" si="15"/>
        <v>4.3250000000000011</v>
      </c>
      <c r="R15" s="3" t="str">
        <f t="shared" si="16"/>
        <v xml:space="preserve"> </v>
      </c>
      <c r="S15" s="3" t="str">
        <f t="shared" si="17"/>
        <v xml:space="preserve"> </v>
      </c>
      <c r="T15" s="3" t="str">
        <f t="shared" si="18"/>
        <v xml:space="preserve"> </v>
      </c>
      <c r="U15" s="3" t="str">
        <f t="shared" si="19"/>
        <v xml:space="preserve"> </v>
      </c>
      <c r="V15" s="3" t="str">
        <f t="shared" si="20"/>
        <v xml:space="preserve"> </v>
      </c>
      <c r="W15" s="3" t="str">
        <f t="shared" si="21"/>
        <v xml:space="preserve"> </v>
      </c>
      <c r="X15" s="3" t="str">
        <f t="shared" si="22"/>
        <v xml:space="preserve"> </v>
      </c>
      <c r="Y15" s="3" t="str">
        <f t="shared" si="23"/>
        <v xml:space="preserve"> </v>
      </c>
      <c r="AA15" s="16" t="str">
        <f t="shared" si="24"/>
        <v>Booster</v>
      </c>
      <c r="AC15" s="3">
        <f t="shared" si="25"/>
        <v>0.424875</v>
      </c>
      <c r="AD15" s="3">
        <f t="shared" si="26"/>
        <v>21.692811158798285</v>
      </c>
      <c r="AE15" s="3">
        <f t="shared" si="27"/>
        <v>0</v>
      </c>
      <c r="AF15" s="3">
        <f t="shared" si="29"/>
        <v>14.557996804363592</v>
      </c>
      <c r="AH15" s="28">
        <f t="shared" si="30"/>
        <v>0.28100000000000003</v>
      </c>
      <c r="AI15" s="28">
        <f t="shared" si="31"/>
        <v>1.2882493375126645E-3</v>
      </c>
      <c r="AJ15" s="40">
        <f t="shared" si="28"/>
        <v>3.6250807963161873E-2</v>
      </c>
      <c r="AK15" s="28"/>
      <c r="AM15" s="14">
        <f>Rho_Coef0+Rho_Coef1*Solution!I15+Rho_Coef2*Solution!I15^2</f>
        <v>0.99997373791444477</v>
      </c>
      <c r="AO15" s="3" t="str">
        <f t="shared" si="3"/>
        <v xml:space="preserve"> </v>
      </c>
      <c r="AP15" s="3" t="str">
        <f t="shared" si="4"/>
        <v xml:space="preserve"> </v>
      </c>
      <c r="AQ15" s="3" t="str">
        <f t="shared" si="5"/>
        <v xml:space="preserve"> </v>
      </c>
      <c r="AR15" s="3" t="str">
        <f t="shared" si="6"/>
        <v xml:space="preserve"> </v>
      </c>
    </row>
    <row r="16" spans="1:44">
      <c r="A16" s="3">
        <f t="shared" si="7"/>
        <v>0.12999999999999998</v>
      </c>
      <c r="B16" s="3">
        <f t="shared" si="34"/>
        <v>3.7666666666666675</v>
      </c>
      <c r="C16" s="3">
        <f t="shared" si="35"/>
        <v>0.46533333333333338</v>
      </c>
      <c r="D16" s="14">
        <f t="shared" si="10"/>
        <v>-2.7720731392989032E-2</v>
      </c>
      <c r="E16" s="14">
        <f t="shared" si="0"/>
        <v>-0.35511874105026314</v>
      </c>
      <c r="F16" s="14">
        <f t="shared" si="36"/>
        <v>3.3838271942234153</v>
      </c>
      <c r="G16" s="3">
        <f t="shared" si="1"/>
        <v>93.444825964660154</v>
      </c>
      <c r="H16" s="3">
        <f t="shared" si="37"/>
        <v>10.958388996930502</v>
      </c>
      <c r="I16" s="3">
        <f t="shared" si="38"/>
        <v>0.49175433203479063</v>
      </c>
      <c r="L16" s="15" t="s">
        <v>0</v>
      </c>
      <c r="M16" s="15"/>
      <c r="N16" s="15"/>
      <c r="P16" s="3" t="str">
        <f t="shared" si="40"/>
        <v xml:space="preserve"> </v>
      </c>
      <c r="Q16" s="3">
        <f t="shared" si="15"/>
        <v>3.7666666666666675</v>
      </c>
      <c r="R16" s="3" t="str">
        <f t="shared" si="16"/>
        <v xml:space="preserve"> </v>
      </c>
      <c r="S16" s="3" t="str">
        <f t="shared" si="17"/>
        <v xml:space="preserve"> </v>
      </c>
      <c r="T16" s="3" t="str">
        <f t="shared" si="18"/>
        <v xml:space="preserve"> </v>
      </c>
      <c r="U16" s="3" t="str">
        <f t="shared" si="19"/>
        <v xml:space="preserve"> </v>
      </c>
      <c r="V16" s="3" t="str">
        <f t="shared" si="20"/>
        <v xml:space="preserve"> </v>
      </c>
      <c r="W16" s="3" t="str">
        <f t="shared" si="21"/>
        <v xml:space="preserve"> </v>
      </c>
      <c r="X16" s="3" t="str">
        <f t="shared" si="22"/>
        <v xml:space="preserve"> </v>
      </c>
      <c r="Y16" s="3" t="str">
        <f t="shared" si="23"/>
        <v xml:space="preserve"> </v>
      </c>
      <c r="AA16" s="16" t="str">
        <f t="shared" si="24"/>
        <v>Booster</v>
      </c>
      <c r="AC16" s="3">
        <f t="shared" si="25"/>
        <v>0.46533333333333338</v>
      </c>
      <c r="AD16" s="3">
        <f t="shared" si="26"/>
        <v>21.654036973762796</v>
      </c>
      <c r="AE16" s="3">
        <f t="shared" si="27"/>
        <v>0</v>
      </c>
      <c r="AF16" s="3">
        <f t="shared" si="29"/>
        <v>14.557996804363592</v>
      </c>
      <c r="AH16" s="28">
        <f t="shared" si="30"/>
        <v>0.28100000000000003</v>
      </c>
      <c r="AI16" s="28">
        <f t="shared" si="31"/>
        <v>1.2882493375126645E-3</v>
      </c>
      <c r="AJ16" s="40">
        <f t="shared" si="28"/>
        <v>3.6212033778126387E-2</v>
      </c>
      <c r="AK16" s="28"/>
      <c r="AM16" s="14">
        <f>Rho_Coef0+Rho_Coef1*Solution!I16+Rho_Coef2*Solution!I16^2</f>
        <v>0.99996382087449898</v>
      </c>
      <c r="AO16" s="3" t="str">
        <f t="shared" si="3"/>
        <v xml:space="preserve"> </v>
      </c>
      <c r="AP16" s="3" t="str">
        <f t="shared" si="4"/>
        <v xml:space="preserve"> </v>
      </c>
      <c r="AQ16" s="3" t="str">
        <f t="shared" si="5"/>
        <v xml:space="preserve"> </v>
      </c>
      <c r="AR16" s="3" t="str">
        <f t="shared" si="6"/>
        <v xml:space="preserve"> </v>
      </c>
    </row>
    <row r="17" spans="1:44">
      <c r="A17" s="3">
        <f t="shared" si="7"/>
        <v>0.13999999999999999</v>
      </c>
      <c r="B17" s="3">
        <f t="shared" si="34"/>
        <v>3.2083333333333339</v>
      </c>
      <c r="C17" s="3">
        <f t="shared" si="35"/>
        <v>0.50020833333333337</v>
      </c>
      <c r="D17" s="14">
        <f t="shared" si="10"/>
        <v>-3.2649602930387427E-2</v>
      </c>
      <c r="E17" s="14">
        <f t="shared" si="0"/>
        <v>-0.35479097076269911</v>
      </c>
      <c r="F17" s="14">
        <f t="shared" si="36"/>
        <v>2.8208927596402473</v>
      </c>
      <c r="G17" s="3">
        <f t="shared" si="1"/>
        <v>77.971285238340201</v>
      </c>
      <c r="H17" s="3">
        <f t="shared" si="37"/>
        <v>11.892837256577103</v>
      </c>
      <c r="I17" s="3">
        <f t="shared" si="38"/>
        <v>0.60523678626601274</v>
      </c>
      <c r="L17" s="18" t="s">
        <v>3</v>
      </c>
      <c r="M17" s="19">
        <f>Diam_UprStg</f>
        <v>18</v>
      </c>
      <c r="N17" s="15" t="s">
        <v>4</v>
      </c>
      <c r="P17" s="3" t="str">
        <f t="shared" si="40"/>
        <v xml:space="preserve"> </v>
      </c>
      <c r="Q17" s="3">
        <f t="shared" si="15"/>
        <v>3.2083333333333339</v>
      </c>
      <c r="R17" s="3" t="str">
        <f t="shared" si="16"/>
        <v xml:space="preserve"> </v>
      </c>
      <c r="S17" s="3" t="str">
        <f t="shared" si="17"/>
        <v xml:space="preserve"> </v>
      </c>
      <c r="T17" s="3" t="str">
        <f t="shared" si="18"/>
        <v xml:space="preserve"> </v>
      </c>
      <c r="U17" s="3" t="str">
        <f t="shared" si="19"/>
        <v xml:space="preserve"> </v>
      </c>
      <c r="V17" s="3" t="str">
        <f t="shared" si="20"/>
        <v xml:space="preserve"> </v>
      </c>
      <c r="W17" s="3" t="str">
        <f t="shared" si="21"/>
        <v xml:space="preserve"> </v>
      </c>
      <c r="X17" s="3" t="str">
        <f t="shared" si="22"/>
        <v xml:space="preserve"> </v>
      </c>
      <c r="Y17" s="3" t="str">
        <f t="shared" si="23"/>
        <v xml:space="preserve"> </v>
      </c>
      <c r="AA17" s="16" t="str">
        <f t="shared" si="24"/>
        <v>Booster</v>
      </c>
      <c r="AC17" s="3">
        <f t="shared" si="25"/>
        <v>0.50020833333333337</v>
      </c>
      <c r="AD17" s="3">
        <f t="shared" si="26"/>
        <v>21.620613706126644</v>
      </c>
      <c r="AE17" s="3">
        <f t="shared" si="27"/>
        <v>0</v>
      </c>
      <c r="AF17" s="3">
        <f t="shared" si="29"/>
        <v>14.557996804363592</v>
      </c>
      <c r="AH17" s="28">
        <f t="shared" si="30"/>
        <v>0.28100000000000003</v>
      </c>
      <c r="AI17" s="28">
        <f t="shared" si="31"/>
        <v>1.2882493375126645E-3</v>
      </c>
      <c r="AJ17" s="40">
        <f t="shared" si="28"/>
        <v>3.617861051049024E-2</v>
      </c>
      <c r="AK17" s="28"/>
      <c r="AM17" s="14">
        <f>Rho_Coef0+Rho_Coef1*Solution!I17+Rho_Coef2*Solution!I17^2</f>
        <v>0.99995293355192327</v>
      </c>
      <c r="AO17" s="3" t="str">
        <f t="shared" si="3"/>
        <v xml:space="preserve"> </v>
      </c>
      <c r="AP17" s="3" t="str">
        <f t="shared" si="4"/>
        <v xml:space="preserve"> </v>
      </c>
      <c r="AQ17" s="3" t="str">
        <f t="shared" si="5"/>
        <v xml:space="preserve"> </v>
      </c>
      <c r="AR17" s="3" t="str">
        <f t="shared" si="6"/>
        <v xml:space="preserve"> </v>
      </c>
    </row>
    <row r="18" spans="1:44">
      <c r="A18" s="3">
        <f t="shared" si="7"/>
        <v>0.15</v>
      </c>
      <c r="B18" s="3">
        <f t="shared" si="34"/>
        <v>2.65</v>
      </c>
      <c r="C18" s="3">
        <f t="shared" si="35"/>
        <v>0.52950000000000008</v>
      </c>
      <c r="D18" s="14">
        <f t="shared" si="10"/>
        <v>-3.7070654845737336E-2</v>
      </c>
      <c r="E18" s="14">
        <f t="shared" si="0"/>
        <v>-0.35451567504924913</v>
      </c>
      <c r="F18" s="14">
        <f t="shared" si="36"/>
        <v>2.2584136701050137</v>
      </c>
      <c r="G18" s="3">
        <f t="shared" si="1"/>
        <v>62.472477175680922</v>
      </c>
      <c r="H18" s="3">
        <f t="shared" si="37"/>
        <v>12.672550108960504</v>
      </c>
      <c r="I18" s="3">
        <f t="shared" si="38"/>
        <v>0.72728878269056785</v>
      </c>
      <c r="L18" s="15"/>
      <c r="M18" s="19">
        <f>M17/1000</f>
        <v>1.7999999999999999E-2</v>
      </c>
      <c r="N18" s="15" t="s">
        <v>61</v>
      </c>
      <c r="P18" s="3" t="str">
        <f t="shared" si="40"/>
        <v xml:space="preserve"> </v>
      </c>
      <c r="Q18" s="3">
        <f t="shared" si="15"/>
        <v>2.65</v>
      </c>
      <c r="R18" s="3" t="str">
        <f t="shared" si="16"/>
        <v xml:space="preserve"> </v>
      </c>
      <c r="S18" s="3" t="str">
        <f t="shared" si="17"/>
        <v xml:space="preserve"> </v>
      </c>
      <c r="T18" s="3" t="str">
        <f t="shared" si="18"/>
        <v xml:space="preserve"> </v>
      </c>
      <c r="U18" s="3" t="str">
        <f t="shared" si="19"/>
        <v xml:space="preserve"> </v>
      </c>
      <c r="V18" s="3" t="str">
        <f t="shared" si="20"/>
        <v xml:space="preserve"> </v>
      </c>
      <c r="W18" s="3" t="str">
        <f t="shared" si="21"/>
        <v xml:space="preserve"> </v>
      </c>
      <c r="X18" s="3" t="str">
        <f t="shared" si="22"/>
        <v xml:space="preserve"> </v>
      </c>
      <c r="Y18" s="3" t="str">
        <f t="shared" si="23"/>
        <v xml:space="preserve"> </v>
      </c>
      <c r="AA18" s="16" t="str">
        <f t="shared" si="24"/>
        <v>Booster</v>
      </c>
      <c r="AC18" s="3">
        <f t="shared" si="25"/>
        <v>0.52950000000000008</v>
      </c>
      <c r="AD18" s="3">
        <f t="shared" si="26"/>
        <v>21.592541355889828</v>
      </c>
      <c r="AE18" s="3">
        <f t="shared" si="27"/>
        <v>0</v>
      </c>
      <c r="AF18" s="3">
        <f t="shared" si="29"/>
        <v>14.557996804363592</v>
      </c>
      <c r="AH18" s="28">
        <f t="shared" si="30"/>
        <v>0.28100000000000003</v>
      </c>
      <c r="AI18" s="28">
        <f t="shared" si="31"/>
        <v>1.2882493375126645E-3</v>
      </c>
      <c r="AJ18" s="40">
        <f t="shared" si="28"/>
        <v>3.6150538160253418E-2</v>
      </c>
      <c r="AK18" s="28"/>
      <c r="AM18" s="14">
        <f>Rho_Coef0+Rho_Coef1*Solution!I18+Rho_Coef2*Solution!I18^2</f>
        <v>0.99994122417917364</v>
      </c>
      <c r="AO18" s="3" t="str">
        <f t="shared" si="3"/>
        <v xml:space="preserve"> </v>
      </c>
      <c r="AP18" s="3" t="str">
        <f t="shared" si="4"/>
        <v xml:space="preserve"> </v>
      </c>
      <c r="AQ18" s="3" t="str">
        <f t="shared" si="5"/>
        <v xml:space="preserve"> </v>
      </c>
      <c r="AR18" s="3" t="str">
        <f t="shared" si="6"/>
        <v xml:space="preserve"> </v>
      </c>
    </row>
    <row r="19" spans="1:44">
      <c r="A19" s="3">
        <f t="shared" si="7"/>
        <v>0.16</v>
      </c>
      <c r="B19" s="3">
        <f t="shared" si="34"/>
        <v>2.6454166666666667</v>
      </c>
      <c r="C19" s="3">
        <f t="shared" si="35"/>
        <v>0.5559770833333334</v>
      </c>
      <c r="D19" s="14">
        <f t="shared" si="10"/>
        <v>-4.0815247188855153E-2</v>
      </c>
      <c r="E19" s="14">
        <f t="shared" si="0"/>
        <v>-0.35426683200357106</v>
      </c>
      <c r="F19" s="14">
        <f t="shared" si="36"/>
        <v>2.2503345874742409</v>
      </c>
      <c r="G19" s="3">
        <f t="shared" si="1"/>
        <v>62.292717490503918</v>
      </c>
      <c r="H19" s="3">
        <f t="shared" si="37"/>
        <v>13.297274880717314</v>
      </c>
      <c r="I19" s="3">
        <f t="shared" si="38"/>
        <v>0.85712891965469806</v>
      </c>
      <c r="L19" s="18" t="s">
        <v>62</v>
      </c>
      <c r="M19" s="19">
        <f>M18/2</f>
        <v>8.9999999999999993E-3</v>
      </c>
      <c r="N19" s="15" t="s">
        <v>61</v>
      </c>
      <c r="P19" s="3" t="str">
        <f t="shared" si="40"/>
        <v xml:space="preserve"> </v>
      </c>
      <c r="Q19" s="3" t="str">
        <f t="shared" si="15"/>
        <v xml:space="preserve"> </v>
      </c>
      <c r="R19" s="3">
        <f t="shared" si="16"/>
        <v>2.6454166666666667</v>
      </c>
      <c r="S19" s="3" t="str">
        <f t="shared" si="17"/>
        <v xml:space="preserve"> </v>
      </c>
      <c r="T19" s="3" t="str">
        <f t="shared" si="18"/>
        <v xml:space="preserve"> </v>
      </c>
      <c r="U19" s="3" t="str">
        <f t="shared" si="19"/>
        <v xml:space="preserve"> </v>
      </c>
      <c r="V19" s="3" t="str">
        <f t="shared" si="20"/>
        <v xml:space="preserve"> </v>
      </c>
      <c r="W19" s="3" t="str">
        <f t="shared" si="21"/>
        <v xml:space="preserve"> </v>
      </c>
      <c r="X19" s="3" t="str">
        <f t="shared" si="22"/>
        <v xml:space="preserve"> </v>
      </c>
      <c r="Y19" s="3" t="str">
        <f t="shared" si="23"/>
        <v xml:space="preserve"> </v>
      </c>
      <c r="AA19" s="16" t="str">
        <f t="shared" si="24"/>
        <v>Booster</v>
      </c>
      <c r="AC19" s="3">
        <f t="shared" si="25"/>
        <v>0.5559770833333334</v>
      </c>
      <c r="AD19" s="3">
        <f t="shared" si="26"/>
        <v>21.567166427073353</v>
      </c>
      <c r="AE19" s="3">
        <f t="shared" si="27"/>
        <v>0</v>
      </c>
      <c r="AF19" s="3">
        <f t="shared" si="29"/>
        <v>14.557996804363592</v>
      </c>
      <c r="AH19" s="28">
        <f t="shared" si="30"/>
        <v>0.28100000000000003</v>
      </c>
      <c r="AI19" s="28">
        <f t="shared" si="31"/>
        <v>1.2882493375126645E-3</v>
      </c>
      <c r="AJ19" s="40">
        <f t="shared" si="28"/>
        <v>3.6125163231436941E-2</v>
      </c>
      <c r="AK19" s="28"/>
      <c r="AM19" s="14">
        <f>Rho_Coef0+Rho_Coef1*Solution!I19+Rho_Coef2*Solution!I19^2</f>
        <v>0.9999287677423645</v>
      </c>
      <c r="AO19" s="3" t="str">
        <f t="shared" si="3"/>
        <v xml:space="preserve"> </v>
      </c>
      <c r="AP19" s="3" t="str">
        <f t="shared" si="4"/>
        <v xml:space="preserve"> </v>
      </c>
      <c r="AQ19" s="3" t="str">
        <f t="shared" si="5"/>
        <v xml:space="preserve"> </v>
      </c>
      <c r="AR19" s="3" t="str">
        <f t="shared" si="6"/>
        <v xml:space="preserve"> </v>
      </c>
    </row>
    <row r="20" spans="1:44">
      <c r="A20" s="3">
        <f t="shared" si="7"/>
        <v>0.17</v>
      </c>
      <c r="B20" s="3">
        <f t="shared" si="34"/>
        <v>2.6408333333333331</v>
      </c>
      <c r="C20" s="3">
        <f t="shared" si="35"/>
        <v>0.58240833333333342</v>
      </c>
      <c r="D20" s="14">
        <f t="shared" si="10"/>
        <v>-4.4728342650265568E-2</v>
      </c>
      <c r="E20" s="14">
        <f t="shared" si="0"/>
        <v>-0.35401841971932219</v>
      </c>
      <c r="F20" s="14">
        <f t="shared" si="36"/>
        <v>2.2420865709637452</v>
      </c>
      <c r="G20" s="3">
        <f t="shared" si="1"/>
        <v>62.107949887392678</v>
      </c>
      <c r="H20" s="3">
        <f t="shared" si="37"/>
        <v>13.920202055622353</v>
      </c>
      <c r="I20" s="3">
        <f t="shared" si="38"/>
        <v>0.99320706595624086</v>
      </c>
      <c r="L20" s="18" t="s">
        <v>60</v>
      </c>
      <c r="M20" s="19">
        <f>PI()*M19^2</f>
        <v>2.5446900494077322E-4</v>
      </c>
      <c r="N20" s="15" t="s">
        <v>63</v>
      </c>
      <c r="P20" s="3" t="str">
        <f t="shared" si="40"/>
        <v xml:space="preserve"> </v>
      </c>
      <c r="Q20" s="3" t="str">
        <f t="shared" si="15"/>
        <v xml:space="preserve"> </v>
      </c>
      <c r="R20" s="3">
        <f t="shared" si="16"/>
        <v>2.6408333333333331</v>
      </c>
      <c r="S20" s="3" t="str">
        <f t="shared" si="17"/>
        <v xml:space="preserve"> </v>
      </c>
      <c r="T20" s="3" t="str">
        <f t="shared" si="18"/>
        <v xml:space="preserve"> </v>
      </c>
      <c r="U20" s="3" t="str">
        <f t="shared" si="19"/>
        <v xml:space="preserve"> </v>
      </c>
      <c r="V20" s="3" t="str">
        <f t="shared" si="20"/>
        <v xml:space="preserve"> </v>
      </c>
      <c r="W20" s="3" t="str">
        <f t="shared" si="21"/>
        <v xml:space="preserve"> </v>
      </c>
      <c r="X20" s="3" t="str">
        <f t="shared" si="22"/>
        <v xml:space="preserve"> </v>
      </c>
      <c r="Y20" s="3" t="str">
        <f t="shared" si="23"/>
        <v xml:space="preserve"> </v>
      </c>
      <c r="AA20" s="16" t="str">
        <f t="shared" si="24"/>
        <v>Booster</v>
      </c>
      <c r="AC20" s="3">
        <f t="shared" si="25"/>
        <v>0.58240833333333342</v>
      </c>
      <c r="AD20" s="3">
        <f t="shared" si="26"/>
        <v>21.54183542369821</v>
      </c>
      <c r="AE20" s="3">
        <f t="shared" si="27"/>
        <v>0</v>
      </c>
      <c r="AF20" s="3">
        <f t="shared" si="29"/>
        <v>14.557996804363592</v>
      </c>
      <c r="AH20" s="28">
        <f t="shared" si="30"/>
        <v>0.28100000000000003</v>
      </c>
      <c r="AI20" s="28">
        <f t="shared" si="31"/>
        <v>1.2882493375126645E-3</v>
      </c>
      <c r="AJ20" s="40">
        <f t="shared" si="28"/>
        <v>3.6099832228061797E-2</v>
      </c>
      <c r="AK20" s="28"/>
      <c r="AM20" s="14">
        <f>Rho_Coef0+Rho_Coef1*Solution!I20+Rho_Coef2*Solution!I20^2</f>
        <v>0.99991571297451209</v>
      </c>
      <c r="AO20" s="3" t="str">
        <f t="shared" si="3"/>
        <v xml:space="preserve"> </v>
      </c>
      <c r="AP20" s="3" t="str">
        <f t="shared" si="4"/>
        <v xml:space="preserve"> </v>
      </c>
      <c r="AQ20" s="3" t="str">
        <f t="shared" si="5"/>
        <v xml:space="preserve"> </v>
      </c>
      <c r="AR20" s="3" t="str">
        <f t="shared" si="6"/>
        <v xml:space="preserve"> </v>
      </c>
    </row>
    <row r="21" spans="1:44">
      <c r="A21" s="3">
        <f t="shared" si="7"/>
        <v>0.18000000000000002</v>
      </c>
      <c r="B21" s="3">
        <f t="shared" si="34"/>
        <v>2.63625</v>
      </c>
      <c r="C21" s="3">
        <f t="shared" si="35"/>
        <v>0.60879375000000013</v>
      </c>
      <c r="D21" s="14">
        <f t="shared" si="10"/>
        <v>-4.880804639331484E-2</v>
      </c>
      <c r="E21" s="14">
        <f t="shared" si="0"/>
        <v>-0.35377043819650272</v>
      </c>
      <c r="F21" s="14">
        <f t="shared" si="36"/>
        <v>2.2336715154101827</v>
      </c>
      <c r="G21" s="3">
        <f t="shared" si="1"/>
        <v>61.918217017415593</v>
      </c>
      <c r="H21" s="3">
        <f t="shared" si="37"/>
        <v>14.54128155449628</v>
      </c>
      <c r="I21" s="3">
        <f t="shared" si="38"/>
        <v>1.1355049973633351</v>
      </c>
      <c r="L21" s="18" t="s">
        <v>7</v>
      </c>
      <c r="M21" s="19">
        <f>'Input &amp; Summary'!B9</f>
        <v>0.26300000000000001</v>
      </c>
      <c r="N21" s="15"/>
      <c r="P21" s="3" t="str">
        <f t="shared" si="40"/>
        <v xml:space="preserve"> </v>
      </c>
      <c r="Q21" s="3" t="str">
        <f t="shared" si="15"/>
        <v xml:space="preserve"> </v>
      </c>
      <c r="R21" s="3">
        <f t="shared" si="16"/>
        <v>2.63625</v>
      </c>
      <c r="S21" s="3" t="str">
        <f t="shared" si="17"/>
        <v xml:space="preserve"> </v>
      </c>
      <c r="T21" s="3" t="str">
        <f t="shared" si="18"/>
        <v xml:space="preserve"> </v>
      </c>
      <c r="U21" s="3" t="str">
        <f t="shared" si="19"/>
        <v xml:space="preserve"> </v>
      </c>
      <c r="V21" s="3" t="str">
        <f t="shared" si="20"/>
        <v xml:space="preserve"> </v>
      </c>
      <c r="W21" s="3" t="str">
        <f t="shared" si="21"/>
        <v xml:space="preserve"> </v>
      </c>
      <c r="X21" s="3" t="str">
        <f t="shared" si="22"/>
        <v xml:space="preserve"> </v>
      </c>
      <c r="Y21" s="3" t="str">
        <f t="shared" si="23"/>
        <v xml:space="preserve"> </v>
      </c>
      <c r="AA21" s="16" t="str">
        <f t="shared" si="24"/>
        <v>Booster</v>
      </c>
      <c r="AC21" s="3">
        <f t="shared" si="25"/>
        <v>0.60879375000000013</v>
      </c>
      <c r="AD21" s="3">
        <f t="shared" si="26"/>
        <v>21.516548345764409</v>
      </c>
      <c r="AE21" s="3">
        <f t="shared" si="27"/>
        <v>0</v>
      </c>
      <c r="AF21" s="3">
        <f t="shared" si="29"/>
        <v>14.557996804363592</v>
      </c>
      <c r="AH21" s="28">
        <f t="shared" si="30"/>
        <v>0.28100000000000003</v>
      </c>
      <c r="AI21" s="28">
        <f t="shared" si="31"/>
        <v>1.2882493375126645E-3</v>
      </c>
      <c r="AJ21" s="40">
        <f t="shared" si="28"/>
        <v>3.6074545150128E-2</v>
      </c>
      <c r="AK21" s="28"/>
      <c r="AM21" s="14">
        <f>Rho_Coef0+Rho_Coef1*Solution!I21+Rho_Coef2*Solution!I21^2</f>
        <v>0.99990206164127426</v>
      </c>
      <c r="AO21" s="3" t="str">
        <f t="shared" si="3"/>
        <v xml:space="preserve"> </v>
      </c>
      <c r="AP21" s="3" t="str">
        <f t="shared" si="4"/>
        <v xml:space="preserve"> </v>
      </c>
      <c r="AQ21" s="3" t="str">
        <f t="shared" si="5"/>
        <v xml:space="preserve"> </v>
      </c>
      <c r="AR21" s="3" t="str">
        <f t="shared" si="6"/>
        <v xml:space="preserve"> </v>
      </c>
    </row>
    <row r="22" spans="1:44">
      <c r="A22" s="3">
        <f t="shared" si="7"/>
        <v>0.19000000000000003</v>
      </c>
      <c r="B22" s="3">
        <f t="shared" si="34"/>
        <v>2.6316666666666664</v>
      </c>
      <c r="C22" s="3">
        <f t="shared" si="35"/>
        <v>0.63513333333333344</v>
      </c>
      <c r="D22" s="14">
        <f t="shared" si="10"/>
        <v>-5.3052407852924664E-2</v>
      </c>
      <c r="E22" s="14">
        <f t="shared" si="0"/>
        <v>-0.35352288743511251</v>
      </c>
      <c r="F22" s="14">
        <f t="shared" si="36"/>
        <v>2.2250913713786291</v>
      </c>
      <c r="G22" s="3">
        <f t="shared" si="1"/>
        <v>61.723563233611912</v>
      </c>
      <c r="H22" s="3">
        <f t="shared" si="37"/>
        <v>15.160463724670436</v>
      </c>
      <c r="I22" s="3">
        <f t="shared" si="38"/>
        <v>1.2840039910699785</v>
      </c>
      <c r="P22" s="3" t="str">
        <f t="shared" si="40"/>
        <v xml:space="preserve"> </v>
      </c>
      <c r="Q22" s="3" t="str">
        <f t="shared" si="15"/>
        <v xml:space="preserve"> </v>
      </c>
      <c r="R22" s="3">
        <f t="shared" si="16"/>
        <v>2.6316666666666664</v>
      </c>
      <c r="S22" s="3" t="str">
        <f t="shared" si="17"/>
        <v xml:space="preserve"> </v>
      </c>
      <c r="T22" s="3" t="str">
        <f t="shared" si="18"/>
        <v xml:space="preserve"> </v>
      </c>
      <c r="U22" s="3" t="str">
        <f t="shared" si="19"/>
        <v xml:space="preserve"> </v>
      </c>
      <c r="V22" s="3" t="str">
        <f t="shared" si="20"/>
        <v xml:space="preserve"> </v>
      </c>
      <c r="W22" s="3" t="str">
        <f t="shared" si="21"/>
        <v xml:space="preserve"> </v>
      </c>
      <c r="X22" s="3" t="str">
        <f t="shared" si="22"/>
        <v xml:space="preserve"> </v>
      </c>
      <c r="Y22" s="3" t="str">
        <f t="shared" si="23"/>
        <v xml:space="preserve"> </v>
      </c>
      <c r="AA22" s="16" t="str">
        <f t="shared" si="24"/>
        <v>Booster</v>
      </c>
      <c r="AC22" s="3">
        <f t="shared" si="25"/>
        <v>0.63513333333333344</v>
      </c>
      <c r="AD22" s="3">
        <f t="shared" si="26"/>
        <v>21.491305193271945</v>
      </c>
      <c r="AE22" s="3">
        <f t="shared" si="27"/>
        <v>0</v>
      </c>
      <c r="AF22" s="3">
        <f t="shared" si="29"/>
        <v>14.557996804363592</v>
      </c>
      <c r="AH22" s="28">
        <f t="shared" si="30"/>
        <v>0.28100000000000003</v>
      </c>
      <c r="AI22" s="28">
        <f t="shared" si="31"/>
        <v>1.2882493375126645E-3</v>
      </c>
      <c r="AJ22" s="40">
        <f t="shared" si="28"/>
        <v>3.6049301997635536E-2</v>
      </c>
      <c r="AK22" s="28"/>
      <c r="AM22" s="14">
        <f>Rho_Coef0+Rho_Coef1*Solution!I22+Rho_Coef2*Solution!I22^2</f>
        <v>0.99988781555685979</v>
      </c>
      <c r="AO22" s="3" t="str">
        <f t="shared" si="3"/>
        <v xml:space="preserve"> </v>
      </c>
      <c r="AP22" s="3" t="str">
        <f t="shared" si="4"/>
        <v xml:space="preserve"> </v>
      </c>
      <c r="AQ22" s="3" t="str">
        <f t="shared" si="5"/>
        <v xml:space="preserve"> </v>
      </c>
      <c r="AR22" s="3" t="str">
        <f t="shared" si="6"/>
        <v xml:space="preserve"> </v>
      </c>
    </row>
    <row r="23" spans="1:44">
      <c r="A23" s="3">
        <f t="shared" si="7"/>
        <v>0.20000000000000004</v>
      </c>
      <c r="B23" s="3">
        <f t="shared" si="34"/>
        <v>2.6270833333333332</v>
      </c>
      <c r="C23" s="3">
        <f t="shared" si="35"/>
        <v>0.66142708333333344</v>
      </c>
      <c r="D23" s="14">
        <f t="shared" si="10"/>
        <v>-5.7459427369126834E-2</v>
      </c>
      <c r="E23" s="14">
        <f t="shared" si="0"/>
        <v>-0.35327576743515154</v>
      </c>
      <c r="F23" s="14">
        <f t="shared" si="36"/>
        <v>2.2163481385290549</v>
      </c>
      <c r="G23" s="3">
        <f t="shared" si="1"/>
        <v>61.524034412283015</v>
      </c>
      <c r="H23" s="3">
        <f t="shared" si="37"/>
        <v>15.777699357006554</v>
      </c>
      <c r="I23" s="3">
        <f t="shared" si="38"/>
        <v>1.438684830037297</v>
      </c>
      <c r="L23" s="15" t="s">
        <v>20</v>
      </c>
      <c r="M23" s="15"/>
      <c r="N23" s="15"/>
      <c r="P23" s="3" t="str">
        <f t="shared" si="40"/>
        <v xml:space="preserve"> </v>
      </c>
      <c r="Q23" s="3" t="str">
        <f t="shared" si="15"/>
        <v xml:space="preserve"> </v>
      </c>
      <c r="R23" s="3">
        <f t="shared" si="16"/>
        <v>2.6270833333333332</v>
      </c>
      <c r="S23" s="3" t="str">
        <f t="shared" si="17"/>
        <v xml:space="preserve"> </v>
      </c>
      <c r="T23" s="3" t="str">
        <f t="shared" si="18"/>
        <v xml:space="preserve"> </v>
      </c>
      <c r="U23" s="3" t="str">
        <f t="shared" si="19"/>
        <v xml:space="preserve"> </v>
      </c>
      <c r="V23" s="3" t="str">
        <f t="shared" si="20"/>
        <v xml:space="preserve"> </v>
      </c>
      <c r="W23" s="3" t="str">
        <f t="shared" si="21"/>
        <v xml:space="preserve"> </v>
      </c>
      <c r="X23" s="3" t="str">
        <f t="shared" si="22"/>
        <v xml:space="preserve"> </v>
      </c>
      <c r="Y23" s="3" t="str">
        <f t="shared" si="23"/>
        <v xml:space="preserve"> </v>
      </c>
      <c r="AA23" s="16" t="str">
        <f t="shared" si="24"/>
        <v>Booster</v>
      </c>
      <c r="AC23" s="3">
        <f t="shared" si="25"/>
        <v>0.66142708333333344</v>
      </c>
      <c r="AD23" s="3">
        <f t="shared" si="26"/>
        <v>21.466105966220816</v>
      </c>
      <c r="AE23" s="3">
        <f t="shared" si="27"/>
        <v>0</v>
      </c>
      <c r="AF23" s="3">
        <f t="shared" si="29"/>
        <v>14.557996804363592</v>
      </c>
      <c r="AH23" s="28">
        <f t="shared" si="30"/>
        <v>0.28100000000000003</v>
      </c>
      <c r="AI23" s="28">
        <f t="shared" si="31"/>
        <v>1.2882493375126645E-3</v>
      </c>
      <c r="AJ23" s="40">
        <f t="shared" si="28"/>
        <v>3.6024102770584404E-2</v>
      </c>
      <c r="AK23" s="28"/>
      <c r="AM23" s="14">
        <f>Rho_Coef0+Rho_Coef1*Solution!I23+Rho_Coef2*Solution!I23^2</f>
        <v>0.99987297658360108</v>
      </c>
      <c r="AO23" s="3" t="str">
        <f t="shared" si="3"/>
        <v xml:space="preserve"> </v>
      </c>
      <c r="AP23" s="3" t="str">
        <f t="shared" si="4"/>
        <v xml:space="preserve"> </v>
      </c>
      <c r="AQ23" s="3" t="str">
        <f t="shared" si="5"/>
        <v xml:space="preserve"> </v>
      </c>
      <c r="AR23" s="3" t="str">
        <f t="shared" si="6"/>
        <v xml:space="preserve"> </v>
      </c>
    </row>
    <row r="24" spans="1:44">
      <c r="A24" s="3">
        <f t="shared" si="7"/>
        <v>0.21000000000000005</v>
      </c>
      <c r="B24" s="3">
        <f t="shared" si="34"/>
        <v>2.6225000000000001</v>
      </c>
      <c r="C24" s="3">
        <f t="shared" si="35"/>
        <v>0.68767500000000015</v>
      </c>
      <c r="D24" s="14">
        <f t="shared" si="10"/>
        <v>-6.2027057391890621E-2</v>
      </c>
      <c r="E24" s="14">
        <f t="shared" si="0"/>
        <v>-0.35302907819661994</v>
      </c>
      <c r="F24" s="14">
        <f t="shared" si="36"/>
        <v>2.2074438644114895</v>
      </c>
      <c r="G24" s="3">
        <f t="shared" si="1"/>
        <v>61.319677924304756</v>
      </c>
      <c r="H24" s="3">
        <f t="shared" si="37"/>
        <v>16.392939701129386</v>
      </c>
      <c r="I24" s="3">
        <f t="shared" si="38"/>
        <v>1.5995278075035777</v>
      </c>
      <c r="L24" s="18" t="s">
        <v>3</v>
      </c>
      <c r="M24" s="19">
        <f>Diam_Bstr</f>
        <v>40.5</v>
      </c>
      <c r="N24" s="15" t="s">
        <v>4</v>
      </c>
      <c r="P24" s="3" t="str">
        <f t="shared" si="40"/>
        <v xml:space="preserve"> </v>
      </c>
      <c r="Q24" s="3" t="str">
        <f t="shared" si="15"/>
        <v xml:space="preserve"> </v>
      </c>
      <c r="R24" s="3">
        <f t="shared" si="16"/>
        <v>2.6225000000000001</v>
      </c>
      <c r="S24" s="3" t="str">
        <f t="shared" si="17"/>
        <v xml:space="preserve"> </v>
      </c>
      <c r="T24" s="3" t="str">
        <f t="shared" si="18"/>
        <v xml:space="preserve"> </v>
      </c>
      <c r="U24" s="3" t="str">
        <f t="shared" si="19"/>
        <v xml:space="preserve"> </v>
      </c>
      <c r="V24" s="3" t="str">
        <f t="shared" si="20"/>
        <v xml:space="preserve"> </v>
      </c>
      <c r="W24" s="3" t="str">
        <f t="shared" si="21"/>
        <v xml:space="preserve"> </v>
      </c>
      <c r="X24" s="3" t="str">
        <f t="shared" si="22"/>
        <v xml:space="preserve"> </v>
      </c>
      <c r="Y24" s="3" t="str">
        <f t="shared" si="23"/>
        <v xml:space="preserve"> </v>
      </c>
      <c r="AA24" s="16" t="str">
        <f t="shared" si="24"/>
        <v>Booster</v>
      </c>
      <c r="AC24" s="3">
        <f t="shared" si="25"/>
        <v>0.68767500000000015</v>
      </c>
      <c r="AD24" s="3">
        <f t="shared" si="26"/>
        <v>21.440950664611027</v>
      </c>
      <c r="AE24" s="3">
        <f t="shared" si="27"/>
        <v>0</v>
      </c>
      <c r="AF24" s="3">
        <f t="shared" si="29"/>
        <v>14.557996804363592</v>
      </c>
      <c r="AH24" s="28">
        <f t="shared" si="30"/>
        <v>0.28100000000000003</v>
      </c>
      <c r="AI24" s="28">
        <f t="shared" si="31"/>
        <v>1.2882493375126645E-3</v>
      </c>
      <c r="AJ24" s="40">
        <f t="shared" si="28"/>
        <v>3.5998947468974619E-2</v>
      </c>
      <c r="AK24" s="28"/>
      <c r="AM24" s="14">
        <f>Rho_Coef0+Rho_Coef1*Solution!I24+Rho_Coef2*Solution!I24^2</f>
        <v>0.99985754663151094</v>
      </c>
      <c r="AO24" s="3" t="str">
        <f t="shared" si="3"/>
        <v xml:space="preserve"> </v>
      </c>
      <c r="AP24" s="3" t="str">
        <f t="shared" si="4"/>
        <v xml:space="preserve"> </v>
      </c>
      <c r="AQ24" s="3" t="str">
        <f t="shared" si="5"/>
        <v xml:space="preserve"> </v>
      </c>
      <c r="AR24" s="3" t="str">
        <f t="shared" si="6"/>
        <v xml:space="preserve"> </v>
      </c>
    </row>
    <row r="25" spans="1:44">
      <c r="A25" s="3">
        <f t="shared" si="7"/>
        <v>0.22000000000000006</v>
      </c>
      <c r="B25" s="3">
        <f t="shared" si="34"/>
        <v>2.6179166666666664</v>
      </c>
      <c r="C25" s="3">
        <f t="shared" si="35"/>
        <v>0.71387708333333344</v>
      </c>
      <c r="D25" s="14">
        <f t="shared" si="10"/>
        <v>-6.6753203715025244E-2</v>
      </c>
      <c r="E25" s="14">
        <f t="shared" si="0"/>
        <v>-0.35278281971951758</v>
      </c>
      <c r="F25" s="14">
        <f t="shared" si="36"/>
        <v>2.1983806432321238</v>
      </c>
      <c r="G25" s="3">
        <f t="shared" si="1"/>
        <v>61.110542605483843</v>
      </c>
      <c r="H25" s="3">
        <f t="shared" si="37"/>
        <v>17.006136480372433</v>
      </c>
      <c r="I25" s="3">
        <f t="shared" si="38"/>
        <v>1.7665127316451457</v>
      </c>
      <c r="L25" s="15"/>
      <c r="M25" s="19">
        <f>M24/1000</f>
        <v>4.0500000000000001E-2</v>
      </c>
      <c r="N25" s="15" t="s">
        <v>61</v>
      </c>
      <c r="P25" s="3" t="str">
        <f t="shared" si="40"/>
        <v xml:space="preserve"> </v>
      </c>
      <c r="Q25" s="3" t="str">
        <f t="shared" si="15"/>
        <v xml:space="preserve"> </v>
      </c>
      <c r="R25" s="3">
        <f t="shared" si="16"/>
        <v>2.6179166666666664</v>
      </c>
      <c r="S25" s="3" t="str">
        <f t="shared" si="17"/>
        <v xml:space="preserve"> </v>
      </c>
      <c r="T25" s="3" t="str">
        <f t="shared" si="18"/>
        <v xml:space="preserve"> </v>
      </c>
      <c r="U25" s="3" t="str">
        <f t="shared" si="19"/>
        <v xml:space="preserve"> </v>
      </c>
      <c r="V25" s="3" t="str">
        <f t="shared" si="20"/>
        <v xml:space="preserve"> </v>
      </c>
      <c r="W25" s="3" t="str">
        <f t="shared" si="21"/>
        <v xml:space="preserve"> </v>
      </c>
      <c r="X25" s="3" t="str">
        <f t="shared" si="22"/>
        <v xml:space="preserve"> </v>
      </c>
      <c r="Y25" s="3" t="str">
        <f t="shared" si="23"/>
        <v xml:space="preserve"> </v>
      </c>
      <c r="AA25" s="16" t="str">
        <f t="shared" si="24"/>
        <v>Booster</v>
      </c>
      <c r="AC25" s="3">
        <f t="shared" si="25"/>
        <v>0.71387708333333344</v>
      </c>
      <c r="AD25" s="3">
        <f t="shared" si="26"/>
        <v>21.415839288442577</v>
      </c>
      <c r="AE25" s="3">
        <f t="shared" si="27"/>
        <v>0</v>
      </c>
      <c r="AF25" s="3">
        <f t="shared" si="29"/>
        <v>14.557996804363592</v>
      </c>
      <c r="AH25" s="28">
        <f t="shared" si="30"/>
        <v>0.28100000000000003</v>
      </c>
      <c r="AI25" s="28">
        <f t="shared" si="31"/>
        <v>1.2882493375126645E-3</v>
      </c>
      <c r="AJ25" s="40">
        <f t="shared" si="28"/>
        <v>3.5973836092806168E-2</v>
      </c>
      <c r="AK25" s="28"/>
      <c r="AM25" s="14">
        <f>Rho_Coef0+Rho_Coef1*Solution!I25+Rho_Coef2*Solution!I25^2</f>
        <v>0.99984152765782497</v>
      </c>
      <c r="AO25" s="3" t="str">
        <f t="shared" si="3"/>
        <v xml:space="preserve"> </v>
      </c>
      <c r="AP25" s="3" t="str">
        <f t="shared" si="4"/>
        <v xml:space="preserve"> </v>
      </c>
      <c r="AQ25" s="3" t="str">
        <f t="shared" si="5"/>
        <v xml:space="preserve"> </v>
      </c>
      <c r="AR25" s="3" t="str">
        <f t="shared" si="6"/>
        <v xml:space="preserve"> </v>
      </c>
    </row>
    <row r="26" spans="1:44">
      <c r="A26" s="3">
        <f t="shared" si="7"/>
        <v>0.23000000000000007</v>
      </c>
      <c r="B26" s="3">
        <f t="shared" si="34"/>
        <v>2.6133333333333333</v>
      </c>
      <c r="C26" s="3">
        <f t="shared" si="35"/>
        <v>0.74003333333333343</v>
      </c>
      <c r="D26" s="14">
        <f t="shared" si="10"/>
        <v>-7.1635726737828809E-2</v>
      </c>
      <c r="E26" s="14">
        <f t="shared" si="0"/>
        <v>-0.35253699200384453</v>
      </c>
      <c r="F26" s="14">
        <f t="shared" si="36"/>
        <v>2.18916061459166</v>
      </c>
      <c r="G26" s="3">
        <f t="shared" si="1"/>
        <v>60.896678725990775</v>
      </c>
      <c r="H26" s="3">
        <f t="shared" si="37"/>
        <v>17.617241906427271</v>
      </c>
      <c r="I26" s="3">
        <f t="shared" si="38"/>
        <v>1.9396189303851696</v>
      </c>
      <c r="L26" s="18" t="s">
        <v>62</v>
      </c>
      <c r="M26" s="19">
        <f>M25/2</f>
        <v>2.0250000000000001E-2</v>
      </c>
      <c r="N26" s="15" t="s">
        <v>61</v>
      </c>
      <c r="P26" s="3" t="str">
        <f t="shared" si="40"/>
        <v xml:space="preserve"> </v>
      </c>
      <c r="Q26" s="3" t="str">
        <f t="shared" si="15"/>
        <v xml:space="preserve"> </v>
      </c>
      <c r="R26" s="3">
        <f t="shared" si="16"/>
        <v>2.6133333333333333</v>
      </c>
      <c r="S26" s="3" t="str">
        <f t="shared" si="17"/>
        <v xml:space="preserve"> </v>
      </c>
      <c r="T26" s="3" t="str">
        <f t="shared" si="18"/>
        <v xml:space="preserve"> </v>
      </c>
      <c r="U26" s="3" t="str">
        <f t="shared" si="19"/>
        <v xml:space="preserve"> </v>
      </c>
      <c r="V26" s="3" t="str">
        <f t="shared" si="20"/>
        <v xml:space="preserve"> </v>
      </c>
      <c r="W26" s="3" t="str">
        <f t="shared" si="21"/>
        <v xml:space="preserve"> </v>
      </c>
      <c r="X26" s="3" t="str">
        <f t="shared" si="22"/>
        <v xml:space="preserve"> </v>
      </c>
      <c r="Y26" s="3" t="str">
        <f t="shared" si="23"/>
        <v xml:space="preserve"> </v>
      </c>
      <c r="AA26" s="16" t="str">
        <f t="shared" si="24"/>
        <v>Booster</v>
      </c>
      <c r="AC26" s="3">
        <f t="shared" si="25"/>
        <v>0.74003333333333343</v>
      </c>
      <c r="AD26" s="3">
        <f t="shared" si="26"/>
        <v>21.390771837715462</v>
      </c>
      <c r="AE26" s="3">
        <f t="shared" si="27"/>
        <v>0</v>
      </c>
      <c r="AF26" s="3">
        <f t="shared" si="29"/>
        <v>14.557996804363592</v>
      </c>
      <c r="AH26" s="28">
        <f t="shared" si="30"/>
        <v>0.28100000000000003</v>
      </c>
      <c r="AI26" s="28">
        <f t="shared" si="31"/>
        <v>1.2882493375126645E-3</v>
      </c>
      <c r="AJ26" s="40">
        <f t="shared" si="28"/>
        <v>3.5948768642079056E-2</v>
      </c>
      <c r="AK26" s="28"/>
      <c r="AM26" s="14">
        <f>Rho_Coef0+Rho_Coef1*Solution!I26+Rho_Coef2*Solution!I26^2</f>
        <v>0.99982492166652859</v>
      </c>
      <c r="AO26" s="3" t="str">
        <f t="shared" si="3"/>
        <v xml:space="preserve"> </v>
      </c>
      <c r="AP26" s="3" t="str">
        <f t="shared" si="4"/>
        <v xml:space="preserve"> </v>
      </c>
      <c r="AQ26" s="3" t="str">
        <f t="shared" si="5"/>
        <v xml:space="preserve"> </v>
      </c>
      <c r="AR26" s="3" t="str">
        <f t="shared" si="6"/>
        <v xml:space="preserve"> </v>
      </c>
    </row>
    <row r="27" spans="1:44">
      <c r="A27" s="3">
        <f t="shared" si="7"/>
        <v>0.24000000000000007</v>
      </c>
      <c r="B27" s="3">
        <f t="shared" si="34"/>
        <v>2.6087499999999997</v>
      </c>
      <c r="C27" s="3">
        <f t="shared" si="35"/>
        <v>0.76614375000000012</v>
      </c>
      <c r="D27" s="14">
        <f t="shared" si="10"/>
        <v>-7.667244275312779E-2</v>
      </c>
      <c r="E27" s="14">
        <f t="shared" si="0"/>
        <v>-0.35229159504960078</v>
      </c>
      <c r="F27" s="14">
        <f t="shared" si="36"/>
        <v>2.1797859621972711</v>
      </c>
      <c r="G27" s="3">
        <f t="shared" si="1"/>
        <v>60.678137958903577</v>
      </c>
      <c r="H27" s="3">
        <f t="shared" si="37"/>
        <v>18.22620869368718</v>
      </c>
      <c r="I27" s="3">
        <f t="shared" si="38"/>
        <v>2.1188252563473875</v>
      </c>
      <c r="L27" s="18" t="s">
        <v>60</v>
      </c>
      <c r="M27" s="19">
        <f>PI()*M26^2</f>
        <v>1.2882493375126645E-3</v>
      </c>
      <c r="N27" s="15" t="s">
        <v>63</v>
      </c>
      <c r="P27" s="3" t="str">
        <f t="shared" si="40"/>
        <v xml:space="preserve"> </v>
      </c>
      <c r="Q27" s="3" t="str">
        <f t="shared" si="15"/>
        <v xml:space="preserve"> </v>
      </c>
      <c r="R27" s="3">
        <f t="shared" si="16"/>
        <v>2.6087499999999997</v>
      </c>
      <c r="S27" s="3" t="str">
        <f t="shared" si="17"/>
        <v xml:space="preserve"> </v>
      </c>
      <c r="T27" s="3" t="str">
        <f t="shared" si="18"/>
        <v xml:space="preserve"> </v>
      </c>
      <c r="U27" s="3" t="str">
        <f t="shared" si="19"/>
        <v xml:space="preserve"> </v>
      </c>
      <c r="V27" s="3" t="str">
        <f t="shared" si="20"/>
        <v xml:space="preserve"> </v>
      </c>
      <c r="W27" s="3" t="str">
        <f t="shared" si="21"/>
        <v xml:space="preserve"> </v>
      </c>
      <c r="X27" s="3" t="str">
        <f t="shared" si="22"/>
        <v xml:space="preserve"> </v>
      </c>
      <c r="Y27" s="3" t="str">
        <f t="shared" si="23"/>
        <v xml:space="preserve"> </v>
      </c>
      <c r="AA27" s="16" t="str">
        <f t="shared" si="24"/>
        <v>Booster</v>
      </c>
      <c r="AC27" s="3">
        <f t="shared" si="25"/>
        <v>0.76614375000000012</v>
      </c>
      <c r="AD27" s="3">
        <f t="shared" si="26"/>
        <v>21.365748312429687</v>
      </c>
      <c r="AE27" s="3">
        <f t="shared" si="27"/>
        <v>0</v>
      </c>
      <c r="AF27" s="3">
        <f t="shared" si="29"/>
        <v>14.557996804363592</v>
      </c>
      <c r="AH27" s="28">
        <f t="shared" si="30"/>
        <v>0.28100000000000003</v>
      </c>
      <c r="AI27" s="28">
        <f t="shared" si="31"/>
        <v>1.2882493375126645E-3</v>
      </c>
      <c r="AJ27" s="40">
        <f t="shared" si="28"/>
        <v>3.5923745116793276E-2</v>
      </c>
      <c r="AK27" s="28"/>
      <c r="AM27" s="14">
        <f>Rho_Coef0+Rho_Coef1*Solution!I27+Rho_Coef2*Solution!I27^2</f>
        <v>0.99980773070787099</v>
      </c>
      <c r="AO27" s="3" t="str">
        <f t="shared" si="3"/>
        <v xml:space="preserve"> </v>
      </c>
      <c r="AP27" s="3" t="str">
        <f t="shared" si="4"/>
        <v xml:space="preserve"> </v>
      </c>
      <c r="AQ27" s="3" t="str">
        <f t="shared" si="5"/>
        <v xml:space="preserve"> </v>
      </c>
      <c r="AR27" s="3" t="str">
        <f t="shared" si="6"/>
        <v xml:space="preserve"> </v>
      </c>
    </row>
    <row r="28" spans="1:44">
      <c r="A28" s="3">
        <f t="shared" si="7"/>
        <v>0.25000000000000006</v>
      </c>
      <c r="B28" s="3">
        <f t="shared" si="34"/>
        <v>2.6041666666666665</v>
      </c>
      <c r="C28" s="3">
        <f t="shared" si="35"/>
        <v>0.7922083333333334</v>
      </c>
      <c r="D28" s="14">
        <f t="shared" si="10"/>
        <v>-8.1861125260327364E-2</v>
      </c>
      <c r="E28" s="14">
        <f t="shared" si="0"/>
        <v>-0.35204662885678634</v>
      </c>
      <c r="F28" s="14">
        <f t="shared" si="36"/>
        <v>2.1702589125495528</v>
      </c>
      <c r="G28" s="3">
        <f t="shared" si="1"/>
        <v>60.454973347897187</v>
      </c>
      <c r="H28" s="3">
        <f t="shared" si="37"/>
        <v>18.832990073276218</v>
      </c>
      <c r="I28" s="3">
        <f t="shared" si="38"/>
        <v>2.3041100919516539</v>
      </c>
      <c r="L28" s="18" t="s">
        <v>7</v>
      </c>
      <c r="M28" s="19">
        <f>'Input &amp; Summary'!B27</f>
        <v>0.28100000000000003</v>
      </c>
      <c r="N28" s="15"/>
      <c r="P28" s="3" t="str">
        <f t="shared" si="40"/>
        <v xml:space="preserve"> </v>
      </c>
      <c r="Q28" s="3" t="str">
        <f t="shared" si="15"/>
        <v xml:space="preserve"> </v>
      </c>
      <c r="R28" s="3">
        <f t="shared" si="16"/>
        <v>2.6041666666666665</v>
      </c>
      <c r="S28" s="3" t="str">
        <f t="shared" si="17"/>
        <v xml:space="preserve"> </v>
      </c>
      <c r="T28" s="3" t="str">
        <f t="shared" si="18"/>
        <v xml:space="preserve"> </v>
      </c>
      <c r="U28" s="3" t="str">
        <f t="shared" si="19"/>
        <v xml:space="preserve"> </v>
      </c>
      <c r="V28" s="3" t="str">
        <f t="shared" si="20"/>
        <v xml:space="preserve"> </v>
      </c>
      <c r="W28" s="3" t="str">
        <f t="shared" si="21"/>
        <v xml:space="preserve"> </v>
      </c>
      <c r="X28" s="3" t="str">
        <f t="shared" si="22"/>
        <v xml:space="preserve"> </v>
      </c>
      <c r="Y28" s="3" t="str">
        <f t="shared" si="23"/>
        <v xml:space="preserve"> </v>
      </c>
      <c r="AA28" s="16" t="str">
        <f t="shared" si="24"/>
        <v>Booster</v>
      </c>
      <c r="AC28" s="3">
        <f t="shared" si="25"/>
        <v>0.7922083333333334</v>
      </c>
      <c r="AD28" s="3">
        <f t="shared" si="26"/>
        <v>21.340768712585248</v>
      </c>
      <c r="AE28" s="3">
        <f t="shared" si="27"/>
        <v>0</v>
      </c>
      <c r="AF28" s="3">
        <f t="shared" si="29"/>
        <v>14.557996804363592</v>
      </c>
      <c r="AH28" s="28">
        <f t="shared" si="30"/>
        <v>0.28100000000000003</v>
      </c>
      <c r="AI28" s="28">
        <f t="shared" si="31"/>
        <v>1.2882493375126645E-3</v>
      </c>
      <c r="AJ28" s="40">
        <f t="shared" si="28"/>
        <v>3.5898765516948844E-2</v>
      </c>
      <c r="AK28" s="28"/>
      <c r="AM28" s="14">
        <f>Rho_Coef0+Rho_Coef1*Solution!I28+Rho_Coef2*Solution!I28^2</f>
        <v>0.99978995687786465</v>
      </c>
      <c r="AO28" s="3" t="str">
        <f t="shared" si="3"/>
        <v xml:space="preserve"> </v>
      </c>
      <c r="AP28" s="3" t="str">
        <f t="shared" si="4"/>
        <v xml:space="preserve"> </v>
      </c>
      <c r="AQ28" s="3" t="str">
        <f t="shared" si="5"/>
        <v xml:space="preserve"> </v>
      </c>
      <c r="AR28" s="3" t="str">
        <f t="shared" si="6"/>
        <v xml:space="preserve"> </v>
      </c>
    </row>
    <row r="29" spans="1:44">
      <c r="A29" s="3">
        <f t="shared" si="7"/>
        <v>0.26000000000000006</v>
      </c>
      <c r="B29" s="3">
        <f t="shared" si="34"/>
        <v>2.5995833333333334</v>
      </c>
      <c r="C29" s="3">
        <f t="shared" si="35"/>
        <v>0.81822708333333338</v>
      </c>
      <c r="D29" s="14">
        <f t="shared" si="10"/>
        <v>-8.7199506302070601E-2</v>
      </c>
      <c r="E29" s="14">
        <f t="shared" si="0"/>
        <v>-0.35180209342540114</v>
      </c>
      <c r="F29" s="14">
        <f t="shared" si="36"/>
        <v>2.1605817336058619</v>
      </c>
      <c r="G29" s="3">
        <f t="shared" si="1"/>
        <v>60.227239274114233</v>
      </c>
      <c r="H29" s="3">
        <f t="shared" si="37"/>
        <v>19.43753980675519</v>
      </c>
      <c r="I29" s="3">
        <f t="shared" si="38"/>
        <v>2.4954513546481216</v>
      </c>
      <c r="L29" s="15"/>
      <c r="M29" s="15"/>
      <c r="N29" s="15"/>
      <c r="P29" s="3" t="str">
        <f t="shared" si="40"/>
        <v xml:space="preserve"> </v>
      </c>
      <c r="Q29" s="3" t="str">
        <f t="shared" si="15"/>
        <v xml:space="preserve"> </v>
      </c>
      <c r="R29" s="3">
        <f t="shared" si="16"/>
        <v>2.5995833333333334</v>
      </c>
      <c r="S29" s="3" t="str">
        <f t="shared" si="17"/>
        <v xml:space="preserve"> </v>
      </c>
      <c r="T29" s="3" t="str">
        <f t="shared" si="18"/>
        <v xml:space="preserve"> </v>
      </c>
      <c r="U29" s="3" t="str">
        <f t="shared" si="19"/>
        <v xml:space="preserve"> </v>
      </c>
      <c r="V29" s="3" t="str">
        <f t="shared" si="20"/>
        <v xml:space="preserve"> </v>
      </c>
      <c r="W29" s="3" t="str">
        <f t="shared" si="21"/>
        <v xml:space="preserve"> </v>
      </c>
      <c r="X29" s="3" t="str">
        <f t="shared" si="22"/>
        <v xml:space="preserve"> </v>
      </c>
      <c r="Y29" s="3" t="str">
        <f t="shared" si="23"/>
        <v xml:space="preserve"> </v>
      </c>
      <c r="AA29" s="16" t="str">
        <f t="shared" si="24"/>
        <v>Booster</v>
      </c>
      <c r="AC29" s="3">
        <f t="shared" si="25"/>
        <v>0.81822708333333338</v>
      </c>
      <c r="AD29" s="3">
        <f t="shared" si="26"/>
        <v>21.315833038182149</v>
      </c>
      <c r="AE29" s="3">
        <f t="shared" si="27"/>
        <v>0</v>
      </c>
      <c r="AF29" s="3">
        <f t="shared" si="29"/>
        <v>14.557996804363592</v>
      </c>
      <c r="AH29" s="28">
        <f t="shared" si="30"/>
        <v>0.28100000000000003</v>
      </c>
      <c r="AI29" s="28">
        <f t="shared" si="31"/>
        <v>1.2882493375126645E-3</v>
      </c>
      <c r="AJ29" s="40">
        <f t="shared" si="28"/>
        <v>3.5873829842545737E-2</v>
      </c>
      <c r="AK29" s="28"/>
      <c r="AM29" s="14">
        <f>Rho_Coef0+Rho_Coef1*Solution!I29+Rho_Coef2*Solution!I29^2</f>
        <v>0.99977160231777096</v>
      </c>
      <c r="AO29" s="3" t="str">
        <f t="shared" si="3"/>
        <v xml:space="preserve"> </v>
      </c>
      <c r="AP29" s="3" t="str">
        <f t="shared" si="4"/>
        <v xml:space="preserve"> </v>
      </c>
      <c r="AQ29" s="3" t="str">
        <f t="shared" si="5"/>
        <v xml:space="preserve"> </v>
      </c>
      <c r="AR29" s="3" t="str">
        <f t="shared" si="6"/>
        <v xml:space="preserve"> </v>
      </c>
    </row>
    <row r="30" spans="1:44">
      <c r="A30" s="3">
        <f t="shared" si="7"/>
        <v>0.27000000000000007</v>
      </c>
      <c r="B30" s="3">
        <f t="shared" si="34"/>
        <v>2.5949999999999998</v>
      </c>
      <c r="C30" s="3">
        <f t="shared" si="35"/>
        <v>0.84420000000000006</v>
      </c>
      <c r="D30" s="14">
        <f t="shared" si="10"/>
        <v>-9.2685277823085013E-2</v>
      </c>
      <c r="E30" s="14">
        <f t="shared" si="0"/>
        <v>-0.35155798875544531</v>
      </c>
      <c r="F30" s="14">
        <f t="shared" si="36"/>
        <v>2.1507567334214697</v>
      </c>
      <c r="G30" s="3">
        <f t="shared" si="1"/>
        <v>59.994991422253563</v>
      </c>
      <c r="H30" s="3">
        <f t="shared" si="37"/>
        <v>20.039812199496332</v>
      </c>
      <c r="I30" s="3">
        <f t="shared" si="38"/>
        <v>2.6928265022867861</v>
      </c>
      <c r="L30" s="15" t="s">
        <v>1</v>
      </c>
      <c r="M30" s="15"/>
      <c r="N30" s="15"/>
      <c r="P30" s="3" t="str">
        <f t="shared" si="40"/>
        <v xml:space="preserve"> </v>
      </c>
      <c r="Q30" s="3" t="str">
        <f t="shared" si="15"/>
        <v xml:space="preserve"> </v>
      </c>
      <c r="R30" s="3">
        <f t="shared" si="16"/>
        <v>2.5949999999999998</v>
      </c>
      <c r="S30" s="3" t="str">
        <f t="shared" si="17"/>
        <v xml:space="preserve"> </v>
      </c>
      <c r="T30" s="3" t="str">
        <f t="shared" si="18"/>
        <v xml:space="preserve"> </v>
      </c>
      <c r="U30" s="3" t="str">
        <f t="shared" si="19"/>
        <v xml:space="preserve"> </v>
      </c>
      <c r="V30" s="3" t="str">
        <f t="shared" si="20"/>
        <v xml:space="preserve"> </v>
      </c>
      <c r="W30" s="3" t="str">
        <f t="shared" si="21"/>
        <v xml:space="preserve"> </v>
      </c>
      <c r="X30" s="3" t="str">
        <f t="shared" si="22"/>
        <v xml:space="preserve"> </v>
      </c>
      <c r="Y30" s="3" t="str">
        <f t="shared" si="23"/>
        <v xml:space="preserve"> </v>
      </c>
      <c r="AA30" s="16" t="str">
        <f t="shared" si="24"/>
        <v>Booster</v>
      </c>
      <c r="AC30" s="3">
        <f t="shared" si="25"/>
        <v>0.84420000000000006</v>
      </c>
      <c r="AD30" s="3">
        <f t="shared" si="26"/>
        <v>21.290941289220385</v>
      </c>
      <c r="AE30" s="3">
        <f t="shared" si="27"/>
        <v>0</v>
      </c>
      <c r="AF30" s="3">
        <f t="shared" si="29"/>
        <v>14.557996804363592</v>
      </c>
      <c r="AH30" s="28">
        <f t="shared" si="30"/>
        <v>0.28100000000000003</v>
      </c>
      <c r="AI30" s="28">
        <f t="shared" si="31"/>
        <v>1.2882493375126645E-3</v>
      </c>
      <c r="AJ30" s="40">
        <f t="shared" si="28"/>
        <v>3.5848938093583978E-2</v>
      </c>
      <c r="AK30" s="28"/>
      <c r="AM30" s="14">
        <f>Rho_Coef0+Rho_Coef1*Solution!I30+Rho_Coef2*Solution!I30^2</f>
        <v>0.99975266921357375</v>
      </c>
      <c r="AO30" s="3" t="str">
        <f t="shared" si="3"/>
        <v xml:space="preserve"> </v>
      </c>
      <c r="AP30" s="3" t="str">
        <f t="shared" si="4"/>
        <v xml:space="preserve"> </v>
      </c>
      <c r="AQ30" s="3" t="str">
        <f t="shared" si="5"/>
        <v xml:space="preserve"> </v>
      </c>
      <c r="AR30" s="3" t="str">
        <f t="shared" si="6"/>
        <v xml:space="preserve"> </v>
      </c>
    </row>
    <row r="31" spans="1:44">
      <c r="A31" s="3">
        <f t="shared" si="7"/>
        <v>0.28000000000000008</v>
      </c>
      <c r="B31" s="3">
        <f t="shared" si="34"/>
        <v>2.5904166666666666</v>
      </c>
      <c r="C31" s="3">
        <f t="shared" si="35"/>
        <v>0.87012708333333344</v>
      </c>
      <c r="D31" s="14">
        <f t="shared" si="10"/>
        <v>-9.8316093049777162E-2</v>
      </c>
      <c r="E31" s="14">
        <f t="shared" si="0"/>
        <v>-0.35131431484691872</v>
      </c>
      <c r="F31" s="14">
        <f t="shared" si="36"/>
        <v>2.1407862587699706</v>
      </c>
      <c r="G31" s="3">
        <f t="shared" si="1"/>
        <v>59.758286745914148</v>
      </c>
      <c r="H31" s="3">
        <f t="shared" si="37"/>
        <v>20.639762113718866</v>
      </c>
      <c r="I31" s="3">
        <f t="shared" si="38"/>
        <v>2.8962125386190452</v>
      </c>
      <c r="L31" s="18" t="s">
        <v>64</v>
      </c>
      <c r="M31" s="19">
        <f>'Input &amp; Summary'!B8</f>
        <v>9.6579968043635915</v>
      </c>
      <c r="N31" s="15" t="s">
        <v>8</v>
      </c>
      <c r="P31" s="3" t="str">
        <f t="shared" si="40"/>
        <v xml:space="preserve"> </v>
      </c>
      <c r="Q31" s="3" t="str">
        <f t="shared" si="15"/>
        <v xml:space="preserve"> </v>
      </c>
      <c r="R31" s="3">
        <f t="shared" si="16"/>
        <v>2.5904166666666666</v>
      </c>
      <c r="S31" s="3" t="str">
        <f t="shared" si="17"/>
        <v xml:space="preserve"> </v>
      </c>
      <c r="T31" s="3" t="str">
        <f t="shared" si="18"/>
        <v xml:space="preserve"> </v>
      </c>
      <c r="U31" s="3" t="str">
        <f t="shared" si="19"/>
        <v xml:space="preserve"> </v>
      </c>
      <c r="V31" s="3" t="str">
        <f t="shared" si="20"/>
        <v xml:space="preserve"> </v>
      </c>
      <c r="W31" s="3" t="str">
        <f t="shared" si="21"/>
        <v xml:space="preserve"> </v>
      </c>
      <c r="X31" s="3" t="str">
        <f t="shared" si="22"/>
        <v xml:space="preserve"> </v>
      </c>
      <c r="Y31" s="3" t="str">
        <f t="shared" si="23"/>
        <v xml:space="preserve"> </v>
      </c>
      <c r="AA31" s="16" t="str">
        <f t="shared" si="24"/>
        <v>Booster</v>
      </c>
      <c r="AC31" s="3">
        <f t="shared" si="25"/>
        <v>0.87012708333333344</v>
      </c>
      <c r="AD31" s="3">
        <f t="shared" si="26"/>
        <v>21.26609346569996</v>
      </c>
      <c r="AE31" s="3">
        <f t="shared" si="27"/>
        <v>0</v>
      </c>
      <c r="AF31" s="3">
        <f t="shared" si="29"/>
        <v>14.557996804363592</v>
      </c>
      <c r="AH31" s="28">
        <f t="shared" si="30"/>
        <v>0.28100000000000003</v>
      </c>
      <c r="AI31" s="28">
        <f t="shared" si="31"/>
        <v>1.2882493375126645E-3</v>
      </c>
      <c r="AJ31" s="40">
        <f t="shared" si="28"/>
        <v>3.5824090270063551E-2</v>
      </c>
      <c r="AK31" s="28"/>
      <c r="AM31" s="14">
        <f>Rho_Coef0+Rho_Coef1*Solution!I31+Rho_Coef2*Solution!I31^2</f>
        <v>0.9997331597954392</v>
      </c>
      <c r="AO31" s="3" t="str">
        <f t="shared" si="3"/>
        <v xml:space="preserve"> </v>
      </c>
      <c r="AP31" s="3" t="str">
        <f t="shared" si="4"/>
        <v xml:space="preserve"> </v>
      </c>
      <c r="AQ31" s="3" t="str">
        <f t="shared" si="5"/>
        <v xml:space="preserve"> </v>
      </c>
      <c r="AR31" s="3" t="str">
        <f t="shared" si="6"/>
        <v xml:space="preserve"> </v>
      </c>
    </row>
    <row r="32" spans="1:44">
      <c r="A32" s="3">
        <f t="shared" si="7"/>
        <v>0.29000000000000009</v>
      </c>
      <c r="B32" s="3">
        <f t="shared" si="34"/>
        <v>2.585833333333333</v>
      </c>
      <c r="C32" s="3">
        <f t="shared" si="35"/>
        <v>0.89600833333333341</v>
      </c>
      <c r="D32" s="14">
        <f t="shared" si="10"/>
        <v>-0.10408956788912109</v>
      </c>
      <c r="E32" s="14">
        <f t="shared" si="0"/>
        <v>-0.35107107169982144</v>
      </c>
      <c r="F32" s="14">
        <f t="shared" si="36"/>
        <v>2.1306726937443905</v>
      </c>
      <c r="G32" s="3">
        <f t="shared" si="1"/>
        <v>59.517183432231661</v>
      </c>
      <c r="H32" s="3">
        <f t="shared" si="37"/>
        <v>21.237344981178008</v>
      </c>
      <c r="I32" s="3">
        <f t="shared" si="38"/>
        <v>3.1055860189278457</v>
      </c>
      <c r="L32" s="18" t="s">
        <v>65</v>
      </c>
      <c r="M32" s="19">
        <f>'Input &amp; Summary'!B11</f>
        <v>4.9000000000000004</v>
      </c>
      <c r="N32" s="15" t="s">
        <v>8</v>
      </c>
      <c r="O32" s="2" t="s">
        <v>116</v>
      </c>
      <c r="P32" s="3" t="str">
        <f t="shared" si="40"/>
        <v xml:space="preserve"> </v>
      </c>
      <c r="Q32" s="3" t="str">
        <f t="shared" si="15"/>
        <v xml:space="preserve"> </v>
      </c>
      <c r="R32" s="3">
        <f t="shared" si="16"/>
        <v>2.585833333333333</v>
      </c>
      <c r="S32" s="3" t="str">
        <f t="shared" si="17"/>
        <v xml:space="preserve"> </v>
      </c>
      <c r="T32" s="3" t="str">
        <f t="shared" si="18"/>
        <v xml:space="preserve"> </v>
      </c>
      <c r="U32" s="3" t="str">
        <f t="shared" si="19"/>
        <v xml:space="preserve"> </v>
      </c>
      <c r="V32" s="3" t="str">
        <f t="shared" si="20"/>
        <v xml:space="preserve"> </v>
      </c>
      <c r="W32" s="3" t="str">
        <f t="shared" si="21"/>
        <v xml:space="preserve"> </v>
      </c>
      <c r="X32" s="3" t="str">
        <f t="shared" si="22"/>
        <v xml:space="preserve"> </v>
      </c>
      <c r="Y32" s="3" t="str">
        <f t="shared" si="23"/>
        <v xml:space="preserve"> </v>
      </c>
      <c r="AA32" s="16" t="str">
        <f t="shared" si="24"/>
        <v>Booster</v>
      </c>
      <c r="AC32" s="3">
        <f t="shared" si="25"/>
        <v>0.89600833333333341</v>
      </c>
      <c r="AD32" s="3">
        <f t="shared" si="26"/>
        <v>21.241289567620875</v>
      </c>
      <c r="AE32" s="3">
        <f t="shared" si="27"/>
        <v>0</v>
      </c>
      <c r="AF32" s="3">
        <f t="shared" si="29"/>
        <v>14.557996804363592</v>
      </c>
      <c r="AH32" s="28">
        <f t="shared" si="30"/>
        <v>0.28100000000000003</v>
      </c>
      <c r="AI32" s="28">
        <f t="shared" si="31"/>
        <v>1.2882493375126645E-3</v>
      </c>
      <c r="AJ32" s="40">
        <f t="shared" si="28"/>
        <v>3.5799286371984464E-2</v>
      </c>
      <c r="AK32" s="28"/>
      <c r="AM32" s="14">
        <f>Rho_Coef0+Rho_Coef1*Solution!I32+Rho_Coef2*Solution!I32^2</f>
        <v>0.99971307633716266</v>
      </c>
      <c r="AO32" s="3" t="str">
        <f t="shared" si="3"/>
        <v xml:space="preserve"> </v>
      </c>
      <c r="AP32" s="3" t="str">
        <f t="shared" si="4"/>
        <v xml:space="preserve"> </v>
      </c>
      <c r="AQ32" s="3" t="str">
        <f t="shared" si="5"/>
        <v xml:space="preserve"> </v>
      </c>
      <c r="AR32" s="3" t="str">
        <f t="shared" si="6"/>
        <v xml:space="preserve"> </v>
      </c>
    </row>
    <row r="33" spans="1:44">
      <c r="A33" s="3">
        <f t="shared" si="7"/>
        <v>0.3000000000000001</v>
      </c>
      <c r="B33" s="3">
        <f t="shared" ref="B33:B96" si="41">MAX(P33:Y33)</f>
        <v>2.5812499999999998</v>
      </c>
      <c r="C33" s="3">
        <f t="shared" ref="C33:C96" si="42">C32+AVERAGE(B32:B33)*DeltaT</f>
        <v>0.92184375000000007</v>
      </c>
      <c r="D33" s="14">
        <f t="shared" si="10"/>
        <v>-0.11000328234537408</v>
      </c>
      <c r="E33" s="14">
        <f t="shared" si="0"/>
        <v>-0.35082825931415346</v>
      </c>
      <c r="F33" s="14">
        <f t="shared" ref="F33:F96" si="43">B33+D33+E33</f>
        <v>2.1204184583404722</v>
      </c>
      <c r="G33" s="3">
        <f t="shared" si="1"/>
        <v>59.271740865846752</v>
      </c>
      <c r="H33" s="3">
        <f t="shared" ref="H33:H96" si="44">H32+(G32*DeltaT)</f>
        <v>21.832516815500323</v>
      </c>
      <c r="I33" s="3">
        <f t="shared" ref="I33:I96" si="45">I32+(H32*DeltaT)+(0.5*G33*DeltaT^2)</f>
        <v>3.3209230557829184</v>
      </c>
      <c r="L33" s="18" t="s">
        <v>66</v>
      </c>
      <c r="M33" s="19">
        <f>'Input &amp; Summary'!B26</f>
        <v>18.100000000000001</v>
      </c>
      <c r="N33" s="15" t="s">
        <v>8</v>
      </c>
      <c r="P33" s="3" t="str">
        <f t="shared" si="40"/>
        <v xml:space="preserve"> </v>
      </c>
      <c r="Q33" s="3" t="str">
        <f t="shared" si="15"/>
        <v xml:space="preserve"> </v>
      </c>
      <c r="R33" s="3">
        <f t="shared" si="16"/>
        <v>2.5812499999999998</v>
      </c>
      <c r="S33" s="3" t="str">
        <f t="shared" si="17"/>
        <v xml:space="preserve"> </v>
      </c>
      <c r="T33" s="3" t="str">
        <f t="shared" si="18"/>
        <v xml:space="preserve"> </v>
      </c>
      <c r="U33" s="3" t="str">
        <f t="shared" si="19"/>
        <v xml:space="preserve"> </v>
      </c>
      <c r="V33" s="3" t="str">
        <f t="shared" si="20"/>
        <v xml:space="preserve"> </v>
      </c>
      <c r="W33" s="3" t="str">
        <f t="shared" si="21"/>
        <v xml:space="preserve"> </v>
      </c>
      <c r="X33" s="3" t="str">
        <f t="shared" si="22"/>
        <v xml:space="preserve"> </v>
      </c>
      <c r="Y33" s="3" t="str">
        <f t="shared" si="23"/>
        <v xml:space="preserve"> </v>
      </c>
      <c r="AA33" s="16" t="str">
        <f t="shared" si="24"/>
        <v>Booster</v>
      </c>
      <c r="AC33" s="3">
        <f t="shared" si="25"/>
        <v>0.92184375000000007</v>
      </c>
      <c r="AD33" s="3">
        <f t="shared" si="26"/>
        <v>21.216529594983125</v>
      </c>
      <c r="AE33" s="3">
        <f t="shared" si="27"/>
        <v>0</v>
      </c>
      <c r="AF33" s="3">
        <f t="shared" si="29"/>
        <v>14.557996804363592</v>
      </c>
      <c r="AH33" s="28">
        <f t="shared" si="30"/>
        <v>0.28100000000000003</v>
      </c>
      <c r="AI33" s="28">
        <f t="shared" si="31"/>
        <v>1.2882493375126645E-3</v>
      </c>
      <c r="AJ33" s="40">
        <f t="shared" si="28"/>
        <v>3.5774526399346716E-2</v>
      </c>
      <c r="AK33" s="28"/>
      <c r="AM33" s="14">
        <f>Rho_Coef0+Rho_Coef1*Solution!I33+Rho_Coef2*Solution!I33^2</f>
        <v>0.99969242115560475</v>
      </c>
      <c r="AO33" s="3" t="str">
        <f t="shared" si="3"/>
        <v xml:space="preserve"> </v>
      </c>
      <c r="AP33" s="3" t="str">
        <f t="shared" si="4"/>
        <v xml:space="preserve"> </v>
      </c>
      <c r="AQ33" s="3" t="str">
        <f t="shared" si="5"/>
        <v xml:space="preserve"> </v>
      </c>
      <c r="AR33" s="3" t="str">
        <f t="shared" si="6"/>
        <v xml:space="preserve"> </v>
      </c>
    </row>
    <row r="34" spans="1:44">
      <c r="A34" s="3">
        <f t="shared" si="7"/>
        <v>0.31000000000000011</v>
      </c>
      <c r="B34" s="3">
        <f t="shared" si="41"/>
        <v>2.5766666666666667</v>
      </c>
      <c r="C34" s="3">
        <f t="shared" si="42"/>
        <v>0.94763333333333344</v>
      </c>
      <c r="D34" s="14">
        <f t="shared" si="10"/>
        <v>-0.11605478195314273</v>
      </c>
      <c r="E34" s="14">
        <f t="shared" si="0"/>
        <v>-0.35058587768991478</v>
      </c>
      <c r="F34" s="14">
        <f t="shared" si="43"/>
        <v>2.1100260070236092</v>
      </c>
      <c r="G34" s="3">
        <f t="shared" si="1"/>
        <v>59.022019592243616</v>
      </c>
      <c r="H34" s="3">
        <f t="shared" si="44"/>
        <v>22.425234224158793</v>
      </c>
      <c r="I34" s="3">
        <f t="shared" si="45"/>
        <v>3.5421993249175339</v>
      </c>
      <c r="L34" s="18" t="s">
        <v>67</v>
      </c>
      <c r="M34" s="19">
        <f>'Input &amp; Summary'!B29</f>
        <v>4</v>
      </c>
      <c r="N34" s="15" t="s">
        <v>8</v>
      </c>
      <c r="O34" s="2" t="s">
        <v>116</v>
      </c>
      <c r="P34" s="3" t="str">
        <f t="shared" si="40"/>
        <v xml:space="preserve"> </v>
      </c>
      <c r="Q34" s="3" t="str">
        <f t="shared" si="15"/>
        <v xml:space="preserve"> </v>
      </c>
      <c r="R34" s="3">
        <f t="shared" si="16"/>
        <v>2.5766666666666667</v>
      </c>
      <c r="S34" s="3" t="str">
        <f t="shared" si="17"/>
        <v xml:space="preserve"> </v>
      </c>
      <c r="T34" s="3" t="str">
        <f t="shared" si="18"/>
        <v xml:space="preserve"> </v>
      </c>
      <c r="U34" s="3" t="str">
        <f t="shared" si="19"/>
        <v xml:space="preserve"> </v>
      </c>
      <c r="V34" s="3" t="str">
        <f t="shared" si="20"/>
        <v xml:space="preserve"> </v>
      </c>
      <c r="W34" s="3" t="str">
        <f t="shared" si="21"/>
        <v xml:space="preserve"> </v>
      </c>
      <c r="X34" s="3" t="str">
        <f t="shared" si="22"/>
        <v xml:space="preserve"> </v>
      </c>
      <c r="Y34" s="3" t="str">
        <f t="shared" si="23"/>
        <v xml:space="preserve"> </v>
      </c>
      <c r="AA34" s="16" t="str">
        <f t="shared" si="24"/>
        <v>Booster</v>
      </c>
      <c r="AC34" s="3">
        <f t="shared" si="25"/>
        <v>0.94763333333333344</v>
      </c>
      <c r="AD34" s="3">
        <f t="shared" si="26"/>
        <v>21.191813547786715</v>
      </c>
      <c r="AE34" s="3">
        <f t="shared" si="27"/>
        <v>0</v>
      </c>
      <c r="AF34" s="3">
        <f t="shared" si="29"/>
        <v>14.557996804363592</v>
      </c>
      <c r="AH34" s="28">
        <f t="shared" si="30"/>
        <v>0.28100000000000003</v>
      </c>
      <c r="AI34" s="28">
        <f t="shared" si="31"/>
        <v>1.2882493375126645E-3</v>
      </c>
      <c r="AJ34" s="40">
        <f t="shared" si="28"/>
        <v>3.5749810352150309E-2</v>
      </c>
      <c r="AK34" s="28"/>
      <c r="AM34" s="14">
        <f>Rho_Coef0+Rho_Coef1*Solution!I34+Rho_Coef2*Solution!I34^2</f>
        <v>0.9996711966101145</v>
      </c>
      <c r="AO34" s="3" t="str">
        <f t="shared" si="3"/>
        <v xml:space="preserve"> </v>
      </c>
      <c r="AP34" s="3" t="str">
        <f t="shared" si="4"/>
        <v xml:space="preserve"> </v>
      </c>
      <c r="AQ34" s="3" t="str">
        <f t="shared" si="5"/>
        <v xml:space="preserve"> </v>
      </c>
      <c r="AR34" s="3" t="str">
        <f t="shared" si="6"/>
        <v xml:space="preserve"> </v>
      </c>
    </row>
    <row r="35" spans="1:44">
      <c r="A35" s="3">
        <f t="shared" si="7"/>
        <v>0.32000000000000012</v>
      </c>
      <c r="B35" s="3">
        <f t="shared" si="41"/>
        <v>2.5720833333333331</v>
      </c>
      <c r="C35" s="3">
        <f t="shared" si="42"/>
        <v>0.97337708333333339</v>
      </c>
      <c r="D35" s="14">
        <f t="shared" si="10"/>
        <v>-0.12224157922531334</v>
      </c>
      <c r="E35" s="14">
        <f t="shared" si="0"/>
        <v>-0.35034392682710541</v>
      </c>
      <c r="F35" s="14">
        <f t="shared" si="43"/>
        <v>2.0994978272809144</v>
      </c>
      <c r="G35" s="3">
        <f t="shared" si="1"/>
        <v>58.768081280498585</v>
      </c>
      <c r="H35" s="3">
        <f t="shared" si="44"/>
        <v>23.01545442008123</v>
      </c>
      <c r="I35" s="3">
        <f t="shared" si="45"/>
        <v>3.7693900712231465</v>
      </c>
      <c r="L35" s="15"/>
      <c r="M35" s="19"/>
      <c r="N35" s="15"/>
      <c r="P35" s="3" t="str">
        <f t="shared" si="40"/>
        <v xml:space="preserve"> </v>
      </c>
      <c r="Q35" s="3" t="str">
        <f t="shared" si="15"/>
        <v xml:space="preserve"> </v>
      </c>
      <c r="R35" s="3">
        <f t="shared" si="16"/>
        <v>2.5720833333333331</v>
      </c>
      <c r="S35" s="3" t="str">
        <f t="shared" si="17"/>
        <v xml:space="preserve"> </v>
      </c>
      <c r="T35" s="3" t="str">
        <f t="shared" si="18"/>
        <v xml:space="preserve"> </v>
      </c>
      <c r="U35" s="3" t="str">
        <f t="shared" si="19"/>
        <v xml:space="preserve"> </v>
      </c>
      <c r="V35" s="3" t="str">
        <f t="shared" si="20"/>
        <v xml:space="preserve"> </v>
      </c>
      <c r="W35" s="3" t="str">
        <f t="shared" si="21"/>
        <v xml:space="preserve"> </v>
      </c>
      <c r="X35" s="3" t="str">
        <f t="shared" si="22"/>
        <v xml:space="preserve"> </v>
      </c>
      <c r="Y35" s="3" t="str">
        <f t="shared" si="23"/>
        <v xml:space="preserve"> </v>
      </c>
      <c r="AA35" s="16" t="str">
        <f t="shared" si="24"/>
        <v>Booster</v>
      </c>
      <c r="AC35" s="3">
        <f t="shared" si="25"/>
        <v>0.97337708333333339</v>
      </c>
      <c r="AD35" s="3">
        <f t="shared" si="26"/>
        <v>21.167141426031641</v>
      </c>
      <c r="AE35" s="3">
        <f t="shared" si="27"/>
        <v>0</v>
      </c>
      <c r="AF35" s="3">
        <f t="shared" si="29"/>
        <v>14.557996804363592</v>
      </c>
      <c r="AH35" s="28">
        <f t="shared" si="30"/>
        <v>0.28100000000000003</v>
      </c>
      <c r="AI35" s="28">
        <f t="shared" si="31"/>
        <v>1.2882493375126645E-3</v>
      </c>
      <c r="AJ35" s="40">
        <f t="shared" si="28"/>
        <v>3.5725138230395234E-2</v>
      </c>
      <c r="AK35" s="28"/>
      <c r="AM35" s="14">
        <f>Rho_Coef0+Rho_Coef1*Solution!I35+Rho_Coef2*Solution!I35^2</f>
        <v>0.999649405101941</v>
      </c>
      <c r="AO35" s="3" t="str">
        <f t="shared" si="3"/>
        <v xml:space="preserve"> </v>
      </c>
      <c r="AP35" s="3" t="str">
        <f t="shared" si="4"/>
        <v xml:space="preserve"> </v>
      </c>
      <c r="AQ35" s="3" t="str">
        <f t="shared" si="5"/>
        <v xml:space="preserve"> </v>
      </c>
      <c r="AR35" s="3" t="str">
        <f t="shared" si="6"/>
        <v xml:space="preserve"> </v>
      </c>
    </row>
    <row r="36" spans="1:44">
      <c r="A36" s="3">
        <f t="shared" si="7"/>
        <v>0.33000000000000013</v>
      </c>
      <c r="B36" s="3">
        <f t="shared" si="41"/>
        <v>2.5674999999999999</v>
      </c>
      <c r="C36" s="3">
        <f t="shared" si="42"/>
        <v>0.99907500000000005</v>
      </c>
      <c r="D36" s="14">
        <f t="shared" si="10"/>
        <v>-0.12856115511435667</v>
      </c>
      <c r="E36" s="14">
        <f t="shared" si="0"/>
        <v>-0.35010240672572529</v>
      </c>
      <c r="F36" s="14">
        <f t="shared" si="43"/>
        <v>2.0888364381599178</v>
      </c>
      <c r="G36" s="3">
        <f t="shared" si="1"/>
        <v>58.509988685478433</v>
      </c>
      <c r="H36" s="3">
        <f t="shared" si="44"/>
        <v>23.603135232886217</v>
      </c>
      <c r="I36" s="3">
        <f t="shared" si="45"/>
        <v>4.0024701148582329</v>
      </c>
      <c r="L36" s="18" t="s">
        <v>69</v>
      </c>
      <c r="M36" s="27">
        <f>SUM(M31:M32)/1000</f>
        <v>1.4557996804363591E-2</v>
      </c>
      <c r="N36" s="15" t="s">
        <v>70</v>
      </c>
      <c r="P36" s="3" t="str">
        <f t="shared" si="40"/>
        <v xml:space="preserve"> </v>
      </c>
      <c r="Q36" s="3" t="str">
        <f t="shared" si="15"/>
        <v xml:space="preserve"> </v>
      </c>
      <c r="R36" s="3">
        <f t="shared" si="16"/>
        <v>2.5674999999999999</v>
      </c>
      <c r="S36" s="3" t="str">
        <f t="shared" si="17"/>
        <v xml:space="preserve"> </v>
      </c>
      <c r="T36" s="3" t="str">
        <f t="shared" si="18"/>
        <v xml:space="preserve"> </v>
      </c>
      <c r="U36" s="3" t="str">
        <f t="shared" si="19"/>
        <v xml:space="preserve"> </v>
      </c>
      <c r="V36" s="3" t="str">
        <f t="shared" si="20"/>
        <v xml:space="preserve"> </v>
      </c>
      <c r="W36" s="3" t="str">
        <f t="shared" si="21"/>
        <v xml:space="preserve"> </v>
      </c>
      <c r="X36" s="3" t="str">
        <f t="shared" si="22"/>
        <v xml:space="preserve"> </v>
      </c>
      <c r="Y36" s="3" t="str">
        <f t="shared" si="23"/>
        <v xml:space="preserve"> </v>
      </c>
      <c r="AA36" s="16" t="str">
        <f t="shared" si="24"/>
        <v>Booster</v>
      </c>
      <c r="AC36" s="3">
        <f t="shared" si="25"/>
        <v>0.99907500000000005</v>
      </c>
      <c r="AD36" s="3">
        <f t="shared" si="26"/>
        <v>21.142513229717906</v>
      </c>
      <c r="AE36" s="3">
        <f t="shared" si="27"/>
        <v>0</v>
      </c>
      <c r="AF36" s="3">
        <f t="shared" si="29"/>
        <v>14.557996804363592</v>
      </c>
      <c r="AH36" s="28">
        <f t="shared" si="30"/>
        <v>0.28100000000000003</v>
      </c>
      <c r="AI36" s="28">
        <f t="shared" si="31"/>
        <v>1.2882493375126645E-3</v>
      </c>
      <c r="AJ36" s="40">
        <f t="shared" si="28"/>
        <v>3.5700510034081499E-2</v>
      </c>
      <c r="AK36" s="28"/>
      <c r="AM36" s="14">
        <f>Rho_Coef0+Rho_Coef1*Solution!I36+Rho_Coef2*Solution!I36^2</f>
        <v>0.99962704907363498</v>
      </c>
      <c r="AO36" s="3" t="str">
        <f t="shared" si="3"/>
        <v xml:space="preserve"> </v>
      </c>
      <c r="AP36" s="3" t="str">
        <f t="shared" si="4"/>
        <v xml:space="preserve"> </v>
      </c>
      <c r="AQ36" s="3" t="str">
        <f t="shared" si="5"/>
        <v xml:space="preserve"> </v>
      </c>
      <c r="AR36" s="3" t="str">
        <f t="shared" si="6"/>
        <v xml:space="preserve"> </v>
      </c>
    </row>
    <row r="37" spans="1:44">
      <c r="A37" s="3">
        <f t="shared" si="7"/>
        <v>0.34000000000000014</v>
      </c>
      <c r="B37" s="3">
        <f t="shared" si="41"/>
        <v>2.5629166666666663</v>
      </c>
      <c r="C37" s="3">
        <f t="shared" si="42"/>
        <v>1.0247270833333333</v>
      </c>
      <c r="D37" s="14">
        <f t="shared" si="10"/>
        <v>-0.13501096048551278</v>
      </c>
      <c r="E37" s="14">
        <f t="shared" si="0"/>
        <v>-0.34986131738577447</v>
      </c>
      <c r="F37" s="14">
        <f t="shared" si="43"/>
        <v>2.0780443887953792</v>
      </c>
      <c r="G37" s="3">
        <f t="shared" si="1"/>
        <v>58.247805609528669</v>
      </c>
      <c r="H37" s="3">
        <f t="shared" si="44"/>
        <v>24.188235119741002</v>
      </c>
      <c r="I37" s="3">
        <f t="shared" si="45"/>
        <v>4.2414138574675722</v>
      </c>
      <c r="L37" s="18" t="s">
        <v>68</v>
      </c>
      <c r="M37" s="27">
        <f>SUM(M31:M34)/1000</f>
        <v>3.6657996804363595E-2</v>
      </c>
      <c r="N37" s="15" t="s">
        <v>70</v>
      </c>
      <c r="P37" s="3" t="str">
        <f t="shared" si="40"/>
        <v xml:space="preserve"> </v>
      </c>
      <c r="Q37" s="3" t="str">
        <f t="shared" si="15"/>
        <v xml:space="preserve"> </v>
      </c>
      <c r="R37" s="3">
        <f t="shared" si="16"/>
        <v>2.5629166666666663</v>
      </c>
      <c r="S37" s="3" t="str">
        <f t="shared" si="17"/>
        <v xml:space="preserve"> </v>
      </c>
      <c r="T37" s="3" t="str">
        <f t="shared" si="18"/>
        <v xml:space="preserve"> </v>
      </c>
      <c r="U37" s="3" t="str">
        <f t="shared" si="19"/>
        <v xml:space="preserve"> </v>
      </c>
      <c r="V37" s="3" t="str">
        <f t="shared" si="20"/>
        <v xml:space="preserve"> </v>
      </c>
      <c r="W37" s="3" t="str">
        <f t="shared" si="21"/>
        <v xml:space="preserve"> </v>
      </c>
      <c r="X37" s="3" t="str">
        <f t="shared" si="22"/>
        <v xml:space="preserve"> </v>
      </c>
      <c r="Y37" s="3" t="str">
        <f t="shared" si="23"/>
        <v xml:space="preserve"> </v>
      </c>
      <c r="AA37" s="16" t="str">
        <f t="shared" si="24"/>
        <v>Booster</v>
      </c>
      <c r="AC37" s="3">
        <f t="shared" si="25"/>
        <v>1.0247270833333333</v>
      </c>
      <c r="AD37" s="3">
        <f t="shared" si="26"/>
        <v>21.117928958845511</v>
      </c>
      <c r="AE37" s="3">
        <f t="shared" si="27"/>
        <v>0</v>
      </c>
      <c r="AF37" s="3">
        <f t="shared" si="29"/>
        <v>14.557996804363592</v>
      </c>
      <c r="AH37" s="28">
        <f t="shared" si="30"/>
        <v>0.28100000000000003</v>
      </c>
      <c r="AI37" s="28">
        <f t="shared" si="31"/>
        <v>1.2882493375126645E-3</v>
      </c>
      <c r="AJ37" s="40">
        <f t="shared" si="28"/>
        <v>3.5675925763209097E-2</v>
      </c>
      <c r="AK37" s="28"/>
      <c r="AM37" s="14">
        <f>Rho_Coef0+Rho_Coef1*Solution!I37+Rho_Coef2*Solution!I37^2</f>
        <v>0.99960413100843803</v>
      </c>
      <c r="AO37" s="3" t="str">
        <f t="shared" si="3"/>
        <v xml:space="preserve"> </v>
      </c>
      <c r="AP37" s="3" t="str">
        <f t="shared" si="4"/>
        <v xml:space="preserve"> </v>
      </c>
      <c r="AQ37" s="3" t="str">
        <f t="shared" si="5"/>
        <v xml:space="preserve"> </v>
      </c>
      <c r="AR37" s="3" t="str">
        <f t="shared" si="6"/>
        <v xml:space="preserve"> </v>
      </c>
    </row>
    <row r="38" spans="1:44">
      <c r="A38" s="3">
        <f t="shared" si="7"/>
        <v>0.35000000000000014</v>
      </c>
      <c r="B38" s="3">
        <f t="shared" si="41"/>
        <v>2.5583333333333331</v>
      </c>
      <c r="C38" s="3">
        <f t="shared" si="42"/>
        <v>1.0503333333333333</v>
      </c>
      <c r="D38" s="14">
        <f t="shared" si="10"/>
        <v>-0.14158841760036081</v>
      </c>
      <c r="E38" s="14">
        <f t="shared" si="0"/>
        <v>-0.34962065880725302</v>
      </c>
      <c r="F38" s="14">
        <f t="shared" si="43"/>
        <v>2.0671242569257191</v>
      </c>
      <c r="G38" s="3">
        <f t="shared" si="1"/>
        <v>57.98159686369214</v>
      </c>
      <c r="H38" s="3">
        <f t="shared" si="44"/>
        <v>24.770713175836288</v>
      </c>
      <c r="I38" s="3">
        <f t="shared" si="45"/>
        <v>4.4861952885081671</v>
      </c>
      <c r="P38" s="3" t="str">
        <f t="shared" si="40"/>
        <v xml:space="preserve"> </v>
      </c>
      <c r="Q38" s="3" t="str">
        <f t="shared" si="15"/>
        <v xml:space="preserve"> </v>
      </c>
      <c r="R38" s="3">
        <f t="shared" si="16"/>
        <v>2.5583333333333331</v>
      </c>
      <c r="S38" s="3" t="str">
        <f t="shared" si="17"/>
        <v xml:space="preserve"> </v>
      </c>
      <c r="T38" s="3" t="str">
        <f t="shared" si="18"/>
        <v xml:space="preserve"> </v>
      </c>
      <c r="U38" s="3" t="str">
        <f t="shared" si="19"/>
        <v xml:space="preserve"> </v>
      </c>
      <c r="V38" s="3" t="str">
        <f t="shared" si="20"/>
        <v xml:space="preserve"> </v>
      </c>
      <c r="W38" s="3" t="str">
        <f t="shared" si="21"/>
        <v xml:space="preserve"> </v>
      </c>
      <c r="X38" s="3" t="str">
        <f t="shared" si="22"/>
        <v xml:space="preserve"> </v>
      </c>
      <c r="Y38" s="3" t="str">
        <f t="shared" si="23"/>
        <v xml:space="preserve"> </v>
      </c>
      <c r="AA38" s="16" t="str">
        <f t="shared" si="24"/>
        <v>Booster</v>
      </c>
      <c r="AC38" s="3">
        <f t="shared" si="25"/>
        <v>1.0503333333333333</v>
      </c>
      <c r="AD38" s="3">
        <f t="shared" si="26"/>
        <v>21.093388613414451</v>
      </c>
      <c r="AE38" s="3">
        <f t="shared" si="27"/>
        <v>0</v>
      </c>
      <c r="AF38" s="3">
        <f t="shared" si="29"/>
        <v>14.557996804363592</v>
      </c>
      <c r="AH38" s="28">
        <f t="shared" si="30"/>
        <v>0.28100000000000003</v>
      </c>
      <c r="AI38" s="28">
        <f t="shared" si="31"/>
        <v>1.2882493375126645E-3</v>
      </c>
      <c r="AJ38" s="40">
        <f t="shared" si="28"/>
        <v>3.5651385417778042E-2</v>
      </c>
      <c r="AK38" s="28"/>
      <c r="AM38" s="14">
        <f>Rho_Coef0+Rho_Coef1*Solution!I38+Rho_Coef2*Solution!I38^2</f>
        <v>0.99958065342966318</v>
      </c>
      <c r="AO38" s="3" t="str">
        <f t="shared" si="3"/>
        <v xml:space="preserve"> </v>
      </c>
      <c r="AP38" s="3" t="str">
        <f t="shared" si="4"/>
        <v xml:space="preserve"> </v>
      </c>
      <c r="AQ38" s="3" t="str">
        <f t="shared" si="5"/>
        <v xml:space="preserve"> </v>
      </c>
      <c r="AR38" s="3" t="str">
        <f t="shared" si="6"/>
        <v xml:space="preserve"> </v>
      </c>
    </row>
    <row r="39" spans="1:44">
      <c r="A39" s="3">
        <f t="shared" si="7"/>
        <v>0.36000000000000015</v>
      </c>
      <c r="B39" s="3">
        <f t="shared" si="41"/>
        <v>2.55375</v>
      </c>
      <c r="C39" s="3">
        <f t="shared" si="42"/>
        <v>1.0758937500000001</v>
      </c>
      <c r="D39" s="14">
        <f t="shared" si="10"/>
        <v>-0.14829092160927926</v>
      </c>
      <c r="E39" s="14">
        <f t="shared" si="0"/>
        <v>-0.34938043099016081</v>
      </c>
      <c r="F39" s="14">
        <f t="shared" si="43"/>
        <v>2.0560786474005597</v>
      </c>
      <c r="G39" s="3">
        <f t="shared" si="1"/>
        <v>57.711428228498953</v>
      </c>
      <c r="H39" s="3">
        <f t="shared" si="44"/>
        <v>25.35052914447321</v>
      </c>
      <c r="I39" s="3">
        <f t="shared" si="45"/>
        <v>4.7367879916779545</v>
      </c>
      <c r="L39" s="39" t="s">
        <v>117</v>
      </c>
      <c r="M39" s="2">
        <f>'Input &amp; Summary'!B11-'Input &amp; Summary'!B12</f>
        <v>3.1000000000000005</v>
      </c>
      <c r="N39" s="2" t="s">
        <v>8</v>
      </c>
      <c r="P39" s="3" t="str">
        <f t="shared" si="40"/>
        <v xml:space="preserve"> </v>
      </c>
      <c r="Q39" s="3" t="str">
        <f t="shared" si="15"/>
        <v xml:space="preserve"> </v>
      </c>
      <c r="R39" s="3">
        <f t="shared" si="16"/>
        <v>2.55375</v>
      </c>
      <c r="S39" s="3" t="str">
        <f t="shared" si="17"/>
        <v xml:space="preserve"> </v>
      </c>
      <c r="T39" s="3" t="str">
        <f t="shared" si="18"/>
        <v xml:space="preserve"> </v>
      </c>
      <c r="U39" s="3" t="str">
        <f t="shared" si="19"/>
        <v xml:space="preserve"> </v>
      </c>
      <c r="V39" s="3" t="str">
        <f t="shared" si="20"/>
        <v xml:space="preserve"> </v>
      </c>
      <c r="W39" s="3" t="str">
        <f t="shared" si="21"/>
        <v xml:space="preserve"> </v>
      </c>
      <c r="X39" s="3" t="str">
        <f t="shared" si="22"/>
        <v xml:space="preserve"> </v>
      </c>
      <c r="Y39" s="3" t="str">
        <f t="shared" si="23"/>
        <v xml:space="preserve"> </v>
      </c>
      <c r="AA39" s="16" t="str">
        <f t="shared" si="24"/>
        <v>Booster</v>
      </c>
      <c r="AC39" s="3">
        <f t="shared" si="25"/>
        <v>1.0758937500000001</v>
      </c>
      <c r="AD39" s="3">
        <f t="shared" si="26"/>
        <v>21.068892193424727</v>
      </c>
      <c r="AE39" s="3">
        <f t="shared" si="27"/>
        <v>0</v>
      </c>
      <c r="AF39" s="3">
        <f t="shared" si="29"/>
        <v>14.557996804363592</v>
      </c>
      <c r="AH39" s="28">
        <f t="shared" si="30"/>
        <v>0.28100000000000003</v>
      </c>
      <c r="AI39" s="28">
        <f t="shared" si="31"/>
        <v>1.2882493375126645E-3</v>
      </c>
      <c r="AJ39" s="40">
        <f t="shared" si="28"/>
        <v>3.562688899778832E-2</v>
      </c>
      <c r="AK39" s="28"/>
      <c r="AM39" s="14">
        <f>Rho_Coef0+Rho_Coef1*Solution!I39+Rho_Coef2*Solution!I39^2</f>
        <v>0.99955661890006375</v>
      </c>
      <c r="AO39" s="3" t="str">
        <f t="shared" si="3"/>
        <v xml:space="preserve"> </v>
      </c>
      <c r="AP39" s="3" t="str">
        <f t="shared" si="4"/>
        <v xml:space="preserve"> </v>
      </c>
      <c r="AQ39" s="3" t="str">
        <f t="shared" si="5"/>
        <v xml:space="preserve"> </v>
      </c>
      <c r="AR39" s="3" t="str">
        <f t="shared" si="6"/>
        <v xml:space="preserve"> </v>
      </c>
    </row>
    <row r="40" spans="1:44">
      <c r="A40" s="3">
        <f t="shared" si="7"/>
        <v>0.37000000000000016</v>
      </c>
      <c r="B40" s="3">
        <f t="shared" si="41"/>
        <v>2.5491666666666664</v>
      </c>
      <c r="C40" s="3">
        <f t="shared" si="42"/>
        <v>1.1014083333333333</v>
      </c>
      <c r="D40" s="14">
        <f t="shared" si="10"/>
        <v>-0.15511584205130804</v>
      </c>
      <c r="E40" s="14">
        <f t="shared" si="0"/>
        <v>-0.3491406339344979</v>
      </c>
      <c r="F40" s="14">
        <f t="shared" si="43"/>
        <v>2.0449101906808602</v>
      </c>
      <c r="G40" s="3">
        <f t="shared" si="1"/>
        <v>57.437366414367929</v>
      </c>
      <c r="H40" s="3">
        <f t="shared" si="44"/>
        <v>25.927643426758198</v>
      </c>
      <c r="I40" s="3">
        <f t="shared" si="45"/>
        <v>4.9931651514434048</v>
      </c>
      <c r="L40" s="39" t="s">
        <v>118</v>
      </c>
      <c r="M40" s="2">
        <f>'Input &amp; Summary'!B19</f>
        <v>2.4229999999999987</v>
      </c>
      <c r="N40" s="15" t="s">
        <v>17</v>
      </c>
      <c r="P40" s="3" t="str">
        <f t="shared" si="40"/>
        <v xml:space="preserve"> </v>
      </c>
      <c r="Q40" s="3" t="str">
        <f t="shared" si="15"/>
        <v xml:space="preserve"> </v>
      </c>
      <c r="R40" s="3">
        <f t="shared" si="16"/>
        <v>2.5491666666666664</v>
      </c>
      <c r="S40" s="3" t="str">
        <f t="shared" si="17"/>
        <v xml:space="preserve"> </v>
      </c>
      <c r="T40" s="3" t="str">
        <f t="shared" si="18"/>
        <v xml:space="preserve"> </v>
      </c>
      <c r="U40" s="3" t="str">
        <f t="shared" si="19"/>
        <v xml:space="preserve"> </v>
      </c>
      <c r="V40" s="3" t="str">
        <f t="shared" si="20"/>
        <v xml:space="preserve"> </v>
      </c>
      <c r="W40" s="3" t="str">
        <f t="shared" si="21"/>
        <v xml:space="preserve"> </v>
      </c>
      <c r="X40" s="3" t="str">
        <f t="shared" si="22"/>
        <v xml:space="preserve"> </v>
      </c>
      <c r="Y40" s="3" t="str">
        <f t="shared" si="23"/>
        <v xml:space="preserve"> </v>
      </c>
      <c r="AA40" s="16" t="str">
        <f t="shared" si="24"/>
        <v>Booster</v>
      </c>
      <c r="AC40" s="3">
        <f t="shared" si="25"/>
        <v>1.1014083333333333</v>
      </c>
      <c r="AD40" s="3">
        <f t="shared" si="26"/>
        <v>21.044439698876342</v>
      </c>
      <c r="AE40" s="3">
        <f t="shared" si="27"/>
        <v>0</v>
      </c>
      <c r="AF40" s="3">
        <f t="shared" si="29"/>
        <v>14.557996804363592</v>
      </c>
      <c r="AH40" s="28">
        <f t="shared" si="30"/>
        <v>0.28100000000000003</v>
      </c>
      <c r="AI40" s="28">
        <f t="shared" si="31"/>
        <v>1.2882493375126645E-3</v>
      </c>
      <c r="AJ40" s="40">
        <f t="shared" si="28"/>
        <v>3.5602436503239937E-2</v>
      </c>
      <c r="AK40" s="28"/>
      <c r="AM40" s="14">
        <f>Rho_Coef0+Rho_Coef1*Solution!I40+Rho_Coef2*Solution!I40^2</f>
        <v>0.99953203002119406</v>
      </c>
      <c r="AO40" s="3" t="str">
        <f t="shared" si="3"/>
        <v xml:space="preserve"> </v>
      </c>
      <c r="AP40" s="3" t="str">
        <f t="shared" si="4"/>
        <v xml:space="preserve"> </v>
      </c>
      <c r="AQ40" s="3" t="str">
        <f t="shared" si="5"/>
        <v xml:space="preserve"> </v>
      </c>
      <c r="AR40" s="3" t="str">
        <f t="shared" si="6"/>
        <v xml:space="preserve"> </v>
      </c>
    </row>
    <row r="41" spans="1:44">
      <c r="A41" s="3">
        <f t="shared" si="7"/>
        <v>0.38000000000000017</v>
      </c>
      <c r="B41" s="3">
        <f t="shared" si="41"/>
        <v>2.5445833333333332</v>
      </c>
      <c r="C41" s="3">
        <f t="shared" si="42"/>
        <v>1.1268770833333333</v>
      </c>
      <c r="D41" s="14">
        <f t="shared" si="10"/>
        <v>-0.16206052435992616</v>
      </c>
      <c r="E41" s="14">
        <f t="shared" si="0"/>
        <v>-0.34890126764026425</v>
      </c>
      <c r="F41" s="14">
        <f t="shared" si="43"/>
        <v>2.0336215413331429</v>
      </c>
      <c r="G41" s="3">
        <f t="shared" si="1"/>
        <v>57.159479021661141</v>
      </c>
      <c r="H41" s="3">
        <f t="shared" si="44"/>
        <v>26.502017090901877</v>
      </c>
      <c r="I41" s="3">
        <f t="shared" si="45"/>
        <v>5.2552995596620695</v>
      </c>
      <c r="L41" s="18" t="s">
        <v>119</v>
      </c>
      <c r="M41" s="15">
        <f>M39/M40</f>
        <v>1.279405695418903</v>
      </c>
      <c r="N41" s="15" t="s">
        <v>120</v>
      </c>
      <c r="P41" s="3" t="str">
        <f t="shared" si="40"/>
        <v xml:space="preserve"> </v>
      </c>
      <c r="Q41" s="3" t="str">
        <f t="shared" si="15"/>
        <v xml:space="preserve"> </v>
      </c>
      <c r="R41" s="3">
        <f t="shared" si="16"/>
        <v>2.5445833333333332</v>
      </c>
      <c r="S41" s="3" t="str">
        <f t="shared" si="17"/>
        <v xml:space="preserve"> </v>
      </c>
      <c r="T41" s="3" t="str">
        <f t="shared" si="18"/>
        <v xml:space="preserve"> </v>
      </c>
      <c r="U41" s="3" t="str">
        <f t="shared" si="19"/>
        <v xml:space="preserve"> </v>
      </c>
      <c r="V41" s="3" t="str">
        <f t="shared" si="20"/>
        <v xml:space="preserve"> </v>
      </c>
      <c r="W41" s="3" t="str">
        <f t="shared" si="21"/>
        <v xml:space="preserve"> </v>
      </c>
      <c r="X41" s="3" t="str">
        <f t="shared" si="22"/>
        <v xml:space="preserve"> </v>
      </c>
      <c r="Y41" s="3" t="str">
        <f t="shared" si="23"/>
        <v xml:space="preserve"> </v>
      </c>
      <c r="AA41" s="16" t="str">
        <f t="shared" si="24"/>
        <v>Booster</v>
      </c>
      <c r="AC41" s="3">
        <f t="shared" si="25"/>
        <v>1.1268770833333333</v>
      </c>
      <c r="AD41" s="3">
        <f t="shared" si="26"/>
        <v>21.020031129769297</v>
      </c>
      <c r="AE41" s="3">
        <f t="shared" si="27"/>
        <v>0</v>
      </c>
      <c r="AF41" s="3">
        <f t="shared" si="29"/>
        <v>14.557996804363592</v>
      </c>
      <c r="AH41" s="28">
        <f t="shared" si="30"/>
        <v>0.28100000000000003</v>
      </c>
      <c r="AI41" s="28">
        <f t="shared" si="31"/>
        <v>1.2882493375126645E-3</v>
      </c>
      <c r="AJ41" s="40">
        <f t="shared" si="28"/>
        <v>3.5578027934132887E-2</v>
      </c>
      <c r="AK41" s="28"/>
      <c r="AM41" s="14">
        <f>Rho_Coef0+Rho_Coef1*Solution!I41+Rho_Coef2*Solution!I41^2</f>
        <v>0.99950688943276045</v>
      </c>
      <c r="AO41" s="3" t="str">
        <f t="shared" si="3"/>
        <v xml:space="preserve"> </v>
      </c>
      <c r="AP41" s="3" t="str">
        <f t="shared" si="4"/>
        <v xml:space="preserve"> </v>
      </c>
      <c r="AQ41" s="3" t="str">
        <f t="shared" si="5"/>
        <v xml:space="preserve"> </v>
      </c>
      <c r="AR41" s="3" t="str">
        <f t="shared" si="6"/>
        <v xml:space="preserve"> </v>
      </c>
    </row>
    <row r="42" spans="1:44">
      <c r="A42" s="3">
        <f t="shared" si="7"/>
        <v>0.39000000000000018</v>
      </c>
      <c r="B42" s="3">
        <f t="shared" si="41"/>
        <v>2.5399999999999996</v>
      </c>
      <c r="C42" s="3">
        <f t="shared" si="42"/>
        <v>1.1522999999999999</v>
      </c>
      <c r="D42" s="14">
        <f t="shared" si="10"/>
        <v>-0.16912229137327003</v>
      </c>
      <c r="E42" s="14">
        <f t="shared" si="0"/>
        <v>-0.34866233210745995</v>
      </c>
      <c r="F42" s="14">
        <f t="shared" si="43"/>
        <v>2.0222153765192696</v>
      </c>
      <c r="G42" s="3">
        <f t="shared" si="1"/>
        <v>56.877834500431803</v>
      </c>
      <c r="H42" s="3">
        <f t="shared" si="44"/>
        <v>27.073611881118488</v>
      </c>
      <c r="I42" s="3">
        <f t="shared" si="45"/>
        <v>5.52316362229611</v>
      </c>
      <c r="L42" s="15"/>
      <c r="M42" s="15"/>
      <c r="N42" s="15"/>
      <c r="P42" s="3" t="str">
        <f t="shared" si="40"/>
        <v xml:space="preserve"> </v>
      </c>
      <c r="Q42" s="3" t="str">
        <f t="shared" si="15"/>
        <v xml:space="preserve"> </v>
      </c>
      <c r="R42" s="3">
        <f t="shared" si="16"/>
        <v>2.5399999999999996</v>
      </c>
      <c r="S42" s="3" t="str">
        <f t="shared" si="17"/>
        <v xml:space="preserve"> </v>
      </c>
      <c r="T42" s="3" t="str">
        <f t="shared" si="18"/>
        <v xml:space="preserve"> </v>
      </c>
      <c r="U42" s="3" t="str">
        <f t="shared" si="19"/>
        <v xml:space="preserve"> </v>
      </c>
      <c r="V42" s="3" t="str">
        <f t="shared" si="20"/>
        <v xml:space="preserve"> </v>
      </c>
      <c r="W42" s="3" t="str">
        <f t="shared" si="21"/>
        <v xml:space="preserve"> </v>
      </c>
      <c r="X42" s="3" t="str">
        <f t="shared" si="22"/>
        <v xml:space="preserve"> </v>
      </c>
      <c r="Y42" s="3" t="str">
        <f t="shared" si="23"/>
        <v xml:space="preserve"> </v>
      </c>
      <c r="AA42" s="16" t="str">
        <f t="shared" si="24"/>
        <v>Booster</v>
      </c>
      <c r="AC42" s="3">
        <f t="shared" si="25"/>
        <v>1.1522999999999999</v>
      </c>
      <c r="AD42" s="3">
        <f t="shared" si="26"/>
        <v>20.995666486103588</v>
      </c>
      <c r="AE42" s="3">
        <f t="shared" si="27"/>
        <v>0</v>
      </c>
      <c r="AF42" s="3">
        <f t="shared" si="29"/>
        <v>14.557996804363592</v>
      </c>
      <c r="AH42" s="28">
        <f t="shared" si="30"/>
        <v>0.28100000000000003</v>
      </c>
      <c r="AI42" s="28">
        <f t="shared" si="31"/>
        <v>1.2882493375126645E-3</v>
      </c>
      <c r="AJ42" s="40">
        <f t="shared" si="28"/>
        <v>3.5553663290467177E-2</v>
      </c>
      <c r="AK42" s="28"/>
      <c r="AM42" s="14">
        <f>Rho_Coef0+Rho_Coef1*Solution!I42+Rho_Coef2*Solution!I42^2</f>
        <v>0.99948119981196237</v>
      </c>
      <c r="AO42" s="3" t="str">
        <f t="shared" si="3"/>
        <v xml:space="preserve"> </v>
      </c>
      <c r="AP42" s="3" t="str">
        <f t="shared" si="4"/>
        <v xml:space="preserve"> </v>
      </c>
      <c r="AQ42" s="3" t="str">
        <f t="shared" si="5"/>
        <v xml:space="preserve"> </v>
      </c>
      <c r="AR42" s="3" t="str">
        <f t="shared" si="6"/>
        <v xml:space="preserve"> </v>
      </c>
    </row>
    <row r="43" spans="1:44">
      <c r="A43" s="3">
        <f t="shared" si="7"/>
        <v>0.40000000000000019</v>
      </c>
      <c r="B43" s="3">
        <f t="shared" si="41"/>
        <v>2.5354166666666664</v>
      </c>
      <c r="C43" s="3">
        <f t="shared" si="42"/>
        <v>1.1776770833333332</v>
      </c>
      <c r="D43" s="14">
        <f t="shared" si="10"/>
        <v>-0.1762984448473246</v>
      </c>
      <c r="E43" s="14">
        <f t="shared" si="0"/>
        <v>-0.34842382733608496</v>
      </c>
      <c r="F43" s="14">
        <f t="shared" si="43"/>
        <v>2.0106943944832572</v>
      </c>
      <c r="G43" s="3">
        <f t="shared" si="1"/>
        <v>56.592502109906917</v>
      </c>
      <c r="H43" s="3">
        <f t="shared" si="44"/>
        <v>27.642390226122806</v>
      </c>
      <c r="I43" s="3">
        <f t="shared" si="45"/>
        <v>5.7967293662127908</v>
      </c>
      <c r="L43" s="39" t="s">
        <v>121</v>
      </c>
      <c r="M43" s="2">
        <f>'Input &amp; Summary'!B29-'Input &amp; Summary'!B30</f>
        <v>2.2999999999999998</v>
      </c>
      <c r="N43" s="2" t="s">
        <v>8</v>
      </c>
      <c r="P43" s="3" t="str">
        <f t="shared" si="40"/>
        <v xml:space="preserve"> </v>
      </c>
      <c r="Q43" s="3" t="str">
        <f t="shared" si="15"/>
        <v xml:space="preserve"> </v>
      </c>
      <c r="R43" s="3">
        <f t="shared" si="16"/>
        <v>2.5354166666666664</v>
      </c>
      <c r="S43" s="3" t="str">
        <f t="shared" si="17"/>
        <v xml:space="preserve"> </v>
      </c>
      <c r="T43" s="3" t="str">
        <f t="shared" si="18"/>
        <v xml:space="preserve"> </v>
      </c>
      <c r="U43" s="3" t="str">
        <f t="shared" si="19"/>
        <v xml:space="preserve"> </v>
      </c>
      <c r="V43" s="3" t="str">
        <f t="shared" si="20"/>
        <v xml:space="preserve"> </v>
      </c>
      <c r="W43" s="3" t="str">
        <f t="shared" si="21"/>
        <v xml:space="preserve"> </v>
      </c>
      <c r="X43" s="3" t="str">
        <f t="shared" si="22"/>
        <v xml:space="preserve"> </v>
      </c>
      <c r="Y43" s="3" t="str">
        <f t="shared" si="23"/>
        <v xml:space="preserve"> </v>
      </c>
      <c r="AA43" s="16" t="str">
        <f t="shared" si="24"/>
        <v>Booster</v>
      </c>
      <c r="AC43" s="3">
        <f t="shared" si="25"/>
        <v>1.1776770833333332</v>
      </c>
      <c r="AD43" s="3">
        <f t="shared" si="26"/>
        <v>20.971345767879217</v>
      </c>
      <c r="AE43" s="3">
        <f t="shared" si="27"/>
        <v>0</v>
      </c>
      <c r="AF43" s="3">
        <f t="shared" si="29"/>
        <v>14.557996804363592</v>
      </c>
      <c r="AH43" s="28">
        <f t="shared" si="30"/>
        <v>0.28100000000000003</v>
      </c>
      <c r="AI43" s="28">
        <f t="shared" si="31"/>
        <v>1.2882493375126645E-3</v>
      </c>
      <c r="AJ43" s="40">
        <f t="shared" si="28"/>
        <v>3.5529342572242814E-2</v>
      </c>
      <c r="AK43" s="28"/>
      <c r="AM43" s="14">
        <f>Rho_Coef0+Rho_Coef1*Solution!I43+Rho_Coef2*Solution!I43^2</f>
        <v>0.99945496387282728</v>
      </c>
      <c r="AO43" s="3" t="str">
        <f t="shared" si="3"/>
        <v xml:space="preserve"> </v>
      </c>
      <c r="AP43" s="3" t="str">
        <f t="shared" si="4"/>
        <v xml:space="preserve"> </v>
      </c>
      <c r="AQ43" s="3" t="str">
        <f t="shared" si="5"/>
        <v xml:space="preserve"> </v>
      </c>
      <c r="AR43" s="3" t="str">
        <f t="shared" si="6"/>
        <v xml:space="preserve"> </v>
      </c>
    </row>
    <row r="44" spans="1:44">
      <c r="A44" s="3">
        <f t="shared" si="7"/>
        <v>0.4100000000000002</v>
      </c>
      <c r="B44" s="3">
        <f t="shared" si="41"/>
        <v>2.5308333333333333</v>
      </c>
      <c r="C44" s="3">
        <f t="shared" si="42"/>
        <v>1.2030083333333332</v>
      </c>
      <c r="D44" s="14">
        <f t="shared" si="10"/>
        <v>-0.18358626697063493</v>
      </c>
      <c r="E44" s="14">
        <f t="shared" si="0"/>
        <v>-0.34818575332613921</v>
      </c>
      <c r="F44" s="14">
        <f t="shared" si="43"/>
        <v>1.9990613130365591</v>
      </c>
      <c r="G44" s="3">
        <f t="shared" si="1"/>
        <v>56.303551877744908</v>
      </c>
      <c r="H44" s="3">
        <f t="shared" si="44"/>
        <v>28.208315247221876</v>
      </c>
      <c r="I44" s="3">
        <f t="shared" si="45"/>
        <v>6.0759684460679058</v>
      </c>
      <c r="L44" s="39" t="s">
        <v>122</v>
      </c>
      <c r="M44" s="2">
        <f>'Input &amp; Summary'!B37</f>
        <v>2.3998999999999997</v>
      </c>
      <c r="N44" s="15" t="s">
        <v>17</v>
      </c>
      <c r="P44" s="3" t="str">
        <f t="shared" si="40"/>
        <v xml:space="preserve"> </v>
      </c>
      <c r="Q44" s="3" t="str">
        <f t="shared" si="15"/>
        <v xml:space="preserve"> </v>
      </c>
      <c r="R44" s="3">
        <f t="shared" si="16"/>
        <v>2.5308333333333333</v>
      </c>
      <c r="S44" s="3" t="str">
        <f t="shared" si="17"/>
        <v xml:space="preserve"> </v>
      </c>
      <c r="T44" s="3" t="str">
        <f t="shared" si="18"/>
        <v xml:space="preserve"> </v>
      </c>
      <c r="U44" s="3" t="str">
        <f t="shared" si="19"/>
        <v xml:space="preserve"> </v>
      </c>
      <c r="V44" s="3" t="str">
        <f t="shared" si="20"/>
        <v xml:space="preserve"> </v>
      </c>
      <c r="W44" s="3" t="str">
        <f t="shared" si="21"/>
        <v xml:space="preserve"> </v>
      </c>
      <c r="X44" s="3" t="str">
        <f t="shared" si="22"/>
        <v xml:space="preserve"> </v>
      </c>
      <c r="Y44" s="3" t="str">
        <f t="shared" si="23"/>
        <v xml:space="preserve"> </v>
      </c>
      <c r="AA44" s="16" t="str">
        <f t="shared" si="24"/>
        <v>Booster</v>
      </c>
      <c r="AC44" s="3">
        <f t="shared" si="25"/>
        <v>1.2030083333333332</v>
      </c>
      <c r="AD44" s="3">
        <f t="shared" si="26"/>
        <v>20.947068975096187</v>
      </c>
      <c r="AE44" s="3">
        <f t="shared" si="27"/>
        <v>0</v>
      </c>
      <c r="AF44" s="3">
        <f t="shared" si="29"/>
        <v>14.557996804363592</v>
      </c>
      <c r="AH44" s="28">
        <f t="shared" si="30"/>
        <v>0.28100000000000003</v>
      </c>
      <c r="AI44" s="28">
        <f t="shared" si="31"/>
        <v>1.2882493375126645E-3</v>
      </c>
      <c r="AJ44" s="40">
        <f t="shared" si="28"/>
        <v>3.5505065779459777E-2</v>
      </c>
      <c r="AK44" s="28"/>
      <c r="AM44" s="14">
        <f>Rho_Coef0+Rho_Coef1*Solution!I44+Rho_Coef2*Solution!I44^2</f>
        <v>0.99942818436553482</v>
      </c>
      <c r="AO44" s="3" t="str">
        <f t="shared" si="3"/>
        <v xml:space="preserve"> </v>
      </c>
      <c r="AP44" s="3" t="str">
        <f t="shared" si="4"/>
        <v xml:space="preserve"> </v>
      </c>
      <c r="AQ44" s="3" t="str">
        <f t="shared" si="5"/>
        <v xml:space="preserve"> </v>
      </c>
      <c r="AR44" s="3" t="str">
        <f t="shared" si="6"/>
        <v xml:space="preserve"> </v>
      </c>
    </row>
    <row r="45" spans="1:44">
      <c r="A45" s="3">
        <f t="shared" si="7"/>
        <v>0.42000000000000021</v>
      </c>
      <c r="B45" s="3">
        <f t="shared" si="41"/>
        <v>2.5262499999999997</v>
      </c>
      <c r="C45" s="3">
        <f t="shared" si="42"/>
        <v>1.22829375</v>
      </c>
      <c r="D45" s="14">
        <f t="shared" si="10"/>
        <v>-0.19098302187909691</v>
      </c>
      <c r="E45" s="14">
        <f t="shared" si="0"/>
        <v>-0.34794811007762272</v>
      </c>
      <c r="F45" s="14">
        <f t="shared" si="43"/>
        <v>1.9873188680432801</v>
      </c>
      <c r="G45" s="3">
        <f t="shared" si="1"/>
        <v>56.011054559109112</v>
      </c>
      <c r="H45" s="3">
        <f t="shared" si="44"/>
        <v>28.771350765999326</v>
      </c>
      <c r="I45" s="3">
        <f t="shared" si="45"/>
        <v>6.3608521512680802</v>
      </c>
      <c r="L45" s="18" t="s">
        <v>123</v>
      </c>
      <c r="M45" s="15">
        <f>M43/M44</f>
        <v>0.95837326555273139</v>
      </c>
      <c r="N45" s="15" t="s">
        <v>120</v>
      </c>
      <c r="P45" s="3" t="str">
        <f t="shared" si="40"/>
        <v xml:space="preserve"> </v>
      </c>
      <c r="Q45" s="3" t="str">
        <f t="shared" si="15"/>
        <v xml:space="preserve"> </v>
      </c>
      <c r="R45" s="3">
        <f t="shared" si="16"/>
        <v>2.5262499999999997</v>
      </c>
      <c r="S45" s="3" t="str">
        <f t="shared" si="17"/>
        <v xml:space="preserve"> </v>
      </c>
      <c r="T45" s="3" t="str">
        <f t="shared" si="18"/>
        <v xml:space="preserve"> </v>
      </c>
      <c r="U45" s="3" t="str">
        <f t="shared" si="19"/>
        <v xml:space="preserve"> </v>
      </c>
      <c r="V45" s="3" t="str">
        <f t="shared" si="20"/>
        <v xml:space="preserve"> </v>
      </c>
      <c r="W45" s="3" t="str">
        <f t="shared" si="21"/>
        <v xml:space="preserve"> </v>
      </c>
      <c r="X45" s="3" t="str">
        <f t="shared" si="22"/>
        <v xml:space="preserve"> </v>
      </c>
      <c r="Y45" s="3" t="str">
        <f t="shared" si="23"/>
        <v xml:space="preserve"> </v>
      </c>
      <c r="AA45" s="16" t="str">
        <f t="shared" si="24"/>
        <v>Booster</v>
      </c>
      <c r="AC45" s="3">
        <f t="shared" si="25"/>
        <v>1.22829375</v>
      </c>
      <c r="AD45" s="3">
        <f t="shared" si="26"/>
        <v>20.922836107754492</v>
      </c>
      <c r="AE45" s="3">
        <f t="shared" si="27"/>
        <v>0</v>
      </c>
      <c r="AF45" s="3">
        <f t="shared" si="29"/>
        <v>14.557996804363592</v>
      </c>
      <c r="AH45" s="28">
        <f t="shared" si="30"/>
        <v>0.28100000000000003</v>
      </c>
      <c r="AI45" s="28">
        <f t="shared" si="31"/>
        <v>1.2882493375126645E-3</v>
      </c>
      <c r="AJ45" s="40">
        <f t="shared" si="28"/>
        <v>3.5480832912118079E-2</v>
      </c>
      <c r="AK45" s="28"/>
      <c r="AM45" s="14">
        <f>Rho_Coef0+Rho_Coef1*Solution!I45+Rho_Coef2*Solution!I45^2</f>
        <v>0.99940086407573603</v>
      </c>
      <c r="AO45" s="3" t="str">
        <f t="shared" si="3"/>
        <v xml:space="preserve"> </v>
      </c>
      <c r="AP45" s="3" t="str">
        <f t="shared" si="4"/>
        <v xml:space="preserve"> </v>
      </c>
      <c r="AQ45" s="3" t="str">
        <f t="shared" si="5"/>
        <v xml:space="preserve"> </v>
      </c>
      <c r="AR45" s="3" t="str">
        <f t="shared" si="6"/>
        <v xml:space="preserve"> </v>
      </c>
    </row>
    <row r="46" spans="1:44">
      <c r="A46" s="3">
        <f t="shared" si="7"/>
        <v>0.43000000000000022</v>
      </c>
      <c r="B46" s="3">
        <f t="shared" si="41"/>
        <v>2.5216666666666665</v>
      </c>
      <c r="C46" s="3">
        <f t="shared" si="42"/>
        <v>1.2535333333333334</v>
      </c>
      <c r="D46" s="14">
        <f t="shared" si="10"/>
        <v>-0.19848595716940437</v>
      </c>
      <c r="E46" s="14">
        <f t="shared" si="0"/>
        <v>-0.34771089759053569</v>
      </c>
      <c r="F46" s="14">
        <f t="shared" si="43"/>
        <v>1.9754698119067264</v>
      </c>
      <c r="G46" s="3">
        <f t="shared" si="1"/>
        <v>55.715081595597375</v>
      </c>
      <c r="H46" s="3">
        <f t="shared" si="44"/>
        <v>29.331461311590417</v>
      </c>
      <c r="I46" s="3">
        <f t="shared" si="45"/>
        <v>6.6513514130078537</v>
      </c>
      <c r="L46" s="15"/>
      <c r="M46" s="15"/>
      <c r="N46" s="15"/>
      <c r="P46" s="3" t="str">
        <f t="shared" si="40"/>
        <v xml:space="preserve"> </v>
      </c>
      <c r="Q46" s="3" t="str">
        <f t="shared" si="15"/>
        <v xml:space="preserve"> </v>
      </c>
      <c r="R46" s="3">
        <f t="shared" si="16"/>
        <v>2.5216666666666665</v>
      </c>
      <c r="S46" s="3" t="str">
        <f t="shared" si="17"/>
        <v xml:space="preserve"> </v>
      </c>
      <c r="T46" s="3" t="str">
        <f t="shared" si="18"/>
        <v xml:space="preserve"> </v>
      </c>
      <c r="U46" s="3" t="str">
        <f t="shared" si="19"/>
        <v xml:space="preserve"> </v>
      </c>
      <c r="V46" s="3" t="str">
        <f t="shared" si="20"/>
        <v xml:space="preserve"> </v>
      </c>
      <c r="W46" s="3" t="str">
        <f t="shared" si="21"/>
        <v xml:space="preserve"> </v>
      </c>
      <c r="X46" s="3" t="str">
        <f t="shared" si="22"/>
        <v xml:space="preserve"> </v>
      </c>
      <c r="Y46" s="3" t="str">
        <f t="shared" si="23"/>
        <v xml:space="preserve"> </v>
      </c>
      <c r="AA46" s="16" t="str">
        <f t="shared" si="24"/>
        <v>Booster</v>
      </c>
      <c r="AC46" s="3">
        <f t="shared" si="25"/>
        <v>1.2535333333333334</v>
      </c>
      <c r="AD46" s="3">
        <f t="shared" si="26"/>
        <v>20.898647165854133</v>
      </c>
      <c r="AE46" s="3">
        <f t="shared" si="27"/>
        <v>0</v>
      </c>
      <c r="AF46" s="3">
        <f t="shared" si="29"/>
        <v>14.557996804363592</v>
      </c>
      <c r="AH46" s="28">
        <f t="shared" si="30"/>
        <v>0.28100000000000003</v>
      </c>
      <c r="AI46" s="28">
        <f t="shared" si="31"/>
        <v>1.2882493375126645E-3</v>
      </c>
      <c r="AJ46" s="40">
        <f t="shared" si="28"/>
        <v>3.5456643970217729E-2</v>
      </c>
      <c r="AK46" s="28"/>
      <c r="AM46" s="14">
        <f>Rho_Coef0+Rho_Coef1*Solution!I46+Rho_Coef2*Solution!I46^2</f>
        <v>0.9993730058238629</v>
      </c>
      <c r="AO46" s="3" t="str">
        <f t="shared" si="3"/>
        <v xml:space="preserve"> </v>
      </c>
      <c r="AP46" s="3" t="str">
        <f t="shared" si="4"/>
        <v xml:space="preserve"> </v>
      </c>
      <c r="AQ46" s="3" t="str">
        <f t="shared" si="5"/>
        <v xml:space="preserve"> </v>
      </c>
      <c r="AR46" s="3" t="str">
        <f t="shared" si="6"/>
        <v xml:space="preserve"> </v>
      </c>
    </row>
    <row r="47" spans="1:44">
      <c r="A47" s="3">
        <f t="shared" si="7"/>
        <v>0.44000000000000022</v>
      </c>
      <c r="B47" s="3">
        <f t="shared" si="41"/>
        <v>2.5170833333333329</v>
      </c>
      <c r="C47" s="3">
        <f t="shared" si="42"/>
        <v>1.2787270833333333</v>
      </c>
      <c r="D47" s="14">
        <f t="shared" si="10"/>
        <v>-0.20609230540974727</v>
      </c>
      <c r="E47" s="14">
        <f t="shared" si="0"/>
        <v>-0.34747411586487786</v>
      </c>
      <c r="F47" s="14">
        <f t="shared" si="43"/>
        <v>1.9635169120587079</v>
      </c>
      <c r="G47" s="3">
        <f t="shared" si="1"/>
        <v>55.41570507406778</v>
      </c>
      <c r="H47" s="3">
        <f t="shared" si="44"/>
        <v>29.888612127546391</v>
      </c>
      <c r="I47" s="3">
        <f t="shared" si="45"/>
        <v>6.9474368113774618</v>
      </c>
      <c r="L47" s="15"/>
      <c r="M47" s="15"/>
      <c r="N47" s="15"/>
      <c r="P47" s="3" t="str">
        <f t="shared" si="40"/>
        <v xml:space="preserve"> </v>
      </c>
      <c r="Q47" s="3" t="str">
        <f t="shared" si="15"/>
        <v xml:space="preserve"> </v>
      </c>
      <c r="R47" s="3">
        <f t="shared" si="16"/>
        <v>2.5170833333333329</v>
      </c>
      <c r="S47" s="3" t="str">
        <f t="shared" si="17"/>
        <v xml:space="preserve"> </v>
      </c>
      <c r="T47" s="3" t="str">
        <f t="shared" si="18"/>
        <v xml:space="preserve"> </v>
      </c>
      <c r="U47" s="3" t="str">
        <f t="shared" si="19"/>
        <v xml:space="preserve"> </v>
      </c>
      <c r="V47" s="3" t="str">
        <f t="shared" si="20"/>
        <v xml:space="preserve"> </v>
      </c>
      <c r="W47" s="3" t="str">
        <f t="shared" si="21"/>
        <v xml:space="preserve"> </v>
      </c>
      <c r="X47" s="3" t="str">
        <f t="shared" si="22"/>
        <v xml:space="preserve"> </v>
      </c>
      <c r="Y47" s="3" t="str">
        <f t="shared" si="23"/>
        <v xml:space="preserve"> </v>
      </c>
      <c r="AA47" s="16" t="str">
        <f t="shared" si="24"/>
        <v>Booster</v>
      </c>
      <c r="AC47" s="3">
        <f t="shared" si="25"/>
        <v>1.2787270833333333</v>
      </c>
      <c r="AD47" s="3">
        <f t="shared" si="26"/>
        <v>20.874502149395116</v>
      </c>
      <c r="AE47" s="3">
        <f t="shared" si="27"/>
        <v>0</v>
      </c>
      <c r="AF47" s="3">
        <f t="shared" si="29"/>
        <v>14.557996804363592</v>
      </c>
      <c r="AH47" s="28">
        <f t="shared" si="30"/>
        <v>0.28100000000000003</v>
      </c>
      <c r="AI47" s="28">
        <f t="shared" si="31"/>
        <v>1.2882493375126645E-3</v>
      </c>
      <c r="AJ47" s="40">
        <f t="shared" si="28"/>
        <v>3.5432498953758711E-2</v>
      </c>
      <c r="AK47" s="28"/>
      <c r="AM47" s="14">
        <f>Rho_Coef0+Rho_Coef1*Solution!I47+Rho_Coef2*Solution!I47^2</f>
        <v>0.99934461246443285</v>
      </c>
      <c r="AO47" s="3" t="str">
        <f t="shared" si="3"/>
        <v xml:space="preserve"> </v>
      </c>
      <c r="AP47" s="3" t="str">
        <f t="shared" si="4"/>
        <v xml:space="preserve"> </v>
      </c>
      <c r="AQ47" s="3" t="str">
        <f t="shared" si="5"/>
        <v xml:space="preserve"> </v>
      </c>
      <c r="AR47" s="3" t="str">
        <f t="shared" si="6"/>
        <v xml:space="preserve"> </v>
      </c>
    </row>
    <row r="48" spans="1:44">
      <c r="A48" s="3">
        <f t="shared" si="7"/>
        <v>0.45000000000000023</v>
      </c>
      <c r="B48" s="3">
        <f t="shared" si="41"/>
        <v>2.5124999999999997</v>
      </c>
      <c r="C48" s="3">
        <f t="shared" si="42"/>
        <v>1.3038749999999999</v>
      </c>
      <c r="D48" s="14">
        <f t="shared" si="10"/>
        <v>-0.2137992856463756</v>
      </c>
      <c r="E48" s="14">
        <f t="shared" si="0"/>
        <v>-0.34723776490064928</v>
      </c>
      <c r="F48" s="14">
        <f t="shared" si="43"/>
        <v>1.9514629494529747</v>
      </c>
      <c r="G48" s="3">
        <f t="shared" si="1"/>
        <v>55.112997685400174</v>
      </c>
      <c r="H48" s="3">
        <f t="shared" si="44"/>
        <v>30.442769178287069</v>
      </c>
      <c r="I48" s="3">
        <f t="shared" si="45"/>
        <v>7.2490785825371953</v>
      </c>
      <c r="L48" s="15"/>
      <c r="M48" s="15"/>
      <c r="N48" s="15"/>
      <c r="P48" s="3" t="str">
        <f t="shared" si="40"/>
        <v xml:space="preserve"> </v>
      </c>
      <c r="Q48" s="3" t="str">
        <f t="shared" si="15"/>
        <v xml:space="preserve"> </v>
      </c>
      <c r="R48" s="3">
        <f t="shared" si="16"/>
        <v>2.5124999999999997</v>
      </c>
      <c r="S48" s="3" t="str">
        <f t="shared" si="17"/>
        <v xml:space="preserve"> </v>
      </c>
      <c r="T48" s="3" t="str">
        <f t="shared" si="18"/>
        <v xml:space="preserve"> </v>
      </c>
      <c r="U48" s="3" t="str">
        <f t="shared" si="19"/>
        <v xml:space="preserve"> </v>
      </c>
      <c r="V48" s="3" t="str">
        <f t="shared" si="20"/>
        <v xml:space="preserve"> </v>
      </c>
      <c r="W48" s="3" t="str">
        <f t="shared" si="21"/>
        <v xml:space="preserve"> </v>
      </c>
      <c r="X48" s="3" t="str">
        <f t="shared" si="22"/>
        <v xml:space="preserve"> </v>
      </c>
      <c r="Y48" s="3" t="str">
        <f t="shared" si="23"/>
        <v xml:space="preserve"> </v>
      </c>
      <c r="AA48" s="16" t="str">
        <f t="shared" si="24"/>
        <v>Booster</v>
      </c>
      <c r="AC48" s="3">
        <f t="shared" si="25"/>
        <v>1.3038749999999999</v>
      </c>
      <c r="AD48" s="3">
        <f t="shared" si="26"/>
        <v>20.850401058377432</v>
      </c>
      <c r="AE48" s="3">
        <f t="shared" si="27"/>
        <v>0</v>
      </c>
      <c r="AF48" s="3">
        <f t="shared" si="29"/>
        <v>14.557996804363592</v>
      </c>
      <c r="AH48" s="28">
        <f t="shared" si="30"/>
        <v>0.28100000000000003</v>
      </c>
      <c r="AI48" s="28">
        <f t="shared" si="31"/>
        <v>1.2882493375126645E-3</v>
      </c>
      <c r="AJ48" s="40">
        <f t="shared" si="28"/>
        <v>3.5408397862741026E-2</v>
      </c>
      <c r="AK48" s="28"/>
      <c r="AM48" s="14">
        <f>Rho_Coef0+Rho_Coef1*Solution!I48+Rho_Coef2*Solution!I48^2</f>
        <v>0.99931568688534567</v>
      </c>
      <c r="AO48" s="3" t="str">
        <f t="shared" si="3"/>
        <v xml:space="preserve"> </v>
      </c>
      <c r="AP48" s="3" t="str">
        <f t="shared" si="4"/>
        <v xml:space="preserve"> </v>
      </c>
      <c r="AQ48" s="3" t="str">
        <f t="shared" si="5"/>
        <v xml:space="preserve"> </v>
      </c>
      <c r="AR48" s="3" t="str">
        <f t="shared" si="6"/>
        <v xml:space="preserve"> </v>
      </c>
    </row>
    <row r="49" spans="1:44">
      <c r="A49" s="3">
        <f t="shared" si="7"/>
        <v>0.46000000000000024</v>
      </c>
      <c r="B49" s="3">
        <f t="shared" si="41"/>
        <v>2.5079166666666666</v>
      </c>
      <c r="C49" s="3">
        <f t="shared" si="42"/>
        <v>1.3289770833333332</v>
      </c>
      <c r="D49" s="14">
        <f t="shared" si="10"/>
        <v>-0.2216041049046662</v>
      </c>
      <c r="E49" s="14">
        <f t="shared" si="0"/>
        <v>-0.34700184469785</v>
      </c>
      <c r="F49" s="14">
        <f t="shared" si="43"/>
        <v>1.9393107170641501</v>
      </c>
      <c r="G49" s="3">
        <f t="shared" si="1"/>
        <v>54.807032683232826</v>
      </c>
      <c r="H49" s="3">
        <f t="shared" si="44"/>
        <v>30.993899155141072</v>
      </c>
      <c r="I49" s="3">
        <f t="shared" si="45"/>
        <v>7.5562466259542278</v>
      </c>
      <c r="L49" s="15"/>
      <c r="M49" s="15"/>
      <c r="N49" s="15"/>
      <c r="P49" s="3" t="str">
        <f t="shared" si="40"/>
        <v xml:space="preserve"> </v>
      </c>
      <c r="Q49" s="3" t="str">
        <f t="shared" si="15"/>
        <v xml:space="preserve"> </v>
      </c>
      <c r="R49" s="3">
        <f t="shared" si="16"/>
        <v>2.5079166666666666</v>
      </c>
      <c r="S49" s="3" t="str">
        <f t="shared" si="17"/>
        <v xml:space="preserve"> </v>
      </c>
      <c r="T49" s="3" t="str">
        <f t="shared" si="18"/>
        <v xml:space="preserve"> </v>
      </c>
      <c r="U49" s="3" t="str">
        <f t="shared" si="19"/>
        <v xml:space="preserve"> </v>
      </c>
      <c r="V49" s="3" t="str">
        <f t="shared" si="20"/>
        <v xml:space="preserve"> </v>
      </c>
      <c r="W49" s="3" t="str">
        <f t="shared" si="21"/>
        <v xml:space="preserve"> </v>
      </c>
      <c r="X49" s="3" t="str">
        <f t="shared" si="22"/>
        <v xml:space="preserve"> </v>
      </c>
      <c r="Y49" s="3" t="str">
        <f t="shared" si="23"/>
        <v xml:space="preserve"> </v>
      </c>
      <c r="AA49" s="16" t="str">
        <f t="shared" si="24"/>
        <v>Booster</v>
      </c>
      <c r="AC49" s="3">
        <f t="shared" si="25"/>
        <v>1.3289770833333332</v>
      </c>
      <c r="AD49" s="3">
        <f t="shared" si="26"/>
        <v>20.826343892801091</v>
      </c>
      <c r="AE49" s="3">
        <f t="shared" si="27"/>
        <v>0</v>
      </c>
      <c r="AF49" s="3">
        <f t="shared" si="29"/>
        <v>14.557996804363592</v>
      </c>
      <c r="AH49" s="28">
        <f t="shared" si="30"/>
        <v>0.28100000000000003</v>
      </c>
      <c r="AI49" s="28">
        <f t="shared" si="31"/>
        <v>1.2882493375126645E-3</v>
      </c>
      <c r="AJ49" s="40">
        <f t="shared" si="28"/>
        <v>3.538434069716468E-2</v>
      </c>
      <c r="AK49" s="28"/>
      <c r="AM49" s="14">
        <f>Rho_Coef0+Rho_Coef1*Solution!I49+Rho_Coef2*Solution!I49^2</f>
        <v>0.99928623200717537</v>
      </c>
      <c r="AO49" s="3" t="str">
        <f t="shared" si="3"/>
        <v xml:space="preserve"> </v>
      </c>
      <c r="AP49" s="3" t="str">
        <f t="shared" si="4"/>
        <v xml:space="preserve"> </v>
      </c>
      <c r="AQ49" s="3" t="str">
        <f t="shared" si="5"/>
        <v xml:space="preserve"> </v>
      </c>
      <c r="AR49" s="3" t="str">
        <f t="shared" si="6"/>
        <v xml:space="preserve"> </v>
      </c>
    </row>
    <row r="50" spans="1:44">
      <c r="A50" s="3">
        <f t="shared" si="7"/>
        <v>0.47000000000000025</v>
      </c>
      <c r="B50" s="3">
        <f t="shared" si="41"/>
        <v>2.503333333333333</v>
      </c>
      <c r="C50" s="3">
        <f t="shared" si="42"/>
        <v>1.3540333333333332</v>
      </c>
      <c r="D50" s="14">
        <f t="shared" si="10"/>
        <v>-0.22950395968335197</v>
      </c>
      <c r="E50" s="14">
        <f t="shared" si="0"/>
        <v>-0.34676635525648003</v>
      </c>
      <c r="F50" s="14">
        <f t="shared" si="43"/>
        <v>1.9270630183935009</v>
      </c>
      <c r="G50" s="3">
        <f t="shared" si="1"/>
        <v>54.497883842713073</v>
      </c>
      <c r="H50" s="3">
        <f t="shared" si="44"/>
        <v>31.5419694819734</v>
      </c>
      <c r="I50" s="3">
        <f t="shared" si="45"/>
        <v>7.8689105116977744</v>
      </c>
      <c r="L50" s="15"/>
      <c r="M50" s="15"/>
      <c r="N50" s="15"/>
      <c r="P50" s="3" t="str">
        <f t="shared" si="40"/>
        <v xml:space="preserve"> </v>
      </c>
      <c r="Q50" s="3" t="str">
        <f t="shared" si="15"/>
        <v xml:space="preserve"> </v>
      </c>
      <c r="R50" s="3">
        <f t="shared" si="16"/>
        <v>2.503333333333333</v>
      </c>
      <c r="S50" s="3" t="str">
        <f t="shared" si="17"/>
        <v xml:space="preserve"> </v>
      </c>
      <c r="T50" s="3" t="str">
        <f t="shared" si="18"/>
        <v xml:space="preserve"> </v>
      </c>
      <c r="U50" s="3" t="str">
        <f t="shared" si="19"/>
        <v xml:space="preserve"> </v>
      </c>
      <c r="V50" s="3" t="str">
        <f t="shared" si="20"/>
        <v xml:space="preserve"> </v>
      </c>
      <c r="W50" s="3" t="str">
        <f t="shared" si="21"/>
        <v xml:space="preserve"> </v>
      </c>
      <c r="X50" s="3" t="str">
        <f t="shared" si="22"/>
        <v xml:space="preserve"> </v>
      </c>
      <c r="Y50" s="3" t="str">
        <f t="shared" si="23"/>
        <v xml:space="preserve"> </v>
      </c>
      <c r="AA50" s="16" t="str">
        <f t="shared" si="24"/>
        <v>Booster</v>
      </c>
      <c r="AC50" s="3">
        <f t="shared" si="25"/>
        <v>1.3540333333333332</v>
      </c>
      <c r="AD50" s="3">
        <f t="shared" si="26"/>
        <v>20.802330652666086</v>
      </c>
      <c r="AE50" s="3">
        <f t="shared" si="27"/>
        <v>0</v>
      </c>
      <c r="AF50" s="3">
        <f t="shared" si="29"/>
        <v>14.557996804363592</v>
      </c>
      <c r="AH50" s="28">
        <f t="shared" si="30"/>
        <v>0.28100000000000003</v>
      </c>
      <c r="AI50" s="28">
        <f t="shared" si="31"/>
        <v>1.2882493375126645E-3</v>
      </c>
      <c r="AJ50" s="40">
        <f t="shared" si="28"/>
        <v>3.5360327457029675E-2</v>
      </c>
      <c r="AK50" s="28"/>
      <c r="AM50" s="14">
        <f>Rho_Coef0+Rho_Coef1*Solution!I50+Rho_Coef2*Solution!I50^2</f>
        <v>0.99925625078245495</v>
      </c>
      <c r="AO50" s="3" t="str">
        <f t="shared" si="3"/>
        <v xml:space="preserve"> </v>
      </c>
      <c r="AP50" s="3" t="str">
        <f t="shared" si="4"/>
        <v xml:space="preserve"> </v>
      </c>
      <c r="AQ50" s="3" t="str">
        <f t="shared" si="5"/>
        <v xml:space="preserve"> </v>
      </c>
      <c r="AR50" s="3" t="str">
        <f t="shared" si="6"/>
        <v xml:space="preserve"> </v>
      </c>
    </row>
    <row r="51" spans="1:44">
      <c r="A51" s="3">
        <f t="shared" si="7"/>
        <v>0.48000000000000026</v>
      </c>
      <c r="B51" s="3">
        <f t="shared" si="41"/>
        <v>2.4987499999999998</v>
      </c>
      <c r="C51" s="3">
        <f t="shared" si="42"/>
        <v>1.3790437499999999</v>
      </c>
      <c r="D51" s="14">
        <f t="shared" si="10"/>
        <v>-0.23749603744060105</v>
      </c>
      <c r="E51" s="14">
        <f t="shared" si="0"/>
        <v>-0.34653129657653942</v>
      </c>
      <c r="F51" s="14">
        <f t="shared" si="43"/>
        <v>1.9147226659828593</v>
      </c>
      <c r="G51" s="3">
        <f t="shared" si="1"/>
        <v>54.185625419300244</v>
      </c>
      <c r="H51" s="3">
        <f t="shared" si="44"/>
        <v>32.086948320400531</v>
      </c>
      <c r="I51" s="3">
        <f t="shared" si="45"/>
        <v>8.1870394877884731</v>
      </c>
      <c r="L51" s="15"/>
      <c r="M51" s="15"/>
      <c r="N51" s="15"/>
      <c r="P51" s="3" t="str">
        <f t="shared" si="40"/>
        <v xml:space="preserve"> </v>
      </c>
      <c r="Q51" s="3" t="str">
        <f t="shared" si="15"/>
        <v xml:space="preserve"> </v>
      </c>
      <c r="R51" s="3">
        <f t="shared" si="16"/>
        <v>2.4987499999999998</v>
      </c>
      <c r="S51" s="3" t="str">
        <f t="shared" si="17"/>
        <v xml:space="preserve"> </v>
      </c>
      <c r="T51" s="3" t="str">
        <f t="shared" si="18"/>
        <v xml:space="preserve"> </v>
      </c>
      <c r="U51" s="3" t="str">
        <f t="shared" si="19"/>
        <v xml:space="preserve"> </v>
      </c>
      <c r="V51" s="3" t="str">
        <f t="shared" si="20"/>
        <v xml:space="preserve"> </v>
      </c>
      <c r="W51" s="3" t="str">
        <f t="shared" si="21"/>
        <v xml:space="preserve"> </v>
      </c>
      <c r="X51" s="3" t="str">
        <f t="shared" si="22"/>
        <v xml:space="preserve"> </v>
      </c>
      <c r="Y51" s="3" t="str">
        <f t="shared" si="23"/>
        <v xml:space="preserve"> </v>
      </c>
      <c r="AA51" s="16" t="str">
        <f t="shared" si="24"/>
        <v>Booster</v>
      </c>
      <c r="AC51" s="3">
        <f t="shared" si="25"/>
        <v>1.3790437499999999</v>
      </c>
      <c r="AD51" s="3">
        <f t="shared" si="26"/>
        <v>20.778361337972417</v>
      </c>
      <c r="AE51" s="3">
        <f t="shared" si="27"/>
        <v>0</v>
      </c>
      <c r="AF51" s="3">
        <f t="shared" si="29"/>
        <v>14.557996804363592</v>
      </c>
      <c r="AH51" s="28">
        <f t="shared" si="30"/>
        <v>0.28100000000000003</v>
      </c>
      <c r="AI51" s="28">
        <f t="shared" si="31"/>
        <v>1.2882493375126645E-3</v>
      </c>
      <c r="AJ51" s="40">
        <f t="shared" si="28"/>
        <v>3.5336358142336009E-2</v>
      </c>
      <c r="AK51" s="28"/>
      <c r="AM51" s="14">
        <f>Rho_Coef0+Rho_Coef1*Solution!I51+Rho_Coef2*Solution!I51^2</f>
        <v>0.99922574619495752</v>
      </c>
      <c r="AO51" s="3" t="str">
        <f t="shared" si="3"/>
        <v xml:space="preserve"> </v>
      </c>
      <c r="AP51" s="3" t="str">
        <f t="shared" si="4"/>
        <v xml:space="preserve"> </v>
      </c>
      <c r="AQ51" s="3" t="str">
        <f t="shared" si="5"/>
        <v xml:space="preserve"> </v>
      </c>
      <c r="AR51" s="3" t="str">
        <f t="shared" si="6"/>
        <v xml:space="preserve"> </v>
      </c>
    </row>
    <row r="52" spans="1:44">
      <c r="A52" s="3">
        <f t="shared" si="7"/>
        <v>0.49000000000000027</v>
      </c>
      <c r="B52" s="3">
        <f t="shared" si="41"/>
        <v>2.4941666666666666</v>
      </c>
      <c r="C52" s="3">
        <f t="shared" si="42"/>
        <v>1.4040083333333333</v>
      </c>
      <c r="D52" s="14">
        <f t="shared" si="10"/>
        <v>-0.24557751807065667</v>
      </c>
      <c r="E52" s="14">
        <f t="shared" si="0"/>
        <v>-0.346296668658028</v>
      </c>
      <c r="F52" s="14">
        <f t="shared" si="43"/>
        <v>1.9022924799379821</v>
      </c>
      <c r="G52" s="3">
        <f t="shared" si="1"/>
        <v>53.870332107658697</v>
      </c>
      <c r="H52" s="3">
        <f t="shared" si="44"/>
        <v>32.628804574593531</v>
      </c>
      <c r="I52" s="3">
        <f t="shared" si="45"/>
        <v>8.5106024875978612</v>
      </c>
      <c r="L52" s="15"/>
      <c r="M52" s="15"/>
      <c r="N52" s="15"/>
      <c r="P52" s="3" t="str">
        <f t="shared" si="40"/>
        <v xml:space="preserve"> </v>
      </c>
      <c r="Q52" s="3" t="str">
        <f t="shared" si="15"/>
        <v xml:space="preserve"> </v>
      </c>
      <c r="R52" s="3">
        <f t="shared" si="16"/>
        <v>2.4941666666666666</v>
      </c>
      <c r="S52" s="3" t="str">
        <f t="shared" si="17"/>
        <v xml:space="preserve"> </v>
      </c>
      <c r="T52" s="3" t="str">
        <f t="shared" si="18"/>
        <v xml:space="preserve"> </v>
      </c>
      <c r="U52" s="3" t="str">
        <f t="shared" si="19"/>
        <v xml:space="preserve"> </v>
      </c>
      <c r="V52" s="3" t="str">
        <f t="shared" si="20"/>
        <v xml:space="preserve"> </v>
      </c>
      <c r="W52" s="3" t="str">
        <f t="shared" si="21"/>
        <v xml:space="preserve"> </v>
      </c>
      <c r="X52" s="3" t="str">
        <f t="shared" si="22"/>
        <v xml:space="preserve"> </v>
      </c>
      <c r="Y52" s="3" t="str">
        <f t="shared" si="23"/>
        <v xml:space="preserve"> </v>
      </c>
      <c r="AA52" s="16" t="str">
        <f t="shared" si="24"/>
        <v>Booster</v>
      </c>
      <c r="AC52" s="3">
        <f t="shared" si="25"/>
        <v>1.4040083333333333</v>
      </c>
      <c r="AD52" s="3">
        <f t="shared" si="26"/>
        <v>20.754435948720086</v>
      </c>
      <c r="AE52" s="3">
        <f t="shared" si="27"/>
        <v>0</v>
      </c>
      <c r="AF52" s="3">
        <f t="shared" si="29"/>
        <v>14.557996804363592</v>
      </c>
      <c r="AH52" s="28">
        <f t="shared" si="30"/>
        <v>0.28100000000000003</v>
      </c>
      <c r="AI52" s="28">
        <f t="shared" si="31"/>
        <v>1.2882493375126645E-3</v>
      </c>
      <c r="AJ52" s="40">
        <f t="shared" si="28"/>
        <v>3.5312432753083677E-2</v>
      </c>
      <c r="AK52" s="28"/>
      <c r="AM52" s="14">
        <f>Rho_Coef0+Rho_Coef1*Solution!I52+Rho_Coef2*Solution!I52^2</f>
        <v>0.99919472125897224</v>
      </c>
      <c r="AO52" s="3" t="str">
        <f t="shared" si="3"/>
        <v xml:space="preserve"> </v>
      </c>
      <c r="AP52" s="3" t="str">
        <f t="shared" si="4"/>
        <v xml:space="preserve"> </v>
      </c>
      <c r="AQ52" s="3" t="str">
        <f t="shared" si="5"/>
        <v xml:space="preserve"> </v>
      </c>
      <c r="AR52" s="3" t="str">
        <f t="shared" si="6"/>
        <v xml:space="preserve"> </v>
      </c>
    </row>
    <row r="53" spans="1:44">
      <c r="A53" s="3">
        <f t="shared" si="7"/>
        <v>0.50000000000000022</v>
      </c>
      <c r="B53" s="3">
        <f t="shared" si="41"/>
        <v>2.489583333333333</v>
      </c>
      <c r="C53" s="3">
        <f t="shared" si="42"/>
        <v>1.4289270833333334</v>
      </c>
      <c r="D53" s="14">
        <f t="shared" si="10"/>
        <v>-0.25374557536978148</v>
      </c>
      <c r="E53" s="14">
        <f t="shared" si="0"/>
        <v>-0.34606247150094599</v>
      </c>
      <c r="F53" s="14">
        <f t="shared" si="43"/>
        <v>1.8897752864626056</v>
      </c>
      <c r="G53" s="3">
        <f t="shared" si="1"/>
        <v>53.552079000677914</v>
      </c>
      <c r="H53" s="3">
        <f t="shared" si="44"/>
        <v>33.16750789567012</v>
      </c>
      <c r="I53" s="3">
        <f t="shared" si="45"/>
        <v>8.8395681372938295</v>
      </c>
      <c r="L53" s="15"/>
      <c r="M53" s="15"/>
      <c r="N53" s="15"/>
      <c r="P53" s="3" t="str">
        <f t="shared" si="40"/>
        <v xml:space="preserve"> </v>
      </c>
      <c r="Q53" s="3" t="str">
        <f t="shared" si="15"/>
        <v xml:space="preserve"> </v>
      </c>
      <c r="R53" s="3">
        <f t="shared" si="16"/>
        <v>2.489583333333333</v>
      </c>
      <c r="S53" s="3" t="str">
        <f t="shared" si="17"/>
        <v xml:space="preserve"> </v>
      </c>
      <c r="T53" s="3" t="str">
        <f t="shared" si="18"/>
        <v xml:space="preserve"> </v>
      </c>
      <c r="U53" s="3" t="str">
        <f t="shared" si="19"/>
        <v xml:space="preserve"> </v>
      </c>
      <c r="V53" s="3" t="str">
        <f t="shared" si="20"/>
        <v xml:space="preserve"> </v>
      </c>
      <c r="W53" s="3" t="str">
        <f t="shared" si="21"/>
        <v xml:space="preserve"> </v>
      </c>
      <c r="X53" s="3" t="str">
        <f t="shared" si="22"/>
        <v xml:space="preserve"> </v>
      </c>
      <c r="Y53" s="3" t="str">
        <f t="shared" si="23"/>
        <v xml:space="preserve"> </v>
      </c>
      <c r="AA53" s="16" t="str">
        <f t="shared" si="24"/>
        <v>Booster</v>
      </c>
      <c r="AC53" s="3">
        <f t="shared" si="25"/>
        <v>1.4289270833333334</v>
      </c>
      <c r="AD53" s="3">
        <f t="shared" si="26"/>
        <v>20.730554484909096</v>
      </c>
      <c r="AE53" s="3">
        <f t="shared" si="27"/>
        <v>0</v>
      </c>
      <c r="AF53" s="3">
        <f t="shared" si="29"/>
        <v>14.557996804363592</v>
      </c>
      <c r="AH53" s="28">
        <f t="shared" si="30"/>
        <v>0.28100000000000003</v>
      </c>
      <c r="AI53" s="28">
        <f t="shared" si="31"/>
        <v>1.2882493375126645E-3</v>
      </c>
      <c r="AJ53" s="40">
        <f t="shared" si="28"/>
        <v>3.528855128927269E-2</v>
      </c>
      <c r="AK53" s="28"/>
      <c r="AM53" s="14">
        <f>Rho_Coef0+Rho_Coef1*Solution!I53+Rho_Coef2*Solution!I53^2</f>
        <v>0.99916317901857454</v>
      </c>
      <c r="AO53" s="3" t="str">
        <f t="shared" si="3"/>
        <v xml:space="preserve"> </v>
      </c>
      <c r="AP53" s="3" t="str">
        <f t="shared" si="4"/>
        <v xml:space="preserve"> </v>
      </c>
      <c r="AQ53" s="3" t="str">
        <f t="shared" si="5"/>
        <v xml:space="preserve"> </v>
      </c>
      <c r="AR53" s="3" t="str">
        <f t="shared" si="6"/>
        <v xml:space="preserve"> </v>
      </c>
    </row>
    <row r="54" spans="1:44">
      <c r="A54" s="3">
        <f t="shared" si="7"/>
        <v>0.51000000000000023</v>
      </c>
      <c r="B54" s="3">
        <f t="shared" si="41"/>
        <v>2.4849999999999999</v>
      </c>
      <c r="C54" s="3">
        <f t="shared" si="42"/>
        <v>1.4538</v>
      </c>
      <c r="D54" s="14">
        <f t="shared" si="10"/>
        <v>-0.26199737849027444</v>
      </c>
      <c r="E54" s="14">
        <f t="shared" si="0"/>
        <v>-0.34582870510529323</v>
      </c>
      <c r="F54" s="14">
        <f t="shared" si="43"/>
        <v>1.8771739164044323</v>
      </c>
      <c r="G54" s="3">
        <f t="shared" si="1"/>
        <v>53.230941548656773</v>
      </c>
      <c r="H54" s="3">
        <f t="shared" si="44"/>
        <v>33.703028685676898</v>
      </c>
      <c r="I54" s="3">
        <f t="shared" si="45"/>
        <v>9.1739047633279629</v>
      </c>
      <c r="L54" s="15"/>
      <c r="M54" s="15"/>
      <c r="N54" s="15"/>
      <c r="P54" s="3" t="str">
        <f t="shared" si="40"/>
        <v xml:space="preserve"> </v>
      </c>
      <c r="Q54" s="3" t="str">
        <f t="shared" si="15"/>
        <v xml:space="preserve"> </v>
      </c>
      <c r="R54" s="3">
        <f t="shared" si="16"/>
        <v>2.4849999999999999</v>
      </c>
      <c r="S54" s="3" t="str">
        <f t="shared" si="17"/>
        <v xml:space="preserve"> </v>
      </c>
      <c r="T54" s="3" t="str">
        <f t="shared" si="18"/>
        <v xml:space="preserve"> </v>
      </c>
      <c r="U54" s="3" t="str">
        <f t="shared" si="19"/>
        <v xml:space="preserve"> </v>
      </c>
      <c r="V54" s="3" t="str">
        <f t="shared" si="20"/>
        <v xml:space="preserve"> </v>
      </c>
      <c r="W54" s="3" t="str">
        <f t="shared" si="21"/>
        <v xml:space="preserve"> </v>
      </c>
      <c r="X54" s="3" t="str">
        <f t="shared" si="22"/>
        <v xml:space="preserve"> </v>
      </c>
      <c r="Y54" s="3" t="str">
        <f t="shared" si="23"/>
        <v xml:space="preserve"> </v>
      </c>
      <c r="AA54" s="16" t="str">
        <f t="shared" si="24"/>
        <v>Booster</v>
      </c>
      <c r="AC54" s="3">
        <f t="shared" si="25"/>
        <v>1.4538</v>
      </c>
      <c r="AD54" s="3">
        <f t="shared" si="26"/>
        <v>20.706716946539441</v>
      </c>
      <c r="AE54" s="3">
        <f t="shared" si="27"/>
        <v>0</v>
      </c>
      <c r="AF54" s="3">
        <f t="shared" si="29"/>
        <v>14.557996804363592</v>
      </c>
      <c r="AH54" s="28">
        <f t="shared" si="30"/>
        <v>0.28100000000000003</v>
      </c>
      <c r="AI54" s="28">
        <f t="shared" si="31"/>
        <v>1.2882493375126645E-3</v>
      </c>
      <c r="AJ54" s="40">
        <f t="shared" si="28"/>
        <v>3.5264713750903037E-2</v>
      </c>
      <c r="AK54" s="28"/>
      <c r="AM54" s="14">
        <f>Rho_Coef0+Rho_Coef1*Solution!I54+Rho_Coef2*Solution!I54^2</f>
        <v>0.99913112254689385</v>
      </c>
      <c r="AO54" s="3" t="str">
        <f t="shared" si="3"/>
        <v xml:space="preserve"> </v>
      </c>
      <c r="AP54" s="3" t="str">
        <f t="shared" si="4"/>
        <v xml:space="preserve"> </v>
      </c>
      <c r="AQ54" s="3" t="str">
        <f t="shared" si="5"/>
        <v xml:space="preserve"> </v>
      </c>
      <c r="AR54" s="3" t="str">
        <f t="shared" si="6"/>
        <v xml:space="preserve"> </v>
      </c>
    </row>
    <row r="55" spans="1:44">
      <c r="A55" s="3">
        <f t="shared" si="7"/>
        <v>0.52000000000000024</v>
      </c>
      <c r="B55" s="3">
        <f t="shared" si="41"/>
        <v>2.4804166666666663</v>
      </c>
      <c r="C55" s="3">
        <f t="shared" si="42"/>
        <v>1.4786270833333333</v>
      </c>
      <c r="D55" s="14">
        <f t="shared" si="10"/>
        <v>-0.27033009338136649</v>
      </c>
      <c r="E55" s="14">
        <f t="shared" si="0"/>
        <v>-0.34559536947106972</v>
      </c>
      <c r="F55" s="14">
        <f t="shared" si="43"/>
        <v>1.8644912038142301</v>
      </c>
      <c r="G55" s="3">
        <f t="shared" si="1"/>
        <v>52.906995518686863</v>
      </c>
      <c r="H55" s="3">
        <f t="shared" si="44"/>
        <v>34.235338101163464</v>
      </c>
      <c r="I55" s="3">
        <f t="shared" si="45"/>
        <v>9.5135803999606665</v>
      </c>
      <c r="L55" s="15"/>
      <c r="M55" s="15"/>
      <c r="N55" s="15"/>
      <c r="P55" s="3" t="str">
        <f t="shared" si="40"/>
        <v xml:space="preserve"> </v>
      </c>
      <c r="Q55" s="3" t="str">
        <f t="shared" si="15"/>
        <v xml:space="preserve"> </v>
      </c>
      <c r="R55" s="3">
        <f t="shared" si="16"/>
        <v>2.4804166666666663</v>
      </c>
      <c r="S55" s="3" t="str">
        <f t="shared" si="17"/>
        <v xml:space="preserve"> </v>
      </c>
      <c r="T55" s="3" t="str">
        <f t="shared" si="18"/>
        <v xml:space="preserve"> </v>
      </c>
      <c r="U55" s="3" t="str">
        <f t="shared" si="19"/>
        <v xml:space="preserve"> </v>
      </c>
      <c r="V55" s="3" t="str">
        <f t="shared" si="20"/>
        <v xml:space="preserve"> </v>
      </c>
      <c r="W55" s="3" t="str">
        <f t="shared" si="21"/>
        <v xml:space="preserve"> </v>
      </c>
      <c r="X55" s="3" t="str">
        <f t="shared" si="22"/>
        <v xml:space="preserve"> </v>
      </c>
      <c r="Y55" s="3" t="str">
        <f t="shared" si="23"/>
        <v xml:space="preserve"> </v>
      </c>
      <c r="AA55" s="16" t="str">
        <f t="shared" si="24"/>
        <v>Booster</v>
      </c>
      <c r="AC55" s="3">
        <f t="shared" si="25"/>
        <v>1.4786270833333333</v>
      </c>
      <c r="AD55" s="3">
        <f t="shared" si="26"/>
        <v>20.682923333611125</v>
      </c>
      <c r="AE55" s="3">
        <f t="shared" si="27"/>
        <v>0</v>
      </c>
      <c r="AF55" s="3">
        <f t="shared" si="29"/>
        <v>14.557996804363592</v>
      </c>
      <c r="AH55" s="28">
        <f t="shared" si="30"/>
        <v>0.28100000000000003</v>
      </c>
      <c r="AI55" s="28">
        <f t="shared" si="31"/>
        <v>1.2882493375126645E-3</v>
      </c>
      <c r="AJ55" s="40">
        <f t="shared" si="28"/>
        <v>3.5240920137974717E-2</v>
      </c>
      <c r="AK55" s="28"/>
      <c r="AM55" s="14">
        <f>Rho_Coef0+Rho_Coef1*Solution!I55+Rho_Coef2*Solution!I55^2</f>
        <v>0.99909855494537725</v>
      </c>
      <c r="AO55" s="3" t="str">
        <f t="shared" si="3"/>
        <v xml:space="preserve"> </v>
      </c>
      <c r="AP55" s="3" t="str">
        <f t="shared" si="4"/>
        <v xml:space="preserve"> </v>
      </c>
      <c r="AQ55" s="3" t="str">
        <f t="shared" si="5"/>
        <v xml:space="preserve"> </v>
      </c>
      <c r="AR55" s="3" t="str">
        <f t="shared" si="6"/>
        <v xml:space="preserve"> </v>
      </c>
    </row>
    <row r="56" spans="1:44">
      <c r="A56" s="3">
        <f t="shared" si="7"/>
        <v>0.53000000000000025</v>
      </c>
      <c r="B56" s="3">
        <f t="shared" si="41"/>
        <v>2.4758333333333331</v>
      </c>
      <c r="C56" s="3">
        <f t="shared" si="42"/>
        <v>1.5034083333333332</v>
      </c>
      <c r="D56" s="14">
        <f t="shared" si="10"/>
        <v>-0.2787408842158276</v>
      </c>
      <c r="E56" s="14">
        <f t="shared" si="0"/>
        <v>-0.34536246459827552</v>
      </c>
      <c r="F56" s="14">
        <f t="shared" si="43"/>
        <v>1.8517299845192299</v>
      </c>
      <c r="G56" s="3">
        <f t="shared" si="1"/>
        <v>52.580316954270941</v>
      </c>
      <c r="H56" s="3">
        <f t="shared" si="44"/>
        <v>34.764408056350334</v>
      </c>
      <c r="I56" s="3">
        <f t="shared" si="45"/>
        <v>9.8585627968200136</v>
      </c>
      <c r="L56" s="15"/>
      <c r="M56" s="15"/>
      <c r="N56" s="15"/>
      <c r="P56" s="3" t="str">
        <f t="shared" si="40"/>
        <v xml:space="preserve"> </v>
      </c>
      <c r="Q56" s="3" t="str">
        <f t="shared" si="15"/>
        <v xml:space="preserve"> </v>
      </c>
      <c r="R56" s="3">
        <f t="shared" si="16"/>
        <v>2.4758333333333331</v>
      </c>
      <c r="S56" s="3" t="str">
        <f t="shared" si="17"/>
        <v xml:space="preserve"> </v>
      </c>
      <c r="T56" s="3" t="str">
        <f t="shared" si="18"/>
        <v xml:space="preserve"> </v>
      </c>
      <c r="U56" s="3" t="str">
        <f t="shared" si="19"/>
        <v xml:space="preserve"> </v>
      </c>
      <c r="V56" s="3" t="str">
        <f t="shared" si="20"/>
        <v xml:space="preserve"> </v>
      </c>
      <c r="W56" s="3" t="str">
        <f t="shared" si="21"/>
        <v xml:space="preserve"> </v>
      </c>
      <c r="X56" s="3" t="str">
        <f t="shared" si="22"/>
        <v xml:space="preserve"> </v>
      </c>
      <c r="Y56" s="3" t="str">
        <f t="shared" si="23"/>
        <v xml:space="preserve"> </v>
      </c>
      <c r="AA56" s="16" t="str">
        <f t="shared" si="24"/>
        <v>Booster</v>
      </c>
      <c r="AC56" s="3">
        <f t="shared" si="25"/>
        <v>1.5034083333333332</v>
      </c>
      <c r="AD56" s="3">
        <f t="shared" si="26"/>
        <v>20.659173646124145</v>
      </c>
      <c r="AE56" s="3">
        <f t="shared" si="27"/>
        <v>0</v>
      </c>
      <c r="AF56" s="3">
        <f t="shared" si="29"/>
        <v>14.557996804363592</v>
      </c>
      <c r="AH56" s="28">
        <f t="shared" si="30"/>
        <v>0.28100000000000003</v>
      </c>
      <c r="AI56" s="28">
        <f t="shared" si="31"/>
        <v>1.2882493375126645E-3</v>
      </c>
      <c r="AJ56" s="40">
        <f t="shared" si="28"/>
        <v>3.5217170450487736E-2</v>
      </c>
      <c r="AK56" s="28"/>
      <c r="AM56" s="14">
        <f>Rho_Coef0+Rho_Coef1*Solution!I56+Rho_Coef2*Solution!I56^2</f>
        <v>0.99906547934304935</v>
      </c>
      <c r="AO56" s="3" t="str">
        <f t="shared" si="3"/>
        <v xml:space="preserve"> </v>
      </c>
      <c r="AP56" s="3" t="str">
        <f t="shared" si="4"/>
        <v xml:space="preserve"> </v>
      </c>
      <c r="AQ56" s="3" t="str">
        <f t="shared" si="5"/>
        <v xml:space="preserve"> </v>
      </c>
      <c r="AR56" s="3" t="str">
        <f t="shared" si="6"/>
        <v xml:space="preserve"> </v>
      </c>
    </row>
    <row r="57" spans="1:44">
      <c r="A57" s="3">
        <f t="shared" si="7"/>
        <v>0.54000000000000026</v>
      </c>
      <c r="B57" s="3">
        <f t="shared" si="41"/>
        <v>2.4712499999999999</v>
      </c>
      <c r="C57" s="3">
        <f t="shared" si="42"/>
        <v>1.5281437499999999</v>
      </c>
      <c r="D57" s="14">
        <f t="shared" si="10"/>
        <v>-0.28722691480115559</v>
      </c>
      <c r="E57" s="14">
        <f t="shared" si="0"/>
        <v>-0.34512999048691068</v>
      </c>
      <c r="F57" s="14">
        <f t="shared" si="43"/>
        <v>1.8388930947119335</v>
      </c>
      <c r="G57" s="3">
        <f t="shared" si="1"/>
        <v>52.250982135210045</v>
      </c>
      <c r="H57" s="3">
        <f t="shared" si="44"/>
        <v>35.290211225893046</v>
      </c>
      <c r="I57" s="3">
        <f t="shared" si="45"/>
        <v>10.208819426490278</v>
      </c>
      <c r="L57" s="15"/>
      <c r="M57" s="15"/>
      <c r="N57" s="15"/>
      <c r="P57" s="3" t="str">
        <f t="shared" si="40"/>
        <v xml:space="preserve"> </v>
      </c>
      <c r="Q57" s="3" t="str">
        <f t="shared" si="15"/>
        <v xml:space="preserve"> </v>
      </c>
      <c r="R57" s="3">
        <f t="shared" si="16"/>
        <v>2.4712499999999999</v>
      </c>
      <c r="S57" s="3" t="str">
        <f t="shared" si="17"/>
        <v xml:space="preserve"> </v>
      </c>
      <c r="T57" s="3" t="str">
        <f t="shared" si="18"/>
        <v xml:space="preserve"> </v>
      </c>
      <c r="U57" s="3" t="str">
        <f t="shared" si="19"/>
        <v xml:space="preserve"> </v>
      </c>
      <c r="V57" s="3" t="str">
        <f t="shared" si="20"/>
        <v xml:space="preserve"> </v>
      </c>
      <c r="W57" s="3" t="str">
        <f t="shared" si="21"/>
        <v xml:space="preserve"> </v>
      </c>
      <c r="X57" s="3" t="str">
        <f t="shared" si="22"/>
        <v xml:space="preserve"> </v>
      </c>
      <c r="Y57" s="3" t="str">
        <f t="shared" si="23"/>
        <v xml:space="preserve"> </v>
      </c>
      <c r="AA57" s="16" t="str">
        <f t="shared" si="24"/>
        <v>Booster</v>
      </c>
      <c r="AC57" s="3">
        <f t="shared" si="25"/>
        <v>1.5281437499999999</v>
      </c>
      <c r="AD57" s="3">
        <f t="shared" si="26"/>
        <v>20.635467884078505</v>
      </c>
      <c r="AE57" s="3">
        <f t="shared" si="27"/>
        <v>0</v>
      </c>
      <c r="AF57" s="3">
        <f t="shared" si="29"/>
        <v>14.557996804363592</v>
      </c>
      <c r="AH57" s="28">
        <f t="shared" si="30"/>
        <v>0.28100000000000003</v>
      </c>
      <c r="AI57" s="28">
        <f t="shared" si="31"/>
        <v>1.2882493375126645E-3</v>
      </c>
      <c r="AJ57" s="40">
        <f t="shared" si="28"/>
        <v>3.5193464688442096E-2</v>
      </c>
      <c r="AK57" s="28"/>
      <c r="AM57" s="14">
        <f>Rho_Coef0+Rho_Coef1*Solution!I57+Rho_Coef2*Solution!I57^2</f>
        <v>0.9990318988957706</v>
      </c>
      <c r="AO57" s="3" t="str">
        <f t="shared" si="3"/>
        <v xml:space="preserve"> </v>
      </c>
      <c r="AP57" s="3" t="str">
        <f t="shared" si="4"/>
        <v xml:space="preserve"> </v>
      </c>
      <c r="AQ57" s="3" t="str">
        <f t="shared" si="5"/>
        <v xml:space="preserve"> </v>
      </c>
      <c r="AR57" s="3" t="str">
        <f t="shared" si="6"/>
        <v xml:space="preserve"> </v>
      </c>
    </row>
    <row r="58" spans="1:44">
      <c r="A58" s="3">
        <f t="shared" si="7"/>
        <v>0.55000000000000027</v>
      </c>
      <c r="B58" s="3">
        <f t="shared" si="41"/>
        <v>2.4666666666666663</v>
      </c>
      <c r="C58" s="3">
        <f t="shared" si="42"/>
        <v>1.5528333333333333</v>
      </c>
      <c r="D58" s="14">
        <f t="shared" si="10"/>
        <v>-0.29578534997425016</v>
      </c>
      <c r="E58" s="14">
        <f t="shared" si="0"/>
        <v>-0.34489794713697508</v>
      </c>
      <c r="F58" s="14">
        <f t="shared" si="43"/>
        <v>1.8259833695554413</v>
      </c>
      <c r="G58" s="3">
        <f t="shared" si="1"/>
        <v>51.919067537793282</v>
      </c>
      <c r="H58" s="3">
        <f t="shared" si="44"/>
        <v>35.812721047245148</v>
      </c>
      <c r="I58" s="3">
        <f t="shared" si="45"/>
        <v>10.564317492126099</v>
      </c>
      <c r="L58" s="15"/>
      <c r="M58" s="15"/>
      <c r="N58" s="15"/>
      <c r="P58" s="3" t="str">
        <f t="shared" si="40"/>
        <v xml:space="preserve"> </v>
      </c>
      <c r="Q58" s="3" t="str">
        <f t="shared" si="15"/>
        <v xml:space="preserve"> </v>
      </c>
      <c r="R58" s="3">
        <f t="shared" si="16"/>
        <v>2.4666666666666663</v>
      </c>
      <c r="S58" s="3" t="str">
        <f t="shared" si="17"/>
        <v xml:space="preserve"> </v>
      </c>
      <c r="T58" s="3" t="str">
        <f t="shared" si="18"/>
        <v xml:space="preserve"> </v>
      </c>
      <c r="U58" s="3" t="str">
        <f t="shared" si="19"/>
        <v xml:space="preserve"> </v>
      </c>
      <c r="V58" s="3" t="str">
        <f t="shared" si="20"/>
        <v xml:space="preserve"> </v>
      </c>
      <c r="W58" s="3" t="str">
        <f t="shared" si="21"/>
        <v xml:space="preserve"> </v>
      </c>
      <c r="X58" s="3" t="str">
        <f t="shared" si="22"/>
        <v xml:space="preserve"> </v>
      </c>
      <c r="Y58" s="3" t="str">
        <f t="shared" si="23"/>
        <v xml:space="preserve"> </v>
      </c>
      <c r="AA58" s="16" t="str">
        <f t="shared" si="24"/>
        <v>Booster</v>
      </c>
      <c r="AC58" s="3">
        <f t="shared" si="25"/>
        <v>1.5528333333333333</v>
      </c>
      <c r="AD58" s="3">
        <f t="shared" si="26"/>
        <v>20.6118060474742</v>
      </c>
      <c r="AE58" s="3">
        <f t="shared" si="27"/>
        <v>0</v>
      </c>
      <c r="AF58" s="3">
        <f t="shared" si="29"/>
        <v>14.557996804363592</v>
      </c>
      <c r="AH58" s="28">
        <f t="shared" si="30"/>
        <v>0.28100000000000003</v>
      </c>
      <c r="AI58" s="28">
        <f t="shared" si="31"/>
        <v>1.2882493375126645E-3</v>
      </c>
      <c r="AJ58" s="40">
        <f t="shared" si="28"/>
        <v>3.5169802851837795E-2</v>
      </c>
      <c r="AK58" s="28"/>
      <c r="AM58" s="14">
        <f>Rho_Coef0+Rho_Coef1*Solution!I58+Rho_Coef2*Solution!I58^2</f>
        <v>0.99899781678549127</v>
      </c>
      <c r="AO58" s="3" t="str">
        <f t="shared" si="3"/>
        <v xml:space="preserve"> </v>
      </c>
      <c r="AP58" s="3" t="str">
        <f t="shared" si="4"/>
        <v xml:space="preserve"> </v>
      </c>
      <c r="AQ58" s="3" t="str">
        <f t="shared" si="5"/>
        <v xml:space="preserve"> </v>
      </c>
      <c r="AR58" s="3" t="str">
        <f t="shared" si="6"/>
        <v xml:space="preserve"> </v>
      </c>
    </row>
    <row r="59" spans="1:44">
      <c r="A59" s="3">
        <f t="shared" si="7"/>
        <v>0.56000000000000028</v>
      </c>
      <c r="B59" s="3">
        <f t="shared" si="41"/>
        <v>2.4620833333333332</v>
      </c>
      <c r="C59" s="3">
        <f t="shared" si="42"/>
        <v>1.5774770833333334</v>
      </c>
      <c r="D59" s="14">
        <f t="shared" si="10"/>
        <v>-0.30441335697851307</v>
      </c>
      <c r="E59" s="14">
        <f t="shared" si="0"/>
        <v>-0.34466633454846879</v>
      </c>
      <c r="F59" s="14">
        <f t="shared" si="43"/>
        <v>1.8130036418063511</v>
      </c>
      <c r="G59" s="3">
        <f t="shared" si="1"/>
        <v>51.584649795322576</v>
      </c>
      <c r="H59" s="3">
        <f t="shared" si="44"/>
        <v>36.331911722623083</v>
      </c>
      <c r="I59" s="3">
        <f t="shared" si="45"/>
        <v>10.925023935088317</v>
      </c>
      <c r="L59" s="15"/>
      <c r="M59" s="15"/>
      <c r="N59" s="15"/>
      <c r="P59" s="3" t="str">
        <f t="shared" si="40"/>
        <v xml:space="preserve"> </v>
      </c>
      <c r="Q59" s="3" t="str">
        <f t="shared" si="15"/>
        <v xml:space="preserve"> </v>
      </c>
      <c r="R59" s="3">
        <f t="shared" si="16"/>
        <v>2.4620833333333332</v>
      </c>
      <c r="S59" s="3" t="str">
        <f t="shared" si="17"/>
        <v xml:space="preserve"> </v>
      </c>
      <c r="T59" s="3" t="str">
        <f t="shared" si="18"/>
        <v xml:space="preserve"> </v>
      </c>
      <c r="U59" s="3" t="str">
        <f t="shared" si="19"/>
        <v xml:space="preserve"> </v>
      </c>
      <c r="V59" s="3" t="str">
        <f t="shared" si="20"/>
        <v xml:space="preserve"> </v>
      </c>
      <c r="W59" s="3" t="str">
        <f t="shared" si="21"/>
        <v xml:space="preserve"> </v>
      </c>
      <c r="X59" s="3" t="str">
        <f t="shared" si="22"/>
        <v xml:space="preserve"> </v>
      </c>
      <c r="Y59" s="3" t="str">
        <f t="shared" si="23"/>
        <v xml:space="preserve"> </v>
      </c>
      <c r="AA59" s="16" t="str">
        <f t="shared" si="24"/>
        <v>Booster</v>
      </c>
      <c r="AC59" s="3">
        <f t="shared" si="25"/>
        <v>1.5774770833333334</v>
      </c>
      <c r="AD59" s="3">
        <f t="shared" si="26"/>
        <v>20.588188136311235</v>
      </c>
      <c r="AE59" s="3">
        <f t="shared" si="27"/>
        <v>0</v>
      </c>
      <c r="AF59" s="3">
        <f t="shared" si="29"/>
        <v>14.557996804363592</v>
      </c>
      <c r="AH59" s="28">
        <f t="shared" si="30"/>
        <v>0.28100000000000003</v>
      </c>
      <c r="AI59" s="28">
        <f t="shared" si="31"/>
        <v>1.2882493375126645E-3</v>
      </c>
      <c r="AJ59" s="40">
        <f t="shared" si="28"/>
        <v>3.5146184940674827E-2</v>
      </c>
      <c r="AK59" s="28"/>
      <c r="AM59" s="14">
        <f>Rho_Coef0+Rho_Coef1*Solution!I59+Rho_Coef2*Solution!I59^2</f>
        <v>0.99896323621950534</v>
      </c>
      <c r="AO59" s="3" t="str">
        <f t="shared" si="3"/>
        <v xml:space="preserve"> </v>
      </c>
      <c r="AP59" s="3" t="str">
        <f t="shared" si="4"/>
        <v xml:space="preserve"> </v>
      </c>
      <c r="AQ59" s="3" t="str">
        <f t="shared" si="5"/>
        <v xml:space="preserve"> </v>
      </c>
      <c r="AR59" s="3" t="str">
        <f t="shared" si="6"/>
        <v xml:space="preserve"> </v>
      </c>
    </row>
    <row r="60" spans="1:44">
      <c r="A60" s="3">
        <f t="shared" si="7"/>
        <v>0.57000000000000028</v>
      </c>
      <c r="B60" s="3">
        <f t="shared" si="41"/>
        <v>2.4574999999999996</v>
      </c>
      <c r="C60" s="3">
        <f t="shared" si="42"/>
        <v>1.6020750000000001</v>
      </c>
      <c r="D60" s="14">
        <f t="shared" si="10"/>
        <v>-0.31310810682235118</v>
      </c>
      <c r="E60" s="14">
        <f t="shared" si="0"/>
        <v>-0.34443515272139186</v>
      </c>
      <c r="F60" s="14">
        <f t="shared" si="43"/>
        <v>1.7999567404562566</v>
      </c>
      <c r="G60" s="3">
        <f t="shared" si="1"/>
        <v>51.247805659004278</v>
      </c>
      <c r="H60" s="3">
        <f t="shared" si="44"/>
        <v>36.84775822057631</v>
      </c>
      <c r="I60" s="3">
        <f t="shared" si="45"/>
        <v>11.290905442597499</v>
      </c>
      <c r="L60" s="15"/>
      <c r="M60" s="15"/>
      <c r="N60" s="15"/>
      <c r="P60" s="3" t="str">
        <f t="shared" si="40"/>
        <v xml:space="preserve"> </v>
      </c>
      <c r="Q60" s="3" t="str">
        <f t="shared" si="15"/>
        <v xml:space="preserve"> </v>
      </c>
      <c r="R60" s="3">
        <f t="shared" si="16"/>
        <v>2.4574999999999996</v>
      </c>
      <c r="S60" s="3" t="str">
        <f t="shared" si="17"/>
        <v xml:space="preserve"> </v>
      </c>
      <c r="T60" s="3" t="str">
        <f t="shared" si="18"/>
        <v xml:space="preserve"> </v>
      </c>
      <c r="U60" s="3" t="str">
        <f t="shared" si="19"/>
        <v xml:space="preserve"> </v>
      </c>
      <c r="V60" s="3" t="str">
        <f t="shared" si="20"/>
        <v xml:space="preserve"> </v>
      </c>
      <c r="W60" s="3" t="str">
        <f t="shared" si="21"/>
        <v xml:space="preserve"> </v>
      </c>
      <c r="X60" s="3" t="str">
        <f t="shared" si="22"/>
        <v xml:space="preserve"> </v>
      </c>
      <c r="Y60" s="3" t="str">
        <f t="shared" si="23"/>
        <v xml:space="preserve"> </v>
      </c>
      <c r="AA60" s="16" t="str">
        <f t="shared" si="24"/>
        <v>Booster</v>
      </c>
      <c r="AC60" s="3">
        <f t="shared" si="25"/>
        <v>1.6020750000000001</v>
      </c>
      <c r="AD60" s="3">
        <f t="shared" si="26"/>
        <v>20.564614150589609</v>
      </c>
      <c r="AE60" s="3">
        <f t="shared" si="27"/>
        <v>0</v>
      </c>
      <c r="AF60" s="3">
        <f t="shared" si="29"/>
        <v>14.557996804363592</v>
      </c>
      <c r="AH60" s="28">
        <f t="shared" si="30"/>
        <v>0.28100000000000003</v>
      </c>
      <c r="AI60" s="28">
        <f t="shared" si="31"/>
        <v>1.2882493375126645E-3</v>
      </c>
      <c r="AJ60" s="40">
        <f t="shared" si="28"/>
        <v>3.5122610954953205E-2</v>
      </c>
      <c r="AK60" s="28"/>
      <c r="AM60" s="14">
        <f>Rho_Coef0+Rho_Coef1*Solution!I60+Rho_Coef2*Solution!I60^2</f>
        <v>0.99892816042970134</v>
      </c>
      <c r="AO60" s="3" t="str">
        <f t="shared" si="3"/>
        <v xml:space="preserve"> </v>
      </c>
      <c r="AP60" s="3" t="str">
        <f t="shared" si="4"/>
        <v xml:space="preserve"> </v>
      </c>
      <c r="AQ60" s="3" t="str">
        <f t="shared" si="5"/>
        <v xml:space="preserve"> </v>
      </c>
      <c r="AR60" s="3" t="str">
        <f t="shared" si="6"/>
        <v xml:space="preserve"> </v>
      </c>
    </row>
    <row r="61" spans="1:44">
      <c r="A61" s="3">
        <f t="shared" si="7"/>
        <v>0.58000000000000029</v>
      </c>
      <c r="B61" s="3">
        <f t="shared" si="41"/>
        <v>2.4529166666666664</v>
      </c>
      <c r="C61" s="3">
        <f t="shared" si="42"/>
        <v>1.6266270833333334</v>
      </c>
      <c r="D61" s="14">
        <f t="shared" si="10"/>
        <v>-0.32186677561809757</v>
      </c>
      <c r="E61" s="14">
        <f t="shared" si="0"/>
        <v>-0.34420440165574406</v>
      </c>
      <c r="F61" s="14">
        <f t="shared" si="43"/>
        <v>1.7868454893928245</v>
      </c>
      <c r="G61" s="3">
        <f t="shared" si="1"/>
        <v>50.908611959238492</v>
      </c>
      <c r="H61" s="3">
        <f t="shared" si="44"/>
        <v>37.360236277166351</v>
      </c>
      <c r="I61" s="3">
        <f t="shared" si="45"/>
        <v>11.661928455401224</v>
      </c>
      <c r="L61" s="15"/>
      <c r="M61" s="15"/>
      <c r="N61" s="15"/>
      <c r="P61" s="3" t="str">
        <f t="shared" si="40"/>
        <v xml:space="preserve"> </v>
      </c>
      <c r="Q61" s="3" t="str">
        <f t="shared" si="15"/>
        <v xml:space="preserve"> </v>
      </c>
      <c r="R61" s="3">
        <f t="shared" si="16"/>
        <v>2.4529166666666664</v>
      </c>
      <c r="S61" s="3" t="str">
        <f t="shared" si="17"/>
        <v xml:space="preserve"> </v>
      </c>
      <c r="T61" s="3" t="str">
        <f t="shared" si="18"/>
        <v xml:space="preserve"> </v>
      </c>
      <c r="U61" s="3" t="str">
        <f t="shared" si="19"/>
        <v xml:space="preserve"> </v>
      </c>
      <c r="V61" s="3" t="str">
        <f t="shared" si="20"/>
        <v xml:space="preserve"> </v>
      </c>
      <c r="W61" s="3" t="str">
        <f t="shared" si="21"/>
        <v xml:space="preserve"> </v>
      </c>
      <c r="X61" s="3" t="str">
        <f t="shared" si="22"/>
        <v xml:space="preserve"> </v>
      </c>
      <c r="Y61" s="3" t="str">
        <f t="shared" si="23"/>
        <v xml:space="preserve"> </v>
      </c>
      <c r="AA61" s="16" t="str">
        <f t="shared" si="24"/>
        <v>Booster</v>
      </c>
      <c r="AC61" s="3">
        <f t="shared" si="25"/>
        <v>1.6266270833333334</v>
      </c>
      <c r="AD61" s="3">
        <f t="shared" si="26"/>
        <v>20.541084090309319</v>
      </c>
      <c r="AE61" s="3">
        <f t="shared" si="27"/>
        <v>0</v>
      </c>
      <c r="AF61" s="3">
        <f t="shared" si="29"/>
        <v>14.557996804363592</v>
      </c>
      <c r="AH61" s="28">
        <f t="shared" si="30"/>
        <v>0.28100000000000003</v>
      </c>
      <c r="AI61" s="28">
        <f t="shared" si="31"/>
        <v>1.2882493375126645E-3</v>
      </c>
      <c r="AJ61" s="40">
        <f t="shared" si="28"/>
        <v>3.509908089467291E-2</v>
      </c>
      <c r="AK61" s="28"/>
      <c r="AM61" s="14">
        <f>Rho_Coef0+Rho_Coef1*Solution!I61+Rho_Coef2*Solution!I61^2</f>
        <v>0.99889259267181307</v>
      </c>
      <c r="AO61" s="3" t="str">
        <f t="shared" si="3"/>
        <v xml:space="preserve"> </v>
      </c>
      <c r="AP61" s="3" t="str">
        <f t="shared" si="4"/>
        <v xml:space="preserve"> </v>
      </c>
      <c r="AQ61" s="3" t="str">
        <f t="shared" si="5"/>
        <v xml:space="preserve"> </v>
      </c>
      <c r="AR61" s="3" t="str">
        <f t="shared" si="6"/>
        <v xml:space="preserve"> </v>
      </c>
    </row>
    <row r="62" spans="1:44">
      <c r="A62" s="3">
        <f t="shared" si="7"/>
        <v>0.5900000000000003</v>
      </c>
      <c r="B62" s="3">
        <f t="shared" si="41"/>
        <v>2.4483333333333333</v>
      </c>
      <c r="C62" s="3">
        <f t="shared" si="42"/>
        <v>1.6511333333333333</v>
      </c>
      <c r="D62" s="14">
        <f t="shared" si="10"/>
        <v>-0.33068654590040342</v>
      </c>
      <c r="E62" s="14">
        <f t="shared" si="0"/>
        <v>-0.34397408135152568</v>
      </c>
      <c r="F62" s="14">
        <f t="shared" si="43"/>
        <v>1.7736727060814039</v>
      </c>
      <c r="G62" s="3">
        <f t="shared" si="1"/>
        <v>50.567145567335778</v>
      </c>
      <c r="H62" s="3">
        <f t="shared" si="44"/>
        <v>37.869322396758733</v>
      </c>
      <c r="I62" s="3">
        <f t="shared" si="45"/>
        <v>12.038059175451254</v>
      </c>
      <c r="L62" s="15"/>
      <c r="M62" s="15"/>
      <c r="N62" s="15"/>
      <c r="P62" s="3" t="str">
        <f t="shared" si="40"/>
        <v xml:space="preserve"> </v>
      </c>
      <c r="Q62" s="3" t="str">
        <f t="shared" si="15"/>
        <v xml:space="preserve"> </v>
      </c>
      <c r="R62" s="3">
        <f t="shared" si="16"/>
        <v>2.4483333333333333</v>
      </c>
      <c r="S62" s="3" t="str">
        <f t="shared" si="17"/>
        <v xml:space="preserve"> </v>
      </c>
      <c r="T62" s="3" t="str">
        <f t="shared" si="18"/>
        <v xml:space="preserve"> </v>
      </c>
      <c r="U62" s="3" t="str">
        <f t="shared" si="19"/>
        <v xml:space="preserve"> </v>
      </c>
      <c r="V62" s="3" t="str">
        <f t="shared" si="20"/>
        <v xml:space="preserve"> </v>
      </c>
      <c r="W62" s="3" t="str">
        <f t="shared" si="21"/>
        <v xml:space="preserve"> </v>
      </c>
      <c r="X62" s="3" t="str">
        <f t="shared" si="22"/>
        <v xml:space="preserve"> </v>
      </c>
      <c r="Y62" s="3" t="str">
        <f t="shared" si="23"/>
        <v xml:space="preserve"> </v>
      </c>
      <c r="AA62" s="16" t="str">
        <f t="shared" si="24"/>
        <v>Booster</v>
      </c>
      <c r="AC62" s="3">
        <f t="shared" si="25"/>
        <v>1.6511333333333333</v>
      </c>
      <c r="AD62" s="3">
        <f t="shared" si="26"/>
        <v>20.517597955470368</v>
      </c>
      <c r="AE62" s="3">
        <f t="shared" si="27"/>
        <v>0</v>
      </c>
      <c r="AF62" s="3">
        <f t="shared" si="29"/>
        <v>14.557996804363592</v>
      </c>
      <c r="AH62" s="28">
        <f t="shared" si="30"/>
        <v>0.28100000000000003</v>
      </c>
      <c r="AI62" s="28">
        <f t="shared" si="31"/>
        <v>1.2882493375126645E-3</v>
      </c>
      <c r="AJ62" s="40">
        <f t="shared" si="28"/>
        <v>3.5075594759833961E-2</v>
      </c>
      <c r="AK62" s="28"/>
      <c r="AM62" s="14">
        <f>Rho_Coef0+Rho_Coef1*Solution!I62+Rho_Coef2*Solution!I62^2</f>
        <v>0.99885653622466775</v>
      </c>
      <c r="AO62" s="3" t="str">
        <f t="shared" si="3"/>
        <v xml:space="preserve"> </v>
      </c>
      <c r="AP62" s="3" t="str">
        <f t="shared" si="4"/>
        <v xml:space="preserve"> </v>
      </c>
      <c r="AQ62" s="3" t="str">
        <f t="shared" si="5"/>
        <v xml:space="preserve"> </v>
      </c>
      <c r="AR62" s="3" t="str">
        <f t="shared" si="6"/>
        <v xml:space="preserve"> </v>
      </c>
    </row>
    <row r="63" spans="1:44">
      <c r="A63" s="3">
        <f t="shared" si="7"/>
        <v>0.60000000000000031</v>
      </c>
      <c r="B63" s="3">
        <f t="shared" si="41"/>
        <v>2.4437499999999996</v>
      </c>
      <c r="C63" s="3">
        <f t="shared" si="42"/>
        <v>1.67559375</v>
      </c>
      <c r="D63" s="14">
        <f t="shared" si="10"/>
        <v>-0.33956460792319615</v>
      </c>
      <c r="E63" s="14">
        <f t="shared" si="0"/>
        <v>-0.34374419180873655</v>
      </c>
      <c r="F63" s="14">
        <f t="shared" si="43"/>
        <v>1.7604412002680672</v>
      </c>
      <c r="G63" s="3">
        <f t="shared" si="1"/>
        <v>50.223483357690462</v>
      </c>
      <c r="H63" s="3">
        <f t="shared" si="44"/>
        <v>38.374993852432091</v>
      </c>
      <c r="I63" s="3">
        <f t="shared" si="45"/>
        <v>12.419263573586726</v>
      </c>
      <c r="L63" s="15"/>
      <c r="M63" s="15"/>
      <c r="N63" s="15"/>
      <c r="P63" s="3" t="str">
        <f t="shared" si="40"/>
        <v xml:space="preserve"> </v>
      </c>
      <c r="Q63" s="3" t="str">
        <f t="shared" si="15"/>
        <v xml:space="preserve"> </v>
      </c>
      <c r="R63" s="3">
        <f t="shared" si="16"/>
        <v>2.4437499999999996</v>
      </c>
      <c r="S63" s="3" t="str">
        <f t="shared" si="17"/>
        <v xml:space="preserve"> </v>
      </c>
      <c r="T63" s="3" t="str">
        <f t="shared" si="18"/>
        <v xml:space="preserve"> </v>
      </c>
      <c r="U63" s="3" t="str">
        <f t="shared" si="19"/>
        <v xml:space="preserve"> </v>
      </c>
      <c r="V63" s="3" t="str">
        <f t="shared" si="20"/>
        <v xml:space="preserve"> </v>
      </c>
      <c r="W63" s="3" t="str">
        <f t="shared" si="21"/>
        <v xml:space="preserve"> </v>
      </c>
      <c r="X63" s="3" t="str">
        <f t="shared" si="22"/>
        <v xml:space="preserve"> </v>
      </c>
      <c r="Y63" s="3" t="str">
        <f t="shared" si="23"/>
        <v xml:space="preserve"> </v>
      </c>
      <c r="AA63" s="16" t="str">
        <f t="shared" si="24"/>
        <v>Booster</v>
      </c>
      <c r="AC63" s="3">
        <f t="shared" si="25"/>
        <v>1.67559375</v>
      </c>
      <c r="AD63" s="3">
        <f t="shared" si="26"/>
        <v>20.494155746072753</v>
      </c>
      <c r="AE63" s="3">
        <f t="shared" si="27"/>
        <v>0</v>
      </c>
      <c r="AF63" s="3">
        <f t="shared" si="29"/>
        <v>14.557996804363592</v>
      </c>
      <c r="AH63" s="28">
        <f t="shared" si="30"/>
        <v>0.28100000000000003</v>
      </c>
      <c r="AI63" s="28">
        <f t="shared" si="31"/>
        <v>1.2882493375126645E-3</v>
      </c>
      <c r="AJ63" s="40">
        <f t="shared" si="28"/>
        <v>3.5052152550436345E-2</v>
      </c>
      <c r="AK63" s="28"/>
      <c r="AM63" s="14">
        <f>Rho_Coef0+Rho_Coef1*Solution!I63+Rho_Coef2*Solution!I63^2</f>
        <v>0.99881999438943636</v>
      </c>
      <c r="AO63" s="3" t="str">
        <f t="shared" si="3"/>
        <v xml:space="preserve"> </v>
      </c>
      <c r="AP63" s="3" t="str">
        <f t="shared" si="4"/>
        <v xml:space="preserve"> </v>
      </c>
      <c r="AQ63" s="3" t="str">
        <f t="shared" si="5"/>
        <v xml:space="preserve"> </v>
      </c>
      <c r="AR63" s="3" t="str">
        <f t="shared" si="6"/>
        <v xml:space="preserve"> </v>
      </c>
    </row>
    <row r="64" spans="1:44">
      <c r="A64" s="3">
        <f t="shared" si="7"/>
        <v>0.61000000000000032</v>
      </c>
      <c r="B64" s="3">
        <f t="shared" si="41"/>
        <v>2.4391666666666665</v>
      </c>
      <c r="C64" s="3">
        <f t="shared" si="42"/>
        <v>1.7000083333333333</v>
      </c>
      <c r="D64" s="14">
        <f t="shared" si="10"/>
        <v>-0.34849816093433472</v>
      </c>
      <c r="E64" s="14">
        <f t="shared" si="0"/>
        <v>-0.34351473302737673</v>
      </c>
      <c r="F64" s="14">
        <f t="shared" si="43"/>
        <v>1.7471537727049549</v>
      </c>
      <c r="G64" s="3">
        <f t="shared" si="1"/>
        <v>49.87770217043807</v>
      </c>
      <c r="H64" s="3">
        <f t="shared" si="44"/>
        <v>38.877228686008998</v>
      </c>
      <c r="I64" s="3">
        <f t="shared" si="45"/>
        <v>12.80550739721957</v>
      </c>
      <c r="L64" s="15"/>
      <c r="M64" s="15"/>
      <c r="N64" s="15"/>
      <c r="P64" s="3" t="str">
        <f t="shared" si="40"/>
        <v xml:space="preserve"> </v>
      </c>
      <c r="Q64" s="3" t="str">
        <f t="shared" si="15"/>
        <v xml:space="preserve"> </v>
      </c>
      <c r="R64" s="3">
        <f t="shared" si="16"/>
        <v>2.4391666666666665</v>
      </c>
      <c r="S64" s="3" t="str">
        <f t="shared" si="17"/>
        <v xml:space="preserve"> </v>
      </c>
      <c r="T64" s="3" t="str">
        <f t="shared" si="18"/>
        <v xml:space="preserve"> </v>
      </c>
      <c r="U64" s="3" t="str">
        <f t="shared" si="19"/>
        <v xml:space="preserve"> </v>
      </c>
      <c r="V64" s="3" t="str">
        <f t="shared" si="20"/>
        <v xml:space="preserve"> </v>
      </c>
      <c r="W64" s="3" t="str">
        <f t="shared" si="21"/>
        <v xml:space="preserve"> </v>
      </c>
      <c r="X64" s="3" t="str">
        <f t="shared" si="22"/>
        <v xml:space="preserve"> </v>
      </c>
      <c r="Y64" s="3" t="str">
        <f t="shared" si="23"/>
        <v xml:space="preserve"> </v>
      </c>
      <c r="AA64" s="16" t="str">
        <f t="shared" si="24"/>
        <v>Booster</v>
      </c>
      <c r="AC64" s="3">
        <f t="shared" si="25"/>
        <v>1.7000083333333333</v>
      </c>
      <c r="AD64" s="3">
        <f t="shared" si="26"/>
        <v>20.470757462116477</v>
      </c>
      <c r="AE64" s="3">
        <f t="shared" si="27"/>
        <v>0</v>
      </c>
      <c r="AF64" s="3">
        <f t="shared" si="29"/>
        <v>14.557996804363592</v>
      </c>
      <c r="AH64" s="28">
        <f t="shared" si="30"/>
        <v>0.28100000000000003</v>
      </c>
      <c r="AI64" s="28">
        <f t="shared" si="31"/>
        <v>1.2882493375126645E-3</v>
      </c>
      <c r="AJ64" s="40">
        <f t="shared" si="28"/>
        <v>3.5028754266480069E-2</v>
      </c>
      <c r="AK64" s="28"/>
      <c r="AM64" s="14">
        <f>Rho_Coef0+Rho_Coef1*Solution!I64+Rho_Coef2*Solution!I64^2</f>
        <v>0.99878297048888032</v>
      </c>
      <c r="AO64" s="3" t="str">
        <f t="shared" si="3"/>
        <v xml:space="preserve"> </v>
      </c>
      <c r="AP64" s="3" t="str">
        <f t="shared" si="4"/>
        <v xml:space="preserve"> </v>
      </c>
      <c r="AQ64" s="3" t="str">
        <f t="shared" si="5"/>
        <v xml:space="preserve"> </v>
      </c>
      <c r="AR64" s="3" t="str">
        <f t="shared" si="6"/>
        <v xml:space="preserve"> </v>
      </c>
    </row>
    <row r="65" spans="1:44">
      <c r="A65" s="3">
        <f t="shared" si="7"/>
        <v>0.62000000000000033</v>
      </c>
      <c r="B65" s="3">
        <f t="shared" si="41"/>
        <v>2.4345833333333329</v>
      </c>
      <c r="C65" s="3">
        <f t="shared" si="42"/>
        <v>1.7243770833333334</v>
      </c>
      <c r="D65" s="14">
        <f t="shared" si="10"/>
        <v>-0.35748441442713585</v>
      </c>
      <c r="E65" s="14">
        <f t="shared" si="0"/>
        <v>-0.34328570500744626</v>
      </c>
      <c r="F65" s="14">
        <f t="shared" si="43"/>
        <v>1.7338132138987505</v>
      </c>
      <c r="G65" s="3">
        <f t="shared" si="1"/>
        <v>49.529878774624095</v>
      </c>
      <c r="H65" s="3">
        <f t="shared" si="44"/>
        <v>39.376005707713375</v>
      </c>
      <c r="I65" s="3">
        <f t="shared" si="45"/>
        <v>13.196756178018392</v>
      </c>
      <c r="L65" s="15"/>
      <c r="M65" s="15"/>
      <c r="N65" s="15"/>
      <c r="P65" s="3" t="str">
        <f t="shared" si="40"/>
        <v xml:space="preserve"> </v>
      </c>
      <c r="Q65" s="3" t="str">
        <f t="shared" si="15"/>
        <v xml:space="preserve"> </v>
      </c>
      <c r="R65" s="3">
        <f t="shared" si="16"/>
        <v>2.4345833333333329</v>
      </c>
      <c r="S65" s="3" t="str">
        <f t="shared" si="17"/>
        <v xml:space="preserve"> </v>
      </c>
      <c r="T65" s="3" t="str">
        <f t="shared" si="18"/>
        <v xml:space="preserve"> </v>
      </c>
      <c r="U65" s="3" t="str">
        <f t="shared" si="19"/>
        <v xml:space="preserve"> </v>
      </c>
      <c r="V65" s="3" t="str">
        <f t="shared" si="20"/>
        <v xml:space="preserve"> </v>
      </c>
      <c r="W65" s="3" t="str">
        <f t="shared" si="21"/>
        <v xml:space="preserve"> </v>
      </c>
      <c r="X65" s="3" t="str">
        <f t="shared" si="22"/>
        <v xml:space="preserve"> </v>
      </c>
      <c r="Y65" s="3" t="str">
        <f t="shared" si="23"/>
        <v xml:space="preserve"> </v>
      </c>
      <c r="AA65" s="16" t="str">
        <f t="shared" si="24"/>
        <v>Booster</v>
      </c>
      <c r="AC65" s="3">
        <f t="shared" si="25"/>
        <v>1.7243770833333334</v>
      </c>
      <c r="AD65" s="3">
        <f t="shared" si="26"/>
        <v>20.447403103601541</v>
      </c>
      <c r="AE65" s="3">
        <f t="shared" si="27"/>
        <v>0</v>
      </c>
      <c r="AF65" s="3">
        <f t="shared" si="29"/>
        <v>14.557996804363592</v>
      </c>
      <c r="AH65" s="28">
        <f t="shared" si="30"/>
        <v>0.28100000000000003</v>
      </c>
      <c r="AI65" s="28">
        <f t="shared" si="31"/>
        <v>1.2882493375126645E-3</v>
      </c>
      <c r="AJ65" s="40">
        <f t="shared" si="28"/>
        <v>3.5005399907965133E-2</v>
      </c>
      <c r="AK65" s="28"/>
      <c r="AM65" s="14">
        <f>Rho_Coef0+Rho_Coef1*Solution!I65+Rho_Coef2*Solution!I65^2</f>
        <v>0.99874546786660179</v>
      </c>
      <c r="AO65" s="3" t="str">
        <f t="shared" si="3"/>
        <v xml:space="preserve"> </v>
      </c>
      <c r="AP65" s="3" t="str">
        <f t="shared" si="4"/>
        <v xml:space="preserve"> </v>
      </c>
      <c r="AQ65" s="3" t="str">
        <f t="shared" si="5"/>
        <v xml:space="preserve"> </v>
      </c>
      <c r="AR65" s="3" t="str">
        <f t="shared" si="6"/>
        <v xml:space="preserve"> </v>
      </c>
    </row>
    <row r="66" spans="1:44">
      <c r="A66" s="3">
        <f t="shared" si="7"/>
        <v>0.63000000000000034</v>
      </c>
      <c r="B66" s="3">
        <f t="shared" si="41"/>
        <v>2.4299999999999997</v>
      </c>
      <c r="C66" s="3">
        <f t="shared" si="42"/>
        <v>1.7487000000000001</v>
      </c>
      <c r="D66" s="14">
        <f t="shared" si="10"/>
        <v>-0.36652058936798865</v>
      </c>
      <c r="E66" s="14">
        <f t="shared" si="0"/>
        <v>-0.34305710774894499</v>
      </c>
      <c r="F66" s="14">
        <f t="shared" si="43"/>
        <v>1.7204223028830661</v>
      </c>
      <c r="G66" s="3">
        <f t="shared" si="1"/>
        <v>49.18008983190964</v>
      </c>
      <c r="H66" s="3">
        <f t="shared" si="44"/>
        <v>39.871304495459619</v>
      </c>
      <c r="I66" s="3">
        <f t="shared" si="45"/>
        <v>13.592975239587121</v>
      </c>
      <c r="L66" s="15"/>
      <c r="M66" s="15"/>
      <c r="N66" s="15"/>
      <c r="P66" s="3" t="str">
        <f t="shared" si="40"/>
        <v xml:space="preserve"> </v>
      </c>
      <c r="Q66" s="3" t="str">
        <f t="shared" si="15"/>
        <v xml:space="preserve"> </v>
      </c>
      <c r="R66" s="3">
        <f t="shared" si="16"/>
        <v>2.4299999999999997</v>
      </c>
      <c r="S66" s="3" t="str">
        <f t="shared" si="17"/>
        <v xml:space="preserve"> </v>
      </c>
      <c r="T66" s="3" t="str">
        <f t="shared" si="18"/>
        <v xml:space="preserve"> </v>
      </c>
      <c r="U66" s="3" t="str">
        <f t="shared" si="19"/>
        <v xml:space="preserve"> </v>
      </c>
      <c r="V66" s="3" t="str">
        <f t="shared" si="20"/>
        <v xml:space="preserve"> </v>
      </c>
      <c r="W66" s="3" t="str">
        <f t="shared" si="21"/>
        <v xml:space="preserve"> </v>
      </c>
      <c r="X66" s="3" t="str">
        <f t="shared" si="22"/>
        <v xml:space="preserve"> </v>
      </c>
      <c r="Y66" s="3" t="str">
        <f t="shared" si="23"/>
        <v xml:space="preserve"> </v>
      </c>
      <c r="AA66" s="16" t="str">
        <f t="shared" si="24"/>
        <v>Booster</v>
      </c>
      <c r="AC66" s="3">
        <f t="shared" si="25"/>
        <v>1.7487000000000001</v>
      </c>
      <c r="AD66" s="3">
        <f t="shared" si="26"/>
        <v>20.424092670527941</v>
      </c>
      <c r="AE66" s="3">
        <f t="shared" si="27"/>
        <v>0</v>
      </c>
      <c r="AF66" s="3">
        <f t="shared" si="29"/>
        <v>14.557996804363592</v>
      </c>
      <c r="AH66" s="28">
        <f t="shared" si="30"/>
        <v>0.28100000000000003</v>
      </c>
      <c r="AI66" s="28">
        <f t="shared" si="31"/>
        <v>1.2882493375126645E-3</v>
      </c>
      <c r="AJ66" s="40">
        <f t="shared" si="28"/>
        <v>3.498208947489153E-2</v>
      </c>
      <c r="AK66" s="28"/>
      <c r="AM66" s="14">
        <f>Rho_Coef0+Rho_Coef1*Solution!I66+Rho_Coef2*Solution!I66^2</f>
        <v>0.99870748988629232</v>
      </c>
      <c r="AO66" s="3" t="str">
        <f t="shared" si="3"/>
        <v xml:space="preserve"> </v>
      </c>
      <c r="AP66" s="3" t="str">
        <f t="shared" si="4"/>
        <v xml:space="preserve"> </v>
      </c>
      <c r="AQ66" s="3" t="str">
        <f t="shared" si="5"/>
        <v xml:space="preserve"> </v>
      </c>
      <c r="AR66" s="3" t="str">
        <f t="shared" si="6"/>
        <v xml:space="preserve"> </v>
      </c>
    </row>
    <row r="67" spans="1:44">
      <c r="A67" s="3">
        <f t="shared" si="7"/>
        <v>0.64000000000000035</v>
      </c>
      <c r="B67" s="3">
        <f t="shared" si="41"/>
        <v>2.4254166666666666</v>
      </c>
      <c r="C67" s="3">
        <f t="shared" si="42"/>
        <v>1.7729770833333334</v>
      </c>
      <c r="D67" s="14">
        <f t="shared" si="10"/>
        <v>-0.37560391939930887</v>
      </c>
      <c r="E67" s="14">
        <f t="shared" ref="E67:E130" si="46">-Grav*AJ67</f>
        <v>-0.34282894125187308</v>
      </c>
      <c r="F67" s="14">
        <f t="shared" si="43"/>
        <v>1.7069838060154845</v>
      </c>
      <c r="G67" s="3">
        <f t="shared" ref="G67:G130" si="47">F67/AJ67</f>
        <v>48.828411860838749</v>
      </c>
      <c r="H67" s="3">
        <f t="shared" si="44"/>
        <v>40.363105393778717</v>
      </c>
      <c r="I67" s="3">
        <f t="shared" si="45"/>
        <v>13.994129705134759</v>
      </c>
      <c r="L67" s="15"/>
      <c r="M67" s="15"/>
      <c r="N67" s="15"/>
      <c r="P67" s="3" t="str">
        <f t="shared" si="40"/>
        <v xml:space="preserve"> </v>
      </c>
      <c r="Q67" s="3" t="str">
        <f t="shared" si="15"/>
        <v xml:space="preserve"> </v>
      </c>
      <c r="R67" s="3">
        <f t="shared" si="16"/>
        <v>2.4254166666666666</v>
      </c>
      <c r="S67" s="3" t="str">
        <f t="shared" si="17"/>
        <v xml:space="preserve"> </v>
      </c>
      <c r="T67" s="3" t="str">
        <f t="shared" si="18"/>
        <v xml:space="preserve"> </v>
      </c>
      <c r="U67" s="3" t="str">
        <f t="shared" si="19"/>
        <v xml:space="preserve"> </v>
      </c>
      <c r="V67" s="3" t="str">
        <f t="shared" si="20"/>
        <v xml:space="preserve"> </v>
      </c>
      <c r="W67" s="3" t="str">
        <f t="shared" si="21"/>
        <v xml:space="preserve"> </v>
      </c>
      <c r="X67" s="3" t="str">
        <f t="shared" si="22"/>
        <v xml:space="preserve"> </v>
      </c>
      <c r="Y67" s="3" t="str">
        <f t="shared" si="23"/>
        <v xml:space="preserve"> </v>
      </c>
      <c r="AA67" s="16" t="str">
        <f t="shared" si="24"/>
        <v>Booster</v>
      </c>
      <c r="AC67" s="3">
        <f t="shared" si="25"/>
        <v>1.7729770833333334</v>
      </c>
      <c r="AD67" s="3">
        <f t="shared" si="26"/>
        <v>20.400826162895676</v>
      </c>
      <c r="AE67" s="3">
        <f t="shared" si="27"/>
        <v>0</v>
      </c>
      <c r="AF67" s="3">
        <f t="shared" si="29"/>
        <v>14.557996804363592</v>
      </c>
      <c r="AH67" s="28">
        <f t="shared" si="30"/>
        <v>0.28100000000000003</v>
      </c>
      <c r="AI67" s="28">
        <f t="shared" si="31"/>
        <v>1.2882493375126645E-3</v>
      </c>
      <c r="AJ67" s="40">
        <f t="shared" si="28"/>
        <v>3.4958822967259266E-2</v>
      </c>
      <c r="AK67" s="28"/>
      <c r="AM67" s="14">
        <f>Rho_Coef0+Rho_Coef1*Solution!I67+Rho_Coef2*Solution!I67^2</f>
        <v>0.99866903993098333</v>
      </c>
      <c r="AO67" s="3" t="str">
        <f t="shared" ref="AO67:AO130" si="48">IF(ABS($A67-$L$7)&lt;0.5*DeltaT,$H67," ")</f>
        <v xml:space="preserve"> </v>
      </c>
      <c r="AP67" s="3" t="str">
        <f t="shared" ref="AP67:AP130" si="49">IF(ABS($A67-$L$7)&lt;0.5*DeltaT,$I67," ")</f>
        <v xml:space="preserve"> </v>
      </c>
      <c r="AQ67" s="3" t="str">
        <f t="shared" ref="AQ67:AQ130" si="50">IF(ABS($A67-$L$9)&lt;0.5*DeltaT,$H67," ")</f>
        <v xml:space="preserve"> </v>
      </c>
      <c r="AR67" s="3" t="str">
        <f t="shared" ref="AR67:AR130" si="51">IF(ABS($A67-$L$9)&lt;0.5*DeltaT,$I67," ")</f>
        <v xml:space="preserve"> </v>
      </c>
    </row>
    <row r="68" spans="1:44">
      <c r="A68" s="3">
        <f t="shared" ref="A68:A131" si="52">A67+DeltaT</f>
        <v>0.65000000000000036</v>
      </c>
      <c r="B68" s="3">
        <f t="shared" si="41"/>
        <v>2.4208333333333329</v>
      </c>
      <c r="C68" s="3">
        <f t="shared" si="42"/>
        <v>1.7972083333333333</v>
      </c>
      <c r="D68" s="14">
        <f t="shared" ref="D68:D131" si="53">-SIGN(H68)*(0.5*(Rho*AM67)*H68^2*AH68*AI68)</f>
        <v>-0.38473165201713644</v>
      </c>
      <c r="E68" s="14">
        <f t="shared" si="46"/>
        <v>-0.34260120551623052</v>
      </c>
      <c r="F68" s="14">
        <f t="shared" si="43"/>
        <v>1.6935004757999663</v>
      </c>
      <c r="G68" s="3">
        <f t="shared" si="47"/>
        <v>48.474921201691352</v>
      </c>
      <c r="H68" s="3">
        <f t="shared" si="44"/>
        <v>40.851389512387108</v>
      </c>
      <c r="I68" s="3">
        <f t="shared" si="45"/>
        <v>14.40018450513263</v>
      </c>
      <c r="L68" s="15"/>
      <c r="M68" s="15"/>
      <c r="N68" s="15"/>
      <c r="P68" s="3" t="str">
        <f t="shared" si="40"/>
        <v xml:space="preserve"> </v>
      </c>
      <c r="Q68" s="3" t="str">
        <f t="shared" ref="Q68:Q131" si="54">IF(($A68&gt;$L$4)*AND($A68&lt;=$L$5),$M$4+($A68-$L$4)*$N$4," ")</f>
        <v xml:space="preserve"> </v>
      </c>
      <c r="R68" s="3">
        <f t="shared" ref="R68:R131" si="55">IF(($A68&gt;$L$5)*AND($A68&lt;=$L$6),$M$5+($A68-$L$5)*$N$5," ")</f>
        <v>2.4208333333333329</v>
      </c>
      <c r="S68" s="3" t="str">
        <f t="shared" ref="S68:S131" si="56">IF(($A68&gt;$L$6)*AND($A68&lt;=$L$7),$M$6+($A68-$L$6)*$N$6," ")</f>
        <v xml:space="preserve"> </v>
      </c>
      <c r="T68" s="3" t="str">
        <f t="shared" ref="T68:T131" si="57">IF(($A68&gt;$L$7)*AND($A68&lt;=$L$9),0," ")</f>
        <v xml:space="preserve"> </v>
      </c>
      <c r="U68" s="3" t="str">
        <f t="shared" ref="U68:U131" si="58">IF(($A68&gt;$L$9)*AND($A68&lt;=$L$10),$M$9+($A68-$L$9)*$N$9," ")</f>
        <v xml:space="preserve"> </v>
      </c>
      <c r="V68" s="3" t="str">
        <f t="shared" ref="V68:V131" si="59">IF(($A68&gt;$L$10)*AND($A68&lt;=$L$11),$M$10+($A68-$L$10)*$N$10," ")</f>
        <v xml:space="preserve"> </v>
      </c>
      <c r="W68" s="3" t="str">
        <f t="shared" ref="W68:W131" si="60">IF(($A68&gt;$L$11)*AND($A68&lt;=$L$12),$M$11+($A68-$L$11)*$N$11," ")</f>
        <v xml:space="preserve"> </v>
      </c>
      <c r="X68" s="3" t="str">
        <f t="shared" ref="X68:X131" si="61">IF(($A68&gt;$L$12)*AND($A68&lt;=$L$13),$M$12+($A68-$L$12)*$N$12," ")</f>
        <v xml:space="preserve"> </v>
      </c>
      <c r="Y68" s="3" t="str">
        <f t="shared" ref="Y68:Y131" si="62">IF(($A68&gt;$L$13),0," ")</f>
        <v xml:space="preserve"> </v>
      </c>
      <c r="AA68" s="16" t="str">
        <f t="shared" ref="AA68:AA131" si="63">IF($A68&lt;$L$7,"Booster","UprStage")</f>
        <v>Booster</v>
      </c>
      <c r="AC68" s="3">
        <f t="shared" ref="AC68:AC131" si="64">IF($AA68="Booster",AC67+AVERAGE($B67:$B68)*DeltaT,AC67)</f>
        <v>1.7972083333333333</v>
      </c>
      <c r="AD68" s="3">
        <f t="shared" ref="AD68:AD131" si="65">$M$33+$M$34-$M$45*$AC68</f>
        <v>20.377603580704754</v>
      </c>
      <c r="AE68" s="3">
        <f t="shared" ref="AE68:AE131" si="66">IF($AA68="UprStage",AE67+AVERAGE($B67:$B68)*DeltaT,AE67)</f>
        <v>0</v>
      </c>
      <c r="AF68" s="3">
        <f t="shared" si="29"/>
        <v>14.557996804363592</v>
      </c>
      <c r="AH68" s="28">
        <f t="shared" si="30"/>
        <v>0.28100000000000003</v>
      </c>
      <c r="AI68" s="28">
        <f t="shared" si="31"/>
        <v>1.2882493375126645E-3</v>
      </c>
      <c r="AJ68" s="40">
        <f t="shared" ref="AJ68:AJ131" si="67">IF($AA68="Booster",AD68+AF68,AF68)/1000</f>
        <v>3.4935600385068349E-2</v>
      </c>
      <c r="AK68" s="28"/>
      <c r="AM68" s="14">
        <f>Rho_Coef0+Rho_Coef1*Solution!I68+Rho_Coef2*Solution!I68^2</f>
        <v>0.9986301214022979</v>
      </c>
      <c r="AO68" s="3" t="str">
        <f t="shared" si="48"/>
        <v xml:space="preserve"> </v>
      </c>
      <c r="AP68" s="3" t="str">
        <f t="shared" si="49"/>
        <v xml:space="preserve"> </v>
      </c>
      <c r="AQ68" s="3" t="str">
        <f t="shared" si="50"/>
        <v xml:space="preserve"> </v>
      </c>
      <c r="AR68" s="3" t="str">
        <f t="shared" si="51"/>
        <v xml:space="preserve"> </v>
      </c>
    </row>
    <row r="69" spans="1:44">
      <c r="A69" s="3">
        <f t="shared" si="52"/>
        <v>0.66000000000000036</v>
      </c>
      <c r="B69" s="3">
        <f t="shared" si="41"/>
        <v>2.4162499999999998</v>
      </c>
      <c r="C69" s="3">
        <f t="shared" si="42"/>
        <v>1.8213937499999999</v>
      </c>
      <c r="D69" s="14">
        <f t="shared" si="53"/>
        <v>-0.39390104972271006</v>
      </c>
      <c r="E69" s="14">
        <f t="shared" si="46"/>
        <v>-0.34237390054201705</v>
      </c>
      <c r="F69" s="14">
        <f t="shared" si="43"/>
        <v>1.6799750497352728</v>
      </c>
      <c r="G69" s="3">
        <f t="shared" si="47"/>
        <v>48.11969398194406</v>
      </c>
      <c r="H69" s="3">
        <f t="shared" si="44"/>
        <v>41.336138724404023</v>
      </c>
      <c r="I69" s="3">
        <f t="shared" si="45"/>
        <v>14.811104384955598</v>
      </c>
      <c r="L69" s="15"/>
      <c r="M69" s="15"/>
      <c r="N69" s="15"/>
      <c r="P69" s="3" t="str">
        <f t="shared" si="40"/>
        <v xml:space="preserve"> </v>
      </c>
      <c r="Q69" s="3" t="str">
        <f t="shared" si="54"/>
        <v xml:space="preserve"> </v>
      </c>
      <c r="R69" s="3">
        <f t="shared" si="55"/>
        <v>2.4162499999999998</v>
      </c>
      <c r="S69" s="3" t="str">
        <f t="shared" si="56"/>
        <v xml:space="preserve"> </v>
      </c>
      <c r="T69" s="3" t="str">
        <f t="shared" si="57"/>
        <v xml:space="preserve"> </v>
      </c>
      <c r="U69" s="3" t="str">
        <f t="shared" si="58"/>
        <v xml:space="preserve"> </v>
      </c>
      <c r="V69" s="3" t="str">
        <f t="shared" si="59"/>
        <v xml:space="preserve"> </v>
      </c>
      <c r="W69" s="3" t="str">
        <f t="shared" si="60"/>
        <v xml:space="preserve"> </v>
      </c>
      <c r="X69" s="3" t="str">
        <f t="shared" si="61"/>
        <v xml:space="preserve"> </v>
      </c>
      <c r="Y69" s="3" t="str">
        <f t="shared" si="62"/>
        <v xml:space="preserve"> </v>
      </c>
      <c r="AA69" s="16" t="str">
        <f t="shared" si="63"/>
        <v>Booster</v>
      </c>
      <c r="AC69" s="3">
        <f t="shared" si="64"/>
        <v>1.8213937499999999</v>
      </c>
      <c r="AD69" s="3">
        <f t="shared" si="65"/>
        <v>20.354424923955165</v>
      </c>
      <c r="AE69" s="3">
        <f t="shared" si="66"/>
        <v>0</v>
      </c>
      <c r="AF69" s="3">
        <f t="shared" ref="AF69:AF132" si="68">$M$31+$M$32-$M$41*$AE69</f>
        <v>14.557996804363592</v>
      </c>
      <c r="AH69" s="28">
        <f t="shared" ref="AH69:AH132" si="69">IF($AA69="Booster",$M$28,$M$21)</f>
        <v>0.28100000000000003</v>
      </c>
      <c r="AI69" s="28">
        <f t="shared" ref="AI69:AI132" si="70">IF($AA69="Booster",M$27,M$20)</f>
        <v>1.2882493375126645E-3</v>
      </c>
      <c r="AJ69" s="40">
        <f t="shared" si="67"/>
        <v>3.4912421728318752E-2</v>
      </c>
      <c r="AK69" s="28"/>
      <c r="AM69" s="14">
        <f>Rho_Coef0+Rho_Coef1*Solution!I69+Rho_Coef2*Solution!I69^2</f>
        <v>0.99859073771970397</v>
      </c>
      <c r="AO69" s="3" t="str">
        <f t="shared" si="48"/>
        <v xml:space="preserve"> </v>
      </c>
      <c r="AP69" s="3" t="str">
        <f t="shared" si="49"/>
        <v xml:space="preserve"> </v>
      </c>
      <c r="AQ69" s="3" t="str">
        <f t="shared" si="50"/>
        <v xml:space="preserve"> </v>
      </c>
      <c r="AR69" s="3" t="str">
        <f t="shared" si="51"/>
        <v xml:space="preserve"> </v>
      </c>
    </row>
    <row r="70" spans="1:44">
      <c r="A70" s="3">
        <f t="shared" si="52"/>
        <v>0.67000000000000037</v>
      </c>
      <c r="B70" s="3">
        <f t="shared" si="41"/>
        <v>2.4116666666666662</v>
      </c>
      <c r="C70" s="3">
        <f t="shared" si="42"/>
        <v>1.8455333333333332</v>
      </c>
      <c r="D70" s="14">
        <f t="shared" si="53"/>
        <v>-0.40310939114740563</v>
      </c>
      <c r="E70" s="14">
        <f t="shared" si="46"/>
        <v>-0.34214702632923305</v>
      </c>
      <c r="F70" s="14">
        <f t="shared" si="43"/>
        <v>1.6664102491900274</v>
      </c>
      <c r="G70" s="3">
        <f t="shared" si="47"/>
        <v>47.762806082360299</v>
      </c>
      <c r="H70" s="3">
        <f t="shared" si="44"/>
        <v>41.817335664223464</v>
      </c>
      <c r="I70" s="3">
        <f t="shared" si="45"/>
        <v>15.226853912503756</v>
      </c>
      <c r="L70" s="15"/>
      <c r="M70" s="15"/>
      <c r="N70" s="15"/>
      <c r="P70" s="3" t="str">
        <f t="shared" si="40"/>
        <v xml:space="preserve"> </v>
      </c>
      <c r="Q70" s="3" t="str">
        <f t="shared" si="54"/>
        <v xml:space="preserve"> </v>
      </c>
      <c r="R70" s="3">
        <f t="shared" si="55"/>
        <v>2.4116666666666662</v>
      </c>
      <c r="S70" s="3" t="str">
        <f t="shared" si="56"/>
        <v xml:space="preserve"> </v>
      </c>
      <c r="T70" s="3" t="str">
        <f t="shared" si="57"/>
        <v xml:space="preserve"> </v>
      </c>
      <c r="U70" s="3" t="str">
        <f t="shared" si="58"/>
        <v xml:space="preserve"> </v>
      </c>
      <c r="V70" s="3" t="str">
        <f t="shared" si="59"/>
        <v xml:space="preserve"> </v>
      </c>
      <c r="W70" s="3" t="str">
        <f t="shared" si="60"/>
        <v xml:space="preserve"> </v>
      </c>
      <c r="X70" s="3" t="str">
        <f t="shared" si="61"/>
        <v xml:space="preserve"> </v>
      </c>
      <c r="Y70" s="3" t="str">
        <f t="shared" si="62"/>
        <v xml:space="preserve"> </v>
      </c>
      <c r="AA70" s="16" t="str">
        <f t="shared" si="63"/>
        <v>Booster</v>
      </c>
      <c r="AC70" s="3">
        <f t="shared" si="64"/>
        <v>1.8455333333333332</v>
      </c>
      <c r="AD70" s="3">
        <f t="shared" si="65"/>
        <v>20.331290192646918</v>
      </c>
      <c r="AE70" s="3">
        <f t="shared" si="66"/>
        <v>0</v>
      </c>
      <c r="AF70" s="3">
        <f t="shared" si="68"/>
        <v>14.557996804363592</v>
      </c>
      <c r="AH70" s="28">
        <f t="shared" si="69"/>
        <v>0.28100000000000003</v>
      </c>
      <c r="AI70" s="28">
        <f t="shared" si="70"/>
        <v>1.2882493375126645E-3</v>
      </c>
      <c r="AJ70" s="40">
        <f t="shared" si="67"/>
        <v>3.4889286997010507E-2</v>
      </c>
      <c r="AK70" s="28"/>
      <c r="AM70" s="14">
        <f>Rho_Coef0+Rho_Coef1*Solution!I70+Rho_Coef2*Solution!I70^2</f>
        <v>0.99855089231976946</v>
      </c>
      <c r="AO70" s="3" t="str">
        <f t="shared" si="48"/>
        <v xml:space="preserve"> </v>
      </c>
      <c r="AP70" s="3" t="str">
        <f t="shared" si="49"/>
        <v xml:space="preserve"> </v>
      </c>
      <c r="AQ70" s="3" t="str">
        <f t="shared" si="50"/>
        <v xml:space="preserve"> </v>
      </c>
      <c r="AR70" s="3" t="str">
        <f t="shared" si="51"/>
        <v xml:space="preserve"> </v>
      </c>
    </row>
    <row r="71" spans="1:44">
      <c r="A71" s="3">
        <f t="shared" si="52"/>
        <v>0.68000000000000038</v>
      </c>
      <c r="B71" s="3">
        <f t="shared" si="41"/>
        <v>2.407083333333333</v>
      </c>
      <c r="C71" s="3">
        <f t="shared" si="42"/>
        <v>1.8696270833333333</v>
      </c>
      <c r="D71" s="14">
        <f t="shared" si="53"/>
        <v>-0.4123539721504586</v>
      </c>
      <c r="E71" s="14">
        <f t="shared" si="46"/>
        <v>-0.34192058287787841</v>
      </c>
      <c r="F71" s="14">
        <f t="shared" si="43"/>
        <v>1.6528087783049961</v>
      </c>
      <c r="G71" s="3">
        <f t="shared" si="47"/>
        <v>47.404333103730643</v>
      </c>
      <c r="H71" s="3">
        <f t="shared" si="44"/>
        <v>42.294963725047069</v>
      </c>
      <c r="I71" s="3">
        <f t="shared" si="45"/>
        <v>15.647397485801179</v>
      </c>
      <c r="L71" s="15"/>
      <c r="M71" s="15"/>
      <c r="N71" s="15"/>
      <c r="P71" s="3" t="str">
        <f t="shared" si="40"/>
        <v xml:space="preserve"> </v>
      </c>
      <c r="Q71" s="3" t="str">
        <f t="shared" si="54"/>
        <v xml:space="preserve"> </v>
      </c>
      <c r="R71" s="3">
        <f t="shared" si="55"/>
        <v>2.407083333333333</v>
      </c>
      <c r="S71" s="3" t="str">
        <f t="shared" si="56"/>
        <v xml:space="preserve"> </v>
      </c>
      <c r="T71" s="3" t="str">
        <f t="shared" si="57"/>
        <v xml:space="preserve"> </v>
      </c>
      <c r="U71" s="3" t="str">
        <f t="shared" si="58"/>
        <v xml:space="preserve"> </v>
      </c>
      <c r="V71" s="3" t="str">
        <f t="shared" si="59"/>
        <v xml:space="preserve"> </v>
      </c>
      <c r="W71" s="3" t="str">
        <f t="shared" si="60"/>
        <v xml:space="preserve"> </v>
      </c>
      <c r="X71" s="3" t="str">
        <f t="shared" si="61"/>
        <v xml:space="preserve"> </v>
      </c>
      <c r="Y71" s="3" t="str">
        <f t="shared" si="62"/>
        <v xml:space="preserve"> </v>
      </c>
      <c r="AA71" s="16" t="str">
        <f t="shared" si="63"/>
        <v>Booster</v>
      </c>
      <c r="AC71" s="3">
        <f t="shared" si="64"/>
        <v>1.8696270833333333</v>
      </c>
      <c r="AD71" s="3">
        <f t="shared" si="65"/>
        <v>20.308199386780007</v>
      </c>
      <c r="AE71" s="3">
        <f t="shared" si="66"/>
        <v>0</v>
      </c>
      <c r="AF71" s="3">
        <f t="shared" si="68"/>
        <v>14.557996804363592</v>
      </c>
      <c r="AH71" s="28">
        <f t="shared" si="69"/>
        <v>0.28100000000000003</v>
      </c>
      <c r="AI71" s="28">
        <f t="shared" si="70"/>
        <v>1.2882493375126645E-3</v>
      </c>
      <c r="AJ71" s="40">
        <f t="shared" si="67"/>
        <v>3.4866196191143603E-2</v>
      </c>
      <c r="AK71" s="28"/>
      <c r="AM71" s="14">
        <f>Rho_Coef0+Rho_Coef1*Solution!I71+Rho_Coef2*Solution!I71^2</f>
        <v>0.99851058865542008</v>
      </c>
      <c r="AO71" s="3" t="str">
        <f t="shared" si="48"/>
        <v xml:space="preserve"> </v>
      </c>
      <c r="AP71" s="3" t="str">
        <f t="shared" si="49"/>
        <v xml:space="preserve"> </v>
      </c>
      <c r="AQ71" s="3" t="str">
        <f t="shared" si="50"/>
        <v xml:space="preserve"> </v>
      </c>
      <c r="AR71" s="3" t="str">
        <f t="shared" si="51"/>
        <v xml:space="preserve"> </v>
      </c>
    </row>
    <row r="72" spans="1:44">
      <c r="A72" s="3">
        <f t="shared" si="52"/>
        <v>0.69000000000000039</v>
      </c>
      <c r="B72" s="3">
        <f t="shared" si="41"/>
        <v>2.4024999999999999</v>
      </c>
      <c r="C72" s="3">
        <f t="shared" si="42"/>
        <v>1.893675</v>
      </c>
      <c r="D72" s="14">
        <f t="shared" si="53"/>
        <v>-0.42163210688893871</v>
      </c>
      <c r="E72" s="14">
        <f t="shared" si="46"/>
        <v>-0.34169457018795291</v>
      </c>
      <c r="F72" s="14">
        <f t="shared" si="43"/>
        <v>1.6391733229231082</v>
      </c>
      <c r="G72" s="3">
        <f t="shared" si="47"/>
        <v>47.044350334281802</v>
      </c>
      <c r="H72" s="3">
        <f t="shared" si="44"/>
        <v>42.769007056084376</v>
      </c>
      <c r="I72" s="3">
        <f t="shared" si="45"/>
        <v>16.072699340568363</v>
      </c>
      <c r="L72" s="15"/>
      <c r="M72" s="15"/>
      <c r="N72" s="15"/>
      <c r="P72" s="3" t="str">
        <f t="shared" si="40"/>
        <v xml:space="preserve"> </v>
      </c>
      <c r="Q72" s="3" t="str">
        <f t="shared" si="54"/>
        <v xml:space="preserve"> </v>
      </c>
      <c r="R72" s="3">
        <f t="shared" si="55"/>
        <v>2.4024999999999999</v>
      </c>
      <c r="S72" s="3" t="str">
        <f t="shared" si="56"/>
        <v xml:space="preserve"> </v>
      </c>
      <c r="T72" s="3" t="str">
        <f t="shared" si="57"/>
        <v xml:space="preserve"> </v>
      </c>
      <c r="U72" s="3" t="str">
        <f t="shared" si="58"/>
        <v xml:space="preserve"> </v>
      </c>
      <c r="V72" s="3" t="str">
        <f t="shared" si="59"/>
        <v xml:space="preserve"> </v>
      </c>
      <c r="W72" s="3" t="str">
        <f t="shared" si="60"/>
        <v xml:space="preserve"> </v>
      </c>
      <c r="X72" s="3" t="str">
        <f t="shared" si="61"/>
        <v xml:space="preserve"> </v>
      </c>
      <c r="Y72" s="3" t="str">
        <f t="shared" si="62"/>
        <v xml:space="preserve"> </v>
      </c>
      <c r="AA72" s="16" t="str">
        <f t="shared" si="63"/>
        <v>Booster</v>
      </c>
      <c r="AC72" s="3">
        <f t="shared" si="64"/>
        <v>1.893675</v>
      </c>
      <c r="AD72" s="3">
        <f t="shared" si="65"/>
        <v>20.285152506354432</v>
      </c>
      <c r="AE72" s="3">
        <f t="shared" si="66"/>
        <v>0</v>
      </c>
      <c r="AF72" s="3">
        <f t="shared" si="68"/>
        <v>14.557996804363592</v>
      </c>
      <c r="AH72" s="28">
        <f t="shared" si="69"/>
        <v>0.28100000000000003</v>
      </c>
      <c r="AI72" s="28">
        <f t="shared" si="70"/>
        <v>1.2882493375126645E-3</v>
      </c>
      <c r="AJ72" s="40">
        <f t="shared" si="67"/>
        <v>3.4843149310718025E-2</v>
      </c>
      <c r="AK72" s="28"/>
      <c r="AM72" s="14">
        <f>Rho_Coef0+Rho_Coef1*Solution!I72+Rho_Coef2*Solution!I72^2</f>
        <v>0.99846983019519964</v>
      </c>
      <c r="AO72" s="3" t="str">
        <f t="shared" si="48"/>
        <v xml:space="preserve"> </v>
      </c>
      <c r="AP72" s="3" t="str">
        <f t="shared" si="49"/>
        <v xml:space="preserve"> </v>
      </c>
      <c r="AQ72" s="3" t="str">
        <f t="shared" si="50"/>
        <v xml:space="preserve"> </v>
      </c>
      <c r="AR72" s="3" t="str">
        <f t="shared" si="51"/>
        <v xml:space="preserve"> </v>
      </c>
    </row>
    <row r="73" spans="1:44">
      <c r="A73" s="3">
        <f t="shared" si="52"/>
        <v>0.7000000000000004</v>
      </c>
      <c r="B73" s="3">
        <f t="shared" si="41"/>
        <v>2.3979166666666663</v>
      </c>
      <c r="C73" s="3">
        <f t="shared" si="42"/>
        <v>1.9176770833333334</v>
      </c>
      <c r="D73" s="14">
        <f t="shared" si="53"/>
        <v>-0.43094112885948282</v>
      </c>
      <c r="E73" s="14">
        <f t="shared" si="46"/>
        <v>-0.34146898825945676</v>
      </c>
      <c r="F73" s="14">
        <f t="shared" si="43"/>
        <v>1.6255065495477266</v>
      </c>
      <c r="G73" s="3">
        <f t="shared" si="47"/>
        <v>46.682932717772921</v>
      </c>
      <c r="H73" s="3">
        <f t="shared" si="44"/>
        <v>43.239450559427198</v>
      </c>
      <c r="I73" s="3">
        <f t="shared" si="45"/>
        <v>16.502723557765094</v>
      </c>
      <c r="L73" s="15"/>
      <c r="M73" s="15"/>
      <c r="N73" s="15"/>
      <c r="P73" s="3" t="str">
        <f t="shared" si="40"/>
        <v xml:space="preserve"> </v>
      </c>
      <c r="Q73" s="3" t="str">
        <f t="shared" si="54"/>
        <v xml:space="preserve"> </v>
      </c>
      <c r="R73" s="3">
        <f t="shared" si="55"/>
        <v>2.3979166666666663</v>
      </c>
      <c r="S73" s="3" t="str">
        <f t="shared" si="56"/>
        <v xml:space="preserve"> </v>
      </c>
      <c r="T73" s="3" t="str">
        <f t="shared" si="57"/>
        <v xml:space="preserve"> </v>
      </c>
      <c r="U73" s="3" t="str">
        <f t="shared" si="58"/>
        <v xml:space="preserve"> </v>
      </c>
      <c r="V73" s="3" t="str">
        <f t="shared" si="59"/>
        <v xml:space="preserve"> </v>
      </c>
      <c r="W73" s="3" t="str">
        <f t="shared" si="60"/>
        <v xml:space="preserve"> </v>
      </c>
      <c r="X73" s="3" t="str">
        <f t="shared" si="61"/>
        <v xml:space="preserve"> </v>
      </c>
      <c r="Y73" s="3" t="str">
        <f t="shared" si="62"/>
        <v xml:space="preserve"> </v>
      </c>
      <c r="AA73" s="16" t="str">
        <f t="shared" si="63"/>
        <v>Booster</v>
      </c>
      <c r="AC73" s="3">
        <f t="shared" si="64"/>
        <v>1.9176770833333334</v>
      </c>
      <c r="AD73" s="3">
        <f t="shared" si="65"/>
        <v>20.262149551370197</v>
      </c>
      <c r="AE73" s="3">
        <f t="shared" si="66"/>
        <v>0</v>
      </c>
      <c r="AF73" s="3">
        <f t="shared" si="68"/>
        <v>14.557996804363592</v>
      </c>
      <c r="AH73" s="28">
        <f t="shared" si="69"/>
        <v>0.28100000000000003</v>
      </c>
      <c r="AI73" s="28">
        <f t="shared" si="70"/>
        <v>1.2882493375126645E-3</v>
      </c>
      <c r="AJ73" s="40">
        <f t="shared" si="67"/>
        <v>3.4820146355733793E-2</v>
      </c>
      <c r="AK73" s="28"/>
      <c r="AM73" s="14">
        <f>Rho_Coef0+Rho_Coef1*Solution!I73+Rho_Coef2*Solution!I73^2</f>
        <v>0.99842862042253278</v>
      </c>
      <c r="AO73" s="3" t="str">
        <f t="shared" si="48"/>
        <v xml:space="preserve"> </v>
      </c>
      <c r="AP73" s="3" t="str">
        <f t="shared" si="49"/>
        <v xml:space="preserve"> </v>
      </c>
      <c r="AQ73" s="3" t="str">
        <f t="shared" si="50"/>
        <v xml:space="preserve"> </v>
      </c>
      <c r="AR73" s="3" t="str">
        <f t="shared" si="51"/>
        <v xml:space="preserve"> </v>
      </c>
    </row>
    <row r="74" spans="1:44">
      <c r="A74" s="3">
        <f t="shared" si="52"/>
        <v>0.71000000000000041</v>
      </c>
      <c r="B74" s="3">
        <f t="shared" si="41"/>
        <v>2.3933333333333331</v>
      </c>
      <c r="C74" s="3">
        <f t="shared" si="42"/>
        <v>1.9416333333333333</v>
      </c>
      <c r="D74" s="14">
        <f t="shared" si="53"/>
        <v>-0.44027839191133711</v>
      </c>
      <c r="E74" s="14">
        <f t="shared" si="46"/>
        <v>-0.34124383709238992</v>
      </c>
      <c r="F74" s="14">
        <f t="shared" si="43"/>
        <v>1.6118111043296062</v>
      </c>
      <c r="G74" s="3">
        <f t="shared" si="47"/>
        <v>46.320154822296224</v>
      </c>
      <c r="H74" s="3">
        <f t="shared" si="44"/>
        <v>43.706279886604925</v>
      </c>
      <c r="I74" s="3">
        <f t="shared" si="45"/>
        <v>16.93743407110048</v>
      </c>
      <c r="L74" s="15"/>
      <c r="M74" s="15"/>
      <c r="N74" s="15"/>
      <c r="P74" s="3" t="str">
        <f t="shared" si="40"/>
        <v xml:space="preserve"> </v>
      </c>
      <c r="Q74" s="3" t="str">
        <f t="shared" si="54"/>
        <v xml:space="preserve"> </v>
      </c>
      <c r="R74" s="3">
        <f t="shared" si="55"/>
        <v>2.3933333333333331</v>
      </c>
      <c r="S74" s="3" t="str">
        <f t="shared" si="56"/>
        <v xml:space="preserve"> </v>
      </c>
      <c r="T74" s="3" t="str">
        <f t="shared" si="57"/>
        <v xml:space="preserve"> </v>
      </c>
      <c r="U74" s="3" t="str">
        <f t="shared" si="58"/>
        <v xml:space="preserve"> </v>
      </c>
      <c r="V74" s="3" t="str">
        <f t="shared" si="59"/>
        <v xml:space="preserve"> </v>
      </c>
      <c r="W74" s="3" t="str">
        <f t="shared" si="60"/>
        <v xml:space="preserve"> </v>
      </c>
      <c r="X74" s="3" t="str">
        <f t="shared" si="61"/>
        <v xml:space="preserve"> </v>
      </c>
      <c r="Y74" s="3" t="str">
        <f t="shared" si="62"/>
        <v xml:space="preserve"> </v>
      </c>
      <c r="AA74" s="16" t="str">
        <f t="shared" si="63"/>
        <v>Booster</v>
      </c>
      <c r="AC74" s="3">
        <f t="shared" si="64"/>
        <v>1.9416333333333333</v>
      </c>
      <c r="AD74" s="3">
        <f t="shared" si="65"/>
        <v>20.2391905218273</v>
      </c>
      <c r="AE74" s="3">
        <f t="shared" si="66"/>
        <v>0</v>
      </c>
      <c r="AF74" s="3">
        <f t="shared" si="68"/>
        <v>14.557996804363592</v>
      </c>
      <c r="AH74" s="28">
        <f t="shared" si="69"/>
        <v>0.28100000000000003</v>
      </c>
      <c r="AI74" s="28">
        <f t="shared" si="70"/>
        <v>1.2882493375126645E-3</v>
      </c>
      <c r="AJ74" s="40">
        <f t="shared" si="67"/>
        <v>3.4797187326190894E-2</v>
      </c>
      <c r="AK74" s="28"/>
      <c r="AM74" s="14">
        <f>Rho_Coef0+Rho_Coef1*Solution!I74+Rho_Coef2*Solution!I74^2</f>
        <v>0.99838696283499229</v>
      </c>
      <c r="AO74" s="3" t="str">
        <f t="shared" si="48"/>
        <v xml:space="preserve"> </v>
      </c>
      <c r="AP74" s="3" t="str">
        <f t="shared" si="49"/>
        <v xml:space="preserve"> </v>
      </c>
      <c r="AQ74" s="3" t="str">
        <f t="shared" si="50"/>
        <v xml:space="preserve"> </v>
      </c>
      <c r="AR74" s="3" t="str">
        <f t="shared" si="51"/>
        <v xml:space="preserve"> </v>
      </c>
    </row>
    <row r="75" spans="1:44">
      <c r="A75" s="3">
        <f t="shared" si="52"/>
        <v>0.72000000000000042</v>
      </c>
      <c r="B75" s="3">
        <f t="shared" si="41"/>
        <v>2.3887499999999995</v>
      </c>
      <c r="C75" s="3">
        <f t="shared" si="42"/>
        <v>1.9655437499999999</v>
      </c>
      <c r="D75" s="14">
        <f t="shared" si="53"/>
        <v>-0.44964127123030018</v>
      </c>
      <c r="E75" s="14">
        <f t="shared" si="46"/>
        <v>-0.34101911668675228</v>
      </c>
      <c r="F75" s="14">
        <f t="shared" si="43"/>
        <v>1.5980896120829471</v>
      </c>
      <c r="G75" s="3">
        <f t="shared" si="47"/>
        <v>45.956090809797246</v>
      </c>
      <c r="H75" s="3">
        <f t="shared" si="44"/>
        <v>44.169481434827887</v>
      </c>
      <c r="I75" s="3">
        <f t="shared" si="45"/>
        <v>17.376794674507018</v>
      </c>
      <c r="L75" s="15"/>
      <c r="M75" s="15"/>
      <c r="N75" s="15"/>
      <c r="P75" s="3" t="str">
        <f t="shared" si="40"/>
        <v xml:space="preserve"> </v>
      </c>
      <c r="Q75" s="3" t="str">
        <f t="shared" si="54"/>
        <v xml:space="preserve"> </v>
      </c>
      <c r="R75" s="3">
        <f t="shared" si="55"/>
        <v>2.3887499999999995</v>
      </c>
      <c r="S75" s="3" t="str">
        <f t="shared" si="56"/>
        <v xml:space="preserve"> </v>
      </c>
      <c r="T75" s="3" t="str">
        <f t="shared" si="57"/>
        <v xml:space="preserve"> </v>
      </c>
      <c r="U75" s="3" t="str">
        <f t="shared" si="58"/>
        <v xml:space="preserve"> </v>
      </c>
      <c r="V75" s="3" t="str">
        <f t="shared" si="59"/>
        <v xml:space="preserve"> </v>
      </c>
      <c r="W75" s="3" t="str">
        <f t="shared" si="60"/>
        <v xml:space="preserve"> </v>
      </c>
      <c r="X75" s="3" t="str">
        <f t="shared" si="61"/>
        <v xml:space="preserve"> </v>
      </c>
      <c r="Y75" s="3" t="str">
        <f t="shared" si="62"/>
        <v xml:space="preserve"> </v>
      </c>
      <c r="AA75" s="16" t="str">
        <f t="shared" si="63"/>
        <v>Booster</v>
      </c>
      <c r="AC75" s="3">
        <f t="shared" si="64"/>
        <v>1.9655437499999999</v>
      </c>
      <c r="AD75" s="3">
        <f t="shared" si="65"/>
        <v>20.21627541772574</v>
      </c>
      <c r="AE75" s="3">
        <f t="shared" si="66"/>
        <v>0</v>
      </c>
      <c r="AF75" s="3">
        <f t="shared" si="68"/>
        <v>14.557996804363592</v>
      </c>
      <c r="AH75" s="28">
        <f t="shared" si="69"/>
        <v>0.28100000000000003</v>
      </c>
      <c r="AI75" s="28">
        <f t="shared" si="70"/>
        <v>1.2882493375126645E-3</v>
      </c>
      <c r="AJ75" s="40">
        <f t="shared" si="67"/>
        <v>3.4774272222089328E-2</v>
      </c>
      <c r="AK75" s="28"/>
      <c r="AM75" s="14">
        <f>Rho_Coef0+Rho_Coef1*Solution!I75+Rho_Coef2*Solution!I75^2</f>
        <v>0.99834486094356867</v>
      </c>
      <c r="AO75" s="3" t="str">
        <f t="shared" si="48"/>
        <v xml:space="preserve"> </v>
      </c>
      <c r="AP75" s="3" t="str">
        <f t="shared" si="49"/>
        <v xml:space="preserve"> </v>
      </c>
      <c r="AQ75" s="3" t="str">
        <f t="shared" si="50"/>
        <v xml:space="preserve"> </v>
      </c>
      <c r="AR75" s="3" t="str">
        <f t="shared" si="51"/>
        <v xml:space="preserve"> </v>
      </c>
    </row>
    <row r="76" spans="1:44">
      <c r="A76" s="3">
        <f t="shared" si="52"/>
        <v>0.73000000000000043</v>
      </c>
      <c r="B76" s="3">
        <f t="shared" si="41"/>
        <v>2.3841666666666663</v>
      </c>
      <c r="C76" s="3">
        <f t="shared" si="42"/>
        <v>1.9894083333333332</v>
      </c>
      <c r="D76" s="14">
        <f t="shared" si="53"/>
        <v>-0.45902716429319684</v>
      </c>
      <c r="E76" s="14">
        <f t="shared" si="46"/>
        <v>-0.3407948270425441</v>
      </c>
      <c r="F76" s="14">
        <f t="shared" si="43"/>
        <v>1.5843446753309254</v>
      </c>
      <c r="G76" s="3">
        <f t="shared" si="47"/>
        <v>45.590814406330168</v>
      </c>
      <c r="H76" s="3">
        <f t="shared" si="44"/>
        <v>44.629042342925857</v>
      </c>
      <c r="I76" s="3">
        <f t="shared" si="45"/>
        <v>17.820769029575612</v>
      </c>
      <c r="L76" s="15"/>
      <c r="M76" s="15"/>
      <c r="N76" s="15"/>
      <c r="P76" s="3" t="str">
        <f t="shared" si="40"/>
        <v xml:space="preserve"> </v>
      </c>
      <c r="Q76" s="3" t="str">
        <f t="shared" si="54"/>
        <v xml:space="preserve"> </v>
      </c>
      <c r="R76" s="3">
        <f t="shared" si="55"/>
        <v>2.3841666666666663</v>
      </c>
      <c r="S76" s="3" t="str">
        <f t="shared" si="56"/>
        <v xml:space="preserve"> </v>
      </c>
      <c r="T76" s="3" t="str">
        <f t="shared" si="57"/>
        <v xml:space="preserve"> </v>
      </c>
      <c r="U76" s="3" t="str">
        <f t="shared" si="58"/>
        <v xml:space="preserve"> </v>
      </c>
      <c r="V76" s="3" t="str">
        <f t="shared" si="59"/>
        <v xml:space="preserve"> </v>
      </c>
      <c r="W76" s="3" t="str">
        <f t="shared" si="60"/>
        <v xml:space="preserve"> </v>
      </c>
      <c r="X76" s="3" t="str">
        <f t="shared" si="61"/>
        <v xml:space="preserve"> </v>
      </c>
      <c r="Y76" s="3" t="str">
        <f t="shared" si="62"/>
        <v xml:space="preserve"> </v>
      </c>
      <c r="AA76" s="16" t="str">
        <f t="shared" si="63"/>
        <v>Booster</v>
      </c>
      <c r="AC76" s="3">
        <f t="shared" si="64"/>
        <v>1.9894083333333332</v>
      </c>
      <c r="AD76" s="3">
        <f t="shared" si="65"/>
        <v>20.193404239065519</v>
      </c>
      <c r="AE76" s="3">
        <f t="shared" si="66"/>
        <v>0</v>
      </c>
      <c r="AF76" s="3">
        <f t="shared" si="68"/>
        <v>14.557996804363592</v>
      </c>
      <c r="AH76" s="28">
        <f t="shared" si="69"/>
        <v>0.28100000000000003</v>
      </c>
      <c r="AI76" s="28">
        <f t="shared" si="70"/>
        <v>1.2882493375126645E-3</v>
      </c>
      <c r="AJ76" s="40">
        <f t="shared" si="67"/>
        <v>3.4751401043429116E-2</v>
      </c>
      <c r="AK76" s="28"/>
      <c r="AM76" s="14">
        <f>Rho_Coef0+Rho_Coef1*Solution!I76+Rho_Coef2*Solution!I76^2</f>
        <v>0.99830231827194393</v>
      </c>
      <c r="AO76" s="3" t="str">
        <f t="shared" si="48"/>
        <v xml:space="preserve"> </v>
      </c>
      <c r="AP76" s="3" t="str">
        <f t="shared" si="49"/>
        <v xml:space="preserve"> </v>
      </c>
      <c r="AQ76" s="3" t="str">
        <f t="shared" si="50"/>
        <v xml:space="preserve"> </v>
      </c>
      <c r="AR76" s="3" t="str">
        <f t="shared" si="51"/>
        <v xml:space="preserve"> </v>
      </c>
    </row>
    <row r="77" spans="1:44">
      <c r="A77" s="3">
        <f t="shared" si="52"/>
        <v>0.74000000000000044</v>
      </c>
      <c r="B77" s="3">
        <f t="shared" si="41"/>
        <v>2.3795833333333332</v>
      </c>
      <c r="C77" s="3">
        <f t="shared" si="42"/>
        <v>2.0132270833333332</v>
      </c>
      <c r="D77" s="14">
        <f t="shared" si="53"/>
        <v>-0.46843349179256</v>
      </c>
      <c r="E77" s="14">
        <f t="shared" si="46"/>
        <v>-0.34057096815976512</v>
      </c>
      <c r="F77" s="14">
        <f t="shared" si="43"/>
        <v>1.570578873381008</v>
      </c>
      <c r="G77" s="3">
        <f t="shared" si="47"/>
        <v>45.224398873061254</v>
      </c>
      <c r="H77" s="3">
        <f t="shared" si="44"/>
        <v>45.084950486989158</v>
      </c>
      <c r="I77" s="3">
        <f t="shared" si="45"/>
        <v>18.26932067294852</v>
      </c>
      <c r="L77" s="15"/>
      <c r="M77" s="15"/>
      <c r="N77" s="15"/>
      <c r="P77" s="3" t="str">
        <f t="shared" ref="P77:P140" si="71">IF($A77&lt;$L$4,$M$3+($A77-$L$3)*$N$3," ")</f>
        <v xml:space="preserve"> </v>
      </c>
      <c r="Q77" s="3" t="str">
        <f t="shared" si="54"/>
        <v xml:space="preserve"> </v>
      </c>
      <c r="R77" s="3">
        <f t="shared" si="55"/>
        <v>2.3795833333333332</v>
      </c>
      <c r="S77" s="3" t="str">
        <f t="shared" si="56"/>
        <v xml:space="preserve"> </v>
      </c>
      <c r="T77" s="3" t="str">
        <f t="shared" si="57"/>
        <v xml:space="preserve"> </v>
      </c>
      <c r="U77" s="3" t="str">
        <f t="shared" si="58"/>
        <v xml:space="preserve"> </v>
      </c>
      <c r="V77" s="3" t="str">
        <f t="shared" si="59"/>
        <v xml:space="preserve"> </v>
      </c>
      <c r="W77" s="3" t="str">
        <f t="shared" si="60"/>
        <v xml:space="preserve"> </v>
      </c>
      <c r="X77" s="3" t="str">
        <f t="shared" si="61"/>
        <v xml:space="preserve"> </v>
      </c>
      <c r="Y77" s="3" t="str">
        <f t="shared" si="62"/>
        <v xml:space="preserve"> </v>
      </c>
      <c r="AA77" s="16" t="str">
        <f t="shared" si="63"/>
        <v>Booster</v>
      </c>
      <c r="AC77" s="3">
        <f t="shared" si="64"/>
        <v>2.0132270833333332</v>
      </c>
      <c r="AD77" s="3">
        <f t="shared" si="65"/>
        <v>20.170576985846633</v>
      </c>
      <c r="AE77" s="3">
        <f t="shared" si="66"/>
        <v>0</v>
      </c>
      <c r="AF77" s="3">
        <f t="shared" si="68"/>
        <v>14.557996804363592</v>
      </c>
      <c r="AH77" s="28">
        <f t="shared" si="69"/>
        <v>0.28100000000000003</v>
      </c>
      <c r="AI77" s="28">
        <f t="shared" si="70"/>
        <v>1.2882493375126645E-3</v>
      </c>
      <c r="AJ77" s="40">
        <f t="shared" si="67"/>
        <v>3.4728573790210229E-2</v>
      </c>
      <c r="AK77" s="28"/>
      <c r="AM77" s="14">
        <f>Rho_Coef0+Rho_Coef1*Solution!I77+Rho_Coef2*Solution!I77^2</f>
        <v>0.99825933835577052</v>
      </c>
      <c r="AO77" s="3" t="str">
        <f t="shared" si="48"/>
        <v xml:space="preserve"> </v>
      </c>
      <c r="AP77" s="3" t="str">
        <f t="shared" si="49"/>
        <v xml:space="preserve"> </v>
      </c>
      <c r="AQ77" s="3" t="str">
        <f t="shared" si="50"/>
        <v xml:space="preserve"> </v>
      </c>
      <c r="AR77" s="3" t="str">
        <f t="shared" si="51"/>
        <v xml:space="preserve"> </v>
      </c>
    </row>
    <row r="78" spans="1:44">
      <c r="A78" s="3">
        <f t="shared" si="52"/>
        <v>0.75000000000000044</v>
      </c>
      <c r="B78" s="3">
        <f t="shared" si="41"/>
        <v>2.3749999999999996</v>
      </c>
      <c r="C78" s="3">
        <f t="shared" si="42"/>
        <v>2.0369999999999999</v>
      </c>
      <c r="D78" s="14">
        <f t="shared" si="53"/>
        <v>-0.47785769853123089</v>
      </c>
      <c r="E78" s="14">
        <f t="shared" si="46"/>
        <v>-0.34034754003841544</v>
      </c>
      <c r="F78" s="14">
        <f t="shared" si="43"/>
        <v>1.5567947614303532</v>
      </c>
      <c r="G78" s="3">
        <f t="shared" si="47"/>
        <v>44.856916978033027</v>
      </c>
      <c r="H78" s="3">
        <f t="shared" si="44"/>
        <v>45.537194475719772</v>
      </c>
      <c r="I78" s="3">
        <f t="shared" si="45"/>
        <v>18.722413023667315</v>
      </c>
      <c r="L78" s="15"/>
      <c r="M78" s="15"/>
      <c r="N78" s="15"/>
      <c r="P78" s="3" t="str">
        <f t="shared" si="71"/>
        <v xml:space="preserve"> </v>
      </c>
      <c r="Q78" s="3" t="str">
        <f t="shared" si="54"/>
        <v xml:space="preserve"> </v>
      </c>
      <c r="R78" s="3">
        <f t="shared" si="55"/>
        <v>2.3749999999999996</v>
      </c>
      <c r="S78" s="3" t="str">
        <f t="shared" si="56"/>
        <v xml:space="preserve"> </v>
      </c>
      <c r="T78" s="3" t="str">
        <f t="shared" si="57"/>
        <v xml:space="preserve"> </v>
      </c>
      <c r="U78" s="3" t="str">
        <f t="shared" si="58"/>
        <v xml:space="preserve"> </v>
      </c>
      <c r="V78" s="3" t="str">
        <f t="shared" si="59"/>
        <v xml:space="preserve"> </v>
      </c>
      <c r="W78" s="3" t="str">
        <f t="shared" si="60"/>
        <v xml:space="preserve"> </v>
      </c>
      <c r="X78" s="3" t="str">
        <f t="shared" si="61"/>
        <v xml:space="preserve"> </v>
      </c>
      <c r="Y78" s="3" t="str">
        <f t="shared" si="62"/>
        <v xml:space="preserve"> </v>
      </c>
      <c r="AA78" s="16" t="str">
        <f t="shared" si="63"/>
        <v>Booster</v>
      </c>
      <c r="AC78" s="3">
        <f t="shared" si="64"/>
        <v>2.0369999999999999</v>
      </c>
      <c r="AD78" s="3">
        <f t="shared" si="65"/>
        <v>20.147793658069087</v>
      </c>
      <c r="AE78" s="3">
        <f t="shared" si="66"/>
        <v>0</v>
      </c>
      <c r="AF78" s="3">
        <f t="shared" si="68"/>
        <v>14.557996804363592</v>
      </c>
      <c r="AH78" s="28">
        <f t="shared" si="69"/>
        <v>0.28100000000000003</v>
      </c>
      <c r="AI78" s="28">
        <f t="shared" si="70"/>
        <v>1.2882493375126645E-3</v>
      </c>
      <c r="AJ78" s="40">
        <f t="shared" si="67"/>
        <v>3.4705790462432683E-2</v>
      </c>
      <c r="AK78" s="28"/>
      <c r="AM78" s="14">
        <f>Rho_Coef0+Rho_Coef1*Solution!I78+Rho_Coef2*Solution!I78^2</f>
        <v>0.9982159247419532</v>
      </c>
      <c r="AO78" s="3" t="str">
        <f t="shared" si="48"/>
        <v xml:space="preserve"> </v>
      </c>
      <c r="AP78" s="3" t="str">
        <f t="shared" si="49"/>
        <v xml:space="preserve"> </v>
      </c>
      <c r="AQ78" s="3" t="str">
        <f t="shared" si="50"/>
        <v xml:space="preserve"> </v>
      </c>
      <c r="AR78" s="3" t="str">
        <f t="shared" si="51"/>
        <v xml:space="preserve"> </v>
      </c>
    </row>
    <row r="79" spans="1:44">
      <c r="A79" s="3">
        <f t="shared" si="52"/>
        <v>0.76000000000000045</v>
      </c>
      <c r="B79" s="3">
        <f t="shared" si="41"/>
        <v>2.3704166666666664</v>
      </c>
      <c r="C79" s="3">
        <f t="shared" si="42"/>
        <v>2.0607270833333331</v>
      </c>
      <c r="D79" s="14">
        <f t="shared" si="53"/>
        <v>-0.48729725428663401</v>
      </c>
      <c r="E79" s="14">
        <f t="shared" si="46"/>
        <v>-0.34012454267849507</v>
      </c>
      <c r="F79" s="14">
        <f t="shared" si="43"/>
        <v>1.5429948697015372</v>
      </c>
      <c r="G79" s="3">
        <f t="shared" si="47"/>
        <v>44.488440968700786</v>
      </c>
      <c r="H79" s="3">
        <f t="shared" si="44"/>
        <v>45.9857636455001</v>
      </c>
      <c r="I79" s="3">
        <f t="shared" si="45"/>
        <v>19.180009390472947</v>
      </c>
      <c r="L79" s="15"/>
      <c r="M79" s="15"/>
      <c r="N79" s="15"/>
      <c r="P79" s="3" t="str">
        <f t="shared" si="71"/>
        <v xml:space="preserve"> </v>
      </c>
      <c r="Q79" s="3" t="str">
        <f t="shared" si="54"/>
        <v xml:space="preserve"> </v>
      </c>
      <c r="R79" s="3">
        <f t="shared" si="55"/>
        <v>2.3704166666666664</v>
      </c>
      <c r="S79" s="3" t="str">
        <f t="shared" si="56"/>
        <v xml:space="preserve"> </v>
      </c>
      <c r="T79" s="3" t="str">
        <f t="shared" si="57"/>
        <v xml:space="preserve"> </v>
      </c>
      <c r="U79" s="3" t="str">
        <f t="shared" si="58"/>
        <v xml:space="preserve"> </v>
      </c>
      <c r="V79" s="3" t="str">
        <f t="shared" si="59"/>
        <v xml:space="preserve"> </v>
      </c>
      <c r="W79" s="3" t="str">
        <f t="shared" si="60"/>
        <v xml:space="preserve"> </v>
      </c>
      <c r="X79" s="3" t="str">
        <f t="shared" si="61"/>
        <v xml:space="preserve"> </v>
      </c>
      <c r="Y79" s="3" t="str">
        <f t="shared" si="62"/>
        <v xml:space="preserve"> </v>
      </c>
      <c r="AA79" s="16" t="str">
        <f t="shared" si="63"/>
        <v>Booster</v>
      </c>
      <c r="AC79" s="3">
        <f t="shared" si="64"/>
        <v>2.0607270833333331</v>
      </c>
      <c r="AD79" s="3">
        <f t="shared" si="65"/>
        <v>20.125054255732881</v>
      </c>
      <c r="AE79" s="3">
        <f t="shared" si="66"/>
        <v>0</v>
      </c>
      <c r="AF79" s="3">
        <f t="shared" si="68"/>
        <v>14.557996804363592</v>
      </c>
      <c r="AH79" s="28">
        <f t="shared" si="69"/>
        <v>0.28100000000000003</v>
      </c>
      <c r="AI79" s="28">
        <f t="shared" si="70"/>
        <v>1.2882493375126645E-3</v>
      </c>
      <c r="AJ79" s="40">
        <f t="shared" si="67"/>
        <v>3.4683051060096476E-2</v>
      </c>
      <c r="AK79" s="28"/>
      <c r="AM79" s="14">
        <f>Rho_Coef0+Rho_Coef1*Solution!I79+Rho_Coef2*Solution!I79^2</f>
        <v>0.99817208098793719</v>
      </c>
      <c r="AO79" s="3" t="str">
        <f t="shared" si="48"/>
        <v xml:space="preserve"> </v>
      </c>
      <c r="AP79" s="3" t="str">
        <f t="shared" si="49"/>
        <v xml:space="preserve"> </v>
      </c>
      <c r="AQ79" s="3" t="str">
        <f t="shared" si="50"/>
        <v xml:space="preserve"> </v>
      </c>
      <c r="AR79" s="3" t="str">
        <f t="shared" si="51"/>
        <v xml:space="preserve"> </v>
      </c>
    </row>
    <row r="80" spans="1:44">
      <c r="A80" s="3">
        <f t="shared" si="52"/>
        <v>0.77000000000000046</v>
      </c>
      <c r="B80" s="3">
        <f t="shared" si="41"/>
        <v>2.3658333333333328</v>
      </c>
      <c r="C80" s="3">
        <f t="shared" si="42"/>
        <v>2.0844083333333332</v>
      </c>
      <c r="D80" s="14">
        <f t="shared" si="53"/>
        <v>-0.49674965464451998</v>
      </c>
      <c r="E80" s="14">
        <f t="shared" si="46"/>
        <v>-0.33990197608000394</v>
      </c>
      <c r="F80" s="14">
        <f t="shared" si="43"/>
        <v>1.5291817026088088</v>
      </c>
      <c r="G80" s="3">
        <f t="shared" si="47"/>
        <v>44.119042545251268</v>
      </c>
      <c r="H80" s="3">
        <f t="shared" si="44"/>
        <v>46.430648055187106</v>
      </c>
      <c r="I80" s="3">
        <f t="shared" si="45"/>
        <v>19.642072979055211</v>
      </c>
      <c r="L80" s="15"/>
      <c r="M80" s="15"/>
      <c r="N80" s="15"/>
      <c r="P80" s="3" t="str">
        <f t="shared" si="71"/>
        <v xml:space="preserve"> </v>
      </c>
      <c r="Q80" s="3" t="str">
        <f t="shared" si="54"/>
        <v xml:space="preserve"> </v>
      </c>
      <c r="R80" s="3">
        <f t="shared" si="55"/>
        <v>2.3658333333333328</v>
      </c>
      <c r="S80" s="3" t="str">
        <f t="shared" si="56"/>
        <v xml:space="preserve"> </v>
      </c>
      <c r="T80" s="3" t="str">
        <f t="shared" si="57"/>
        <v xml:space="preserve"> </v>
      </c>
      <c r="U80" s="3" t="str">
        <f t="shared" si="58"/>
        <v xml:space="preserve"> </v>
      </c>
      <c r="V80" s="3" t="str">
        <f t="shared" si="59"/>
        <v xml:space="preserve"> </v>
      </c>
      <c r="W80" s="3" t="str">
        <f t="shared" si="60"/>
        <v xml:space="preserve"> </v>
      </c>
      <c r="X80" s="3" t="str">
        <f t="shared" si="61"/>
        <v xml:space="preserve"> </v>
      </c>
      <c r="Y80" s="3" t="str">
        <f t="shared" si="62"/>
        <v xml:space="preserve"> </v>
      </c>
      <c r="AA80" s="16" t="str">
        <f t="shared" si="63"/>
        <v>Booster</v>
      </c>
      <c r="AC80" s="3">
        <f t="shared" si="64"/>
        <v>2.0844083333333332</v>
      </c>
      <c r="AD80" s="3">
        <f t="shared" si="65"/>
        <v>20.10235877883801</v>
      </c>
      <c r="AE80" s="3">
        <f t="shared" si="66"/>
        <v>0</v>
      </c>
      <c r="AF80" s="3">
        <f t="shared" si="68"/>
        <v>14.557996804363592</v>
      </c>
      <c r="AH80" s="28">
        <f t="shared" si="69"/>
        <v>0.28100000000000003</v>
      </c>
      <c r="AI80" s="28">
        <f t="shared" si="70"/>
        <v>1.2882493375126645E-3</v>
      </c>
      <c r="AJ80" s="40">
        <f t="shared" si="67"/>
        <v>3.4660355583201602E-2</v>
      </c>
      <c r="AK80" s="28"/>
      <c r="AM80" s="14">
        <f>Rho_Coef0+Rho_Coef1*Solution!I80+Rho_Coef2*Solution!I80^2</f>
        <v>0.99812781066100009</v>
      </c>
      <c r="AO80" s="3" t="str">
        <f t="shared" si="48"/>
        <v xml:space="preserve"> </v>
      </c>
      <c r="AP80" s="3" t="str">
        <f t="shared" si="49"/>
        <v xml:space="preserve"> </v>
      </c>
      <c r="AQ80" s="3" t="str">
        <f t="shared" si="50"/>
        <v xml:space="preserve"> </v>
      </c>
      <c r="AR80" s="3" t="str">
        <f t="shared" si="51"/>
        <v xml:space="preserve"> </v>
      </c>
    </row>
    <row r="81" spans="1:44">
      <c r="A81" s="3">
        <f t="shared" si="52"/>
        <v>0.78000000000000047</v>
      </c>
      <c r="B81" s="3">
        <f t="shared" si="41"/>
        <v>2.3612499999999996</v>
      </c>
      <c r="C81" s="3">
        <f t="shared" si="42"/>
        <v>2.1080437499999998</v>
      </c>
      <c r="D81" s="14">
        <f t="shared" si="53"/>
        <v>-0.50621242180200665</v>
      </c>
      <c r="E81" s="14">
        <f t="shared" si="46"/>
        <v>-0.33967984024294218</v>
      </c>
      <c r="F81" s="14">
        <f t="shared" si="43"/>
        <v>1.5153577379550507</v>
      </c>
      <c r="G81" s="3">
        <f t="shared" si="47"/>
        <v>43.748792834713036</v>
      </c>
      <c r="H81" s="3">
        <f t="shared" si="44"/>
        <v>46.871838480639617</v>
      </c>
      <c r="I81" s="3">
        <f t="shared" si="45"/>
        <v>20.108566899248821</v>
      </c>
      <c r="L81" s="15"/>
      <c r="M81" s="15"/>
      <c r="N81" s="15"/>
      <c r="P81" s="3" t="str">
        <f t="shared" si="71"/>
        <v xml:space="preserve"> </v>
      </c>
      <c r="Q81" s="3" t="str">
        <f t="shared" si="54"/>
        <v xml:space="preserve"> </v>
      </c>
      <c r="R81" s="3">
        <f t="shared" si="55"/>
        <v>2.3612499999999996</v>
      </c>
      <c r="S81" s="3" t="str">
        <f t="shared" si="56"/>
        <v xml:space="preserve"> </v>
      </c>
      <c r="T81" s="3" t="str">
        <f t="shared" si="57"/>
        <v xml:space="preserve"> </v>
      </c>
      <c r="U81" s="3" t="str">
        <f t="shared" si="58"/>
        <v xml:space="preserve"> </v>
      </c>
      <c r="V81" s="3" t="str">
        <f t="shared" si="59"/>
        <v xml:space="preserve"> </v>
      </c>
      <c r="W81" s="3" t="str">
        <f t="shared" si="60"/>
        <v xml:space="preserve"> </v>
      </c>
      <c r="X81" s="3" t="str">
        <f t="shared" si="61"/>
        <v xml:space="preserve"> </v>
      </c>
      <c r="Y81" s="3" t="str">
        <f t="shared" si="62"/>
        <v xml:space="preserve"> </v>
      </c>
      <c r="AA81" s="16" t="str">
        <f t="shared" si="63"/>
        <v>Booster</v>
      </c>
      <c r="AC81" s="3">
        <f t="shared" si="64"/>
        <v>2.1080437499999998</v>
      </c>
      <c r="AD81" s="3">
        <f t="shared" si="65"/>
        <v>20.079707227384475</v>
      </c>
      <c r="AE81" s="3">
        <f t="shared" si="66"/>
        <v>0</v>
      </c>
      <c r="AF81" s="3">
        <f t="shared" si="68"/>
        <v>14.557996804363592</v>
      </c>
      <c r="AH81" s="28">
        <f t="shared" si="69"/>
        <v>0.28100000000000003</v>
      </c>
      <c r="AI81" s="28">
        <f t="shared" si="70"/>
        <v>1.2882493375126645E-3</v>
      </c>
      <c r="AJ81" s="40">
        <f t="shared" si="67"/>
        <v>3.4637704031748068E-2</v>
      </c>
      <c r="AK81" s="28"/>
      <c r="AM81" s="14">
        <f>Rho_Coef0+Rho_Coef1*Solution!I81+Rho_Coef2*Solution!I81^2</f>
        <v>0.99808311733754962</v>
      </c>
      <c r="AO81" s="3" t="str">
        <f t="shared" si="48"/>
        <v xml:space="preserve"> </v>
      </c>
      <c r="AP81" s="3" t="str">
        <f t="shared" si="49"/>
        <v xml:space="preserve"> </v>
      </c>
      <c r="AQ81" s="3" t="str">
        <f t="shared" si="50"/>
        <v xml:space="preserve"> </v>
      </c>
      <c r="AR81" s="3" t="str">
        <f t="shared" si="51"/>
        <v xml:space="preserve"> </v>
      </c>
    </row>
    <row r="82" spans="1:44">
      <c r="A82" s="3">
        <f t="shared" si="52"/>
        <v>0.79000000000000048</v>
      </c>
      <c r="B82" s="3">
        <f t="shared" si="41"/>
        <v>2.3566666666666665</v>
      </c>
      <c r="C82" s="3">
        <f t="shared" si="42"/>
        <v>2.1316333333333333</v>
      </c>
      <c r="D82" s="14">
        <f t="shared" si="53"/>
        <v>-0.51568310533979078</v>
      </c>
      <c r="E82" s="14">
        <f t="shared" si="46"/>
        <v>-0.3394581351673096</v>
      </c>
      <c r="F82" s="14">
        <f t="shared" si="43"/>
        <v>1.5015254261595661</v>
      </c>
      <c r="G82" s="3">
        <f t="shared" si="47"/>
        <v>43.377762365866388</v>
      </c>
      <c r="H82" s="3">
        <f t="shared" si="44"/>
        <v>47.309326408986749</v>
      </c>
      <c r="I82" s="3">
        <f t="shared" si="45"/>
        <v>20.579454172173513</v>
      </c>
      <c r="L82" s="15"/>
      <c r="M82" s="15"/>
      <c r="N82" s="15"/>
      <c r="P82" s="3" t="str">
        <f t="shared" si="71"/>
        <v xml:space="preserve"> </v>
      </c>
      <c r="Q82" s="3" t="str">
        <f t="shared" si="54"/>
        <v xml:space="preserve"> </v>
      </c>
      <c r="R82" s="3">
        <f t="shared" si="55"/>
        <v>2.3566666666666665</v>
      </c>
      <c r="S82" s="3" t="str">
        <f t="shared" si="56"/>
        <v xml:space="preserve"> </v>
      </c>
      <c r="T82" s="3" t="str">
        <f t="shared" si="57"/>
        <v xml:space="preserve"> </v>
      </c>
      <c r="U82" s="3" t="str">
        <f t="shared" si="58"/>
        <v xml:space="preserve"> </v>
      </c>
      <c r="V82" s="3" t="str">
        <f t="shared" si="59"/>
        <v xml:space="preserve"> </v>
      </c>
      <c r="W82" s="3" t="str">
        <f t="shared" si="60"/>
        <v xml:space="preserve"> </v>
      </c>
      <c r="X82" s="3" t="str">
        <f t="shared" si="61"/>
        <v xml:space="preserve"> </v>
      </c>
      <c r="Y82" s="3" t="str">
        <f t="shared" si="62"/>
        <v xml:space="preserve"> </v>
      </c>
      <c r="AA82" s="16" t="str">
        <f t="shared" si="63"/>
        <v>Booster</v>
      </c>
      <c r="AC82" s="3">
        <f t="shared" si="64"/>
        <v>2.1316333333333333</v>
      </c>
      <c r="AD82" s="3">
        <f t="shared" si="65"/>
        <v>20.057099601372279</v>
      </c>
      <c r="AE82" s="3">
        <f t="shared" si="66"/>
        <v>0</v>
      </c>
      <c r="AF82" s="3">
        <f t="shared" si="68"/>
        <v>14.557996804363592</v>
      </c>
      <c r="AH82" s="28">
        <f t="shared" si="69"/>
        <v>0.28100000000000003</v>
      </c>
      <c r="AI82" s="28">
        <f t="shared" si="70"/>
        <v>1.2882493375126645E-3</v>
      </c>
      <c r="AJ82" s="40">
        <f t="shared" si="67"/>
        <v>3.4615096405735866E-2</v>
      </c>
      <c r="AK82" s="28"/>
      <c r="AM82" s="14">
        <f>Rho_Coef0+Rho_Coef1*Solution!I82+Rho_Coef2*Solution!I82^2</f>
        <v>0.99803800460242753</v>
      </c>
      <c r="AO82" s="3" t="str">
        <f t="shared" si="48"/>
        <v xml:space="preserve"> </v>
      </c>
      <c r="AP82" s="3" t="str">
        <f t="shared" si="49"/>
        <v xml:space="preserve"> </v>
      </c>
      <c r="AQ82" s="3" t="str">
        <f t="shared" si="50"/>
        <v xml:space="preserve"> </v>
      </c>
      <c r="AR82" s="3" t="str">
        <f t="shared" si="51"/>
        <v xml:space="preserve"> </v>
      </c>
    </row>
    <row r="83" spans="1:44">
      <c r="A83" s="3">
        <f t="shared" si="52"/>
        <v>0.80000000000000049</v>
      </c>
      <c r="B83" s="3">
        <f t="shared" si="41"/>
        <v>2.3520833333333329</v>
      </c>
      <c r="C83" s="3">
        <f t="shared" si="42"/>
        <v>2.1551770833333332</v>
      </c>
      <c r="D83" s="14">
        <f t="shared" si="53"/>
        <v>-0.52515928296343783</v>
      </c>
      <c r="E83" s="14">
        <f t="shared" si="46"/>
        <v>-0.33923686085310645</v>
      </c>
      <c r="F83" s="14">
        <f t="shared" si="43"/>
        <v>1.4876871895167885</v>
      </c>
      <c r="G83" s="3">
        <f t="shared" si="47"/>
        <v>43.006021044959851</v>
      </c>
      <c r="H83" s="3">
        <f t="shared" si="44"/>
        <v>47.743104032645412</v>
      </c>
      <c r="I83" s="3">
        <f t="shared" si="45"/>
        <v>21.054697737315628</v>
      </c>
      <c r="L83" s="15"/>
      <c r="M83" s="15"/>
      <c r="N83" s="15"/>
      <c r="P83" s="3" t="str">
        <f t="shared" si="71"/>
        <v xml:space="preserve"> </v>
      </c>
      <c r="Q83" s="3" t="str">
        <f t="shared" si="54"/>
        <v xml:space="preserve"> </v>
      </c>
      <c r="R83" s="3">
        <f t="shared" si="55"/>
        <v>2.3520833333333329</v>
      </c>
      <c r="S83" s="3" t="str">
        <f t="shared" si="56"/>
        <v xml:space="preserve"> </v>
      </c>
      <c r="T83" s="3" t="str">
        <f t="shared" si="57"/>
        <v xml:space="preserve"> </v>
      </c>
      <c r="U83" s="3" t="str">
        <f t="shared" si="58"/>
        <v xml:space="preserve"> </v>
      </c>
      <c r="V83" s="3" t="str">
        <f t="shared" si="59"/>
        <v xml:space="preserve"> </v>
      </c>
      <c r="W83" s="3" t="str">
        <f t="shared" si="60"/>
        <v xml:space="preserve"> </v>
      </c>
      <c r="X83" s="3" t="str">
        <f t="shared" si="61"/>
        <v xml:space="preserve"> </v>
      </c>
      <c r="Y83" s="3" t="str">
        <f t="shared" si="62"/>
        <v xml:space="preserve"> </v>
      </c>
      <c r="AA83" s="16" t="str">
        <f t="shared" si="63"/>
        <v>Booster</v>
      </c>
      <c r="AC83" s="3">
        <f t="shared" si="64"/>
        <v>2.1551770833333332</v>
      </c>
      <c r="AD83" s="3">
        <f t="shared" si="65"/>
        <v>20.034535900801423</v>
      </c>
      <c r="AE83" s="3">
        <f t="shared" si="66"/>
        <v>0</v>
      </c>
      <c r="AF83" s="3">
        <f t="shared" si="68"/>
        <v>14.557996804363592</v>
      </c>
      <c r="AH83" s="28">
        <f t="shared" si="69"/>
        <v>0.28100000000000003</v>
      </c>
      <c r="AI83" s="28">
        <f t="shared" si="70"/>
        <v>1.2882493375126645E-3</v>
      </c>
      <c r="AJ83" s="40">
        <f t="shared" si="67"/>
        <v>3.4592532705165012E-2</v>
      </c>
      <c r="AK83" s="28"/>
      <c r="AM83" s="14">
        <f>Rho_Coef0+Rho_Coef1*Solution!I83+Rho_Coef2*Solution!I83^2</f>
        <v>0.99799247604821784</v>
      </c>
      <c r="AO83" s="3" t="str">
        <f t="shared" si="48"/>
        <v xml:space="preserve"> </v>
      </c>
      <c r="AP83" s="3" t="str">
        <f t="shared" si="49"/>
        <v xml:space="preserve"> </v>
      </c>
      <c r="AQ83" s="3" t="str">
        <f t="shared" si="50"/>
        <v xml:space="preserve"> </v>
      </c>
      <c r="AR83" s="3" t="str">
        <f t="shared" si="51"/>
        <v xml:space="preserve"> </v>
      </c>
    </row>
    <row r="84" spans="1:44">
      <c r="A84" s="3">
        <f t="shared" si="52"/>
        <v>0.8100000000000005</v>
      </c>
      <c r="B84" s="3">
        <f t="shared" si="41"/>
        <v>2.3474999999999997</v>
      </c>
      <c r="C84" s="3">
        <f t="shared" si="42"/>
        <v>2.1786749999999997</v>
      </c>
      <c r="D84" s="14">
        <f t="shared" si="53"/>
        <v>-0.53463856121369435</v>
      </c>
      <c r="E84" s="14">
        <f t="shared" si="46"/>
        <v>-0.33901601730033259</v>
      </c>
      <c r="F84" s="14">
        <f t="shared" si="43"/>
        <v>1.4738454214859726</v>
      </c>
      <c r="G84" s="3">
        <f t="shared" si="47"/>
        <v>42.633638132239462</v>
      </c>
      <c r="H84" s="3">
        <f t="shared" si="44"/>
        <v>48.173164243095009</v>
      </c>
      <c r="I84" s="3">
        <f t="shared" si="45"/>
        <v>21.534260459548694</v>
      </c>
      <c r="L84" s="15"/>
      <c r="M84" s="15"/>
      <c r="N84" s="15"/>
      <c r="P84" s="3" t="str">
        <f t="shared" si="71"/>
        <v xml:space="preserve"> </v>
      </c>
      <c r="Q84" s="3" t="str">
        <f t="shared" si="54"/>
        <v xml:space="preserve"> </v>
      </c>
      <c r="R84" s="3">
        <f t="shared" si="55"/>
        <v>2.3474999999999997</v>
      </c>
      <c r="S84" s="3" t="str">
        <f t="shared" si="56"/>
        <v xml:space="preserve"> </v>
      </c>
      <c r="T84" s="3" t="str">
        <f t="shared" si="57"/>
        <v xml:space="preserve"> </v>
      </c>
      <c r="U84" s="3" t="str">
        <f t="shared" si="58"/>
        <v xml:space="preserve"> </v>
      </c>
      <c r="V84" s="3" t="str">
        <f t="shared" si="59"/>
        <v xml:space="preserve"> </v>
      </c>
      <c r="W84" s="3" t="str">
        <f t="shared" si="60"/>
        <v xml:space="preserve"> </v>
      </c>
      <c r="X84" s="3" t="str">
        <f t="shared" si="61"/>
        <v xml:space="preserve"> </v>
      </c>
      <c r="Y84" s="3" t="str">
        <f t="shared" si="62"/>
        <v xml:space="preserve"> </v>
      </c>
      <c r="AA84" s="16" t="str">
        <f t="shared" si="63"/>
        <v>Booster</v>
      </c>
      <c r="AC84" s="3">
        <f t="shared" si="64"/>
        <v>2.1786749999999997</v>
      </c>
      <c r="AD84" s="3">
        <f t="shared" si="65"/>
        <v>20.012016125671906</v>
      </c>
      <c r="AE84" s="3">
        <f t="shared" si="66"/>
        <v>0</v>
      </c>
      <c r="AF84" s="3">
        <f t="shared" si="68"/>
        <v>14.557996804363592</v>
      </c>
      <c r="AH84" s="28">
        <f t="shared" si="69"/>
        <v>0.28100000000000003</v>
      </c>
      <c r="AI84" s="28">
        <f t="shared" si="70"/>
        <v>1.2882493375126645E-3</v>
      </c>
      <c r="AJ84" s="40">
        <f t="shared" si="67"/>
        <v>3.4570012930035497E-2</v>
      </c>
      <c r="AK84" s="28"/>
      <c r="AM84" s="14">
        <f>Rho_Coef0+Rho_Coef1*Solution!I84+Rho_Coef2*Solution!I84^2</f>
        <v>0.99794653527456245</v>
      </c>
      <c r="AO84" s="3" t="str">
        <f t="shared" si="48"/>
        <v xml:space="preserve"> </v>
      </c>
      <c r="AP84" s="3" t="str">
        <f t="shared" si="49"/>
        <v xml:space="preserve"> </v>
      </c>
      <c r="AQ84" s="3" t="str">
        <f t="shared" si="50"/>
        <v xml:space="preserve"> </v>
      </c>
      <c r="AR84" s="3" t="str">
        <f t="shared" si="51"/>
        <v xml:space="preserve"> </v>
      </c>
    </row>
    <row r="85" spans="1:44">
      <c r="A85" s="3">
        <f t="shared" si="52"/>
        <v>0.82000000000000051</v>
      </c>
      <c r="B85" s="3">
        <f t="shared" si="41"/>
        <v>2.3429166666666665</v>
      </c>
      <c r="C85" s="3">
        <f t="shared" si="42"/>
        <v>2.2021270833333331</v>
      </c>
      <c r="D85" s="14">
        <f t="shared" si="53"/>
        <v>-0.54411857614580261</v>
      </c>
      <c r="E85" s="14">
        <f t="shared" si="46"/>
        <v>-0.33879560450898799</v>
      </c>
      <c r="F85" s="14">
        <f t="shared" si="43"/>
        <v>1.4600024860118759</v>
      </c>
      <c r="G85" s="3">
        <f t="shared" si="47"/>
        <v>42.260682219295212</v>
      </c>
      <c r="H85" s="3">
        <f t="shared" si="44"/>
        <v>48.599500624417402</v>
      </c>
      <c r="I85" s="3">
        <f t="shared" si="45"/>
        <v>22.018105136090611</v>
      </c>
      <c r="L85" s="15"/>
      <c r="M85" s="15"/>
      <c r="N85" s="15"/>
      <c r="P85" s="3" t="str">
        <f t="shared" si="71"/>
        <v xml:space="preserve"> </v>
      </c>
      <c r="Q85" s="3" t="str">
        <f t="shared" si="54"/>
        <v xml:space="preserve"> </v>
      </c>
      <c r="R85" s="3">
        <f t="shared" si="55"/>
        <v>2.3429166666666665</v>
      </c>
      <c r="S85" s="3" t="str">
        <f t="shared" si="56"/>
        <v xml:space="preserve"> </v>
      </c>
      <c r="T85" s="3" t="str">
        <f t="shared" si="57"/>
        <v xml:space="preserve"> </v>
      </c>
      <c r="U85" s="3" t="str">
        <f t="shared" si="58"/>
        <v xml:space="preserve"> </v>
      </c>
      <c r="V85" s="3" t="str">
        <f t="shared" si="59"/>
        <v xml:space="preserve"> </v>
      </c>
      <c r="W85" s="3" t="str">
        <f t="shared" si="60"/>
        <v xml:space="preserve"> </v>
      </c>
      <c r="X85" s="3" t="str">
        <f t="shared" si="61"/>
        <v xml:space="preserve"> </v>
      </c>
      <c r="Y85" s="3" t="str">
        <f t="shared" si="62"/>
        <v xml:space="preserve"> </v>
      </c>
      <c r="AA85" s="16" t="str">
        <f t="shared" si="63"/>
        <v>Booster</v>
      </c>
      <c r="AC85" s="3">
        <f t="shared" si="64"/>
        <v>2.2021270833333331</v>
      </c>
      <c r="AD85" s="3">
        <f t="shared" si="65"/>
        <v>19.989540275983725</v>
      </c>
      <c r="AE85" s="3">
        <f t="shared" si="66"/>
        <v>0</v>
      </c>
      <c r="AF85" s="3">
        <f t="shared" si="68"/>
        <v>14.557996804363592</v>
      </c>
      <c r="AH85" s="28">
        <f t="shared" si="69"/>
        <v>0.28100000000000003</v>
      </c>
      <c r="AI85" s="28">
        <f t="shared" si="70"/>
        <v>1.2882493375126645E-3</v>
      </c>
      <c r="AJ85" s="40">
        <f t="shared" si="67"/>
        <v>3.4547537080347315E-2</v>
      </c>
      <c r="AK85" s="28"/>
      <c r="AM85" s="14">
        <f>Rho_Coef0+Rho_Coef1*Solution!I85+Rho_Coef2*Solution!I85^2</f>
        <v>0.99790018588748264</v>
      </c>
      <c r="AO85" s="3" t="str">
        <f t="shared" si="48"/>
        <v xml:space="preserve"> </v>
      </c>
      <c r="AP85" s="3" t="str">
        <f t="shared" si="49"/>
        <v xml:space="preserve"> </v>
      </c>
      <c r="AQ85" s="3" t="str">
        <f t="shared" si="50"/>
        <v xml:space="preserve"> </v>
      </c>
      <c r="AR85" s="3" t="str">
        <f t="shared" si="51"/>
        <v xml:space="preserve"> </v>
      </c>
    </row>
    <row r="86" spans="1:44">
      <c r="A86" s="3">
        <f t="shared" si="52"/>
        <v>0.83000000000000052</v>
      </c>
      <c r="B86" s="3">
        <f t="shared" si="41"/>
        <v>2.3383333333333329</v>
      </c>
      <c r="C86" s="3">
        <f t="shared" si="42"/>
        <v>2.2255333333333329</v>
      </c>
      <c r="D86" s="14">
        <f t="shared" si="53"/>
        <v>-0.55359699397783568</v>
      </c>
      <c r="E86" s="14">
        <f t="shared" si="46"/>
        <v>-0.33857562247907269</v>
      </c>
      <c r="F86" s="14">
        <f t="shared" si="43"/>
        <v>1.4461607168764243</v>
      </c>
      <c r="G86" s="3">
        <f t="shared" si="47"/>
        <v>41.88722120722904</v>
      </c>
      <c r="H86" s="3">
        <f t="shared" si="44"/>
        <v>49.022107446610356</v>
      </c>
      <c r="I86" s="3">
        <f t="shared" si="45"/>
        <v>22.506194503395147</v>
      </c>
      <c r="L86" s="15"/>
      <c r="M86" s="15"/>
      <c r="N86" s="15"/>
      <c r="P86" s="3" t="str">
        <f t="shared" si="71"/>
        <v xml:space="preserve"> </v>
      </c>
      <c r="Q86" s="3" t="str">
        <f t="shared" si="54"/>
        <v xml:space="preserve"> </v>
      </c>
      <c r="R86" s="3">
        <f t="shared" si="55"/>
        <v>2.3383333333333329</v>
      </c>
      <c r="S86" s="3" t="str">
        <f t="shared" si="56"/>
        <v xml:space="preserve"> </v>
      </c>
      <c r="T86" s="3" t="str">
        <f t="shared" si="57"/>
        <v xml:space="preserve"> </v>
      </c>
      <c r="U86" s="3" t="str">
        <f t="shared" si="58"/>
        <v xml:space="preserve"> </v>
      </c>
      <c r="V86" s="3" t="str">
        <f t="shared" si="59"/>
        <v xml:space="preserve"> </v>
      </c>
      <c r="W86" s="3" t="str">
        <f t="shared" si="60"/>
        <v xml:space="preserve"> </v>
      </c>
      <c r="X86" s="3" t="str">
        <f t="shared" si="61"/>
        <v xml:space="preserve"> </v>
      </c>
      <c r="Y86" s="3" t="str">
        <f t="shared" si="62"/>
        <v xml:space="preserve"> </v>
      </c>
      <c r="AA86" s="16" t="str">
        <f t="shared" si="63"/>
        <v>Booster</v>
      </c>
      <c r="AC86" s="3">
        <f t="shared" si="64"/>
        <v>2.2255333333333329</v>
      </c>
      <c r="AD86" s="3">
        <f t="shared" si="65"/>
        <v>19.967108351736879</v>
      </c>
      <c r="AE86" s="3">
        <f t="shared" si="66"/>
        <v>0</v>
      </c>
      <c r="AF86" s="3">
        <f t="shared" si="68"/>
        <v>14.557996804363592</v>
      </c>
      <c r="AH86" s="28">
        <f t="shared" si="69"/>
        <v>0.28100000000000003</v>
      </c>
      <c r="AI86" s="28">
        <f t="shared" si="70"/>
        <v>1.2882493375126645E-3</v>
      </c>
      <c r="AJ86" s="40">
        <f t="shared" si="67"/>
        <v>3.4525105156100473E-2</v>
      </c>
      <c r="AK86" s="28"/>
      <c r="AM86" s="14">
        <f>Rho_Coef0+Rho_Coef1*Solution!I86+Rho_Coef2*Solution!I86^2</f>
        <v>0.99785343149870676</v>
      </c>
      <c r="AO86" s="3" t="str">
        <f t="shared" si="48"/>
        <v xml:space="preserve"> </v>
      </c>
      <c r="AP86" s="3" t="str">
        <f t="shared" si="49"/>
        <v xml:space="preserve"> </v>
      </c>
      <c r="AQ86" s="3" t="str">
        <f t="shared" si="50"/>
        <v xml:space="preserve"> </v>
      </c>
      <c r="AR86" s="3" t="str">
        <f t="shared" si="51"/>
        <v xml:space="preserve"> </v>
      </c>
    </row>
    <row r="87" spans="1:44">
      <c r="A87" s="3">
        <f t="shared" si="52"/>
        <v>0.84000000000000052</v>
      </c>
      <c r="B87" s="3">
        <f t="shared" si="41"/>
        <v>2.3337499999999998</v>
      </c>
      <c r="C87" s="3">
        <f t="shared" si="42"/>
        <v>2.2488937499999997</v>
      </c>
      <c r="D87" s="14">
        <f t="shared" si="53"/>
        <v>-0.56307151170809944</v>
      </c>
      <c r="E87" s="14">
        <f t="shared" si="46"/>
        <v>-0.33835607121058664</v>
      </c>
      <c r="F87" s="14">
        <f t="shared" si="43"/>
        <v>1.4323224170813138</v>
      </c>
      <c r="G87" s="3">
        <f t="shared" si="47"/>
        <v>41.513322285647163</v>
      </c>
      <c r="H87" s="3">
        <f t="shared" si="44"/>
        <v>49.440979658682643</v>
      </c>
      <c r="I87" s="3">
        <f t="shared" si="45"/>
        <v>22.998491243975533</v>
      </c>
      <c r="L87" s="15"/>
      <c r="M87" s="15"/>
      <c r="N87" s="15"/>
      <c r="P87" s="3" t="str">
        <f t="shared" si="71"/>
        <v xml:space="preserve"> </v>
      </c>
      <c r="Q87" s="3" t="str">
        <f t="shared" si="54"/>
        <v xml:space="preserve"> </v>
      </c>
      <c r="R87" s="3">
        <f t="shared" si="55"/>
        <v>2.3337499999999998</v>
      </c>
      <c r="S87" s="3" t="str">
        <f t="shared" si="56"/>
        <v xml:space="preserve"> </v>
      </c>
      <c r="T87" s="3" t="str">
        <f t="shared" si="57"/>
        <v xml:space="preserve"> </v>
      </c>
      <c r="U87" s="3" t="str">
        <f t="shared" si="58"/>
        <v xml:space="preserve"> </v>
      </c>
      <c r="V87" s="3" t="str">
        <f t="shared" si="59"/>
        <v xml:space="preserve"> </v>
      </c>
      <c r="W87" s="3" t="str">
        <f t="shared" si="60"/>
        <v xml:space="preserve"> </v>
      </c>
      <c r="X87" s="3" t="str">
        <f t="shared" si="61"/>
        <v xml:space="preserve"> </v>
      </c>
      <c r="Y87" s="3" t="str">
        <f t="shared" si="62"/>
        <v xml:space="preserve"> </v>
      </c>
      <c r="AA87" s="16" t="str">
        <f t="shared" si="63"/>
        <v>Booster</v>
      </c>
      <c r="AC87" s="3">
        <f t="shared" si="64"/>
        <v>2.2488937499999997</v>
      </c>
      <c r="AD87" s="3">
        <f t="shared" si="65"/>
        <v>19.944720352931373</v>
      </c>
      <c r="AE87" s="3">
        <f t="shared" si="66"/>
        <v>0</v>
      </c>
      <c r="AF87" s="3">
        <f t="shared" si="68"/>
        <v>14.557996804363592</v>
      </c>
      <c r="AH87" s="28">
        <f t="shared" si="69"/>
        <v>0.28100000000000003</v>
      </c>
      <c r="AI87" s="28">
        <f t="shared" si="70"/>
        <v>1.2882493375126645E-3</v>
      </c>
      <c r="AJ87" s="40">
        <f t="shared" si="67"/>
        <v>3.4502717157294964E-2</v>
      </c>
      <c r="AK87" s="28"/>
      <c r="AM87" s="14">
        <f>Rho_Coef0+Rho_Coef1*Solution!I87+Rho_Coef2*Solution!I87^2</f>
        <v>0.99780627572500447</v>
      </c>
      <c r="AO87" s="3" t="str">
        <f t="shared" si="48"/>
        <v xml:space="preserve"> </v>
      </c>
      <c r="AP87" s="3" t="str">
        <f t="shared" si="49"/>
        <v xml:space="preserve"> </v>
      </c>
      <c r="AQ87" s="3" t="str">
        <f t="shared" si="50"/>
        <v xml:space="preserve"> </v>
      </c>
      <c r="AR87" s="3" t="str">
        <f t="shared" si="51"/>
        <v xml:space="preserve"> </v>
      </c>
    </row>
    <row r="88" spans="1:44">
      <c r="A88" s="3">
        <f t="shared" si="52"/>
        <v>0.85000000000000053</v>
      </c>
      <c r="B88" s="3">
        <f t="shared" si="41"/>
        <v>2.3291666666666662</v>
      </c>
      <c r="C88" s="3">
        <f t="shared" si="42"/>
        <v>2.2722083333333329</v>
      </c>
      <c r="D88" s="14">
        <f t="shared" si="53"/>
        <v>-0.57253985770168903</v>
      </c>
      <c r="E88" s="14">
        <f t="shared" si="46"/>
        <v>-0.33813695070352995</v>
      </c>
      <c r="F88" s="14">
        <f t="shared" si="43"/>
        <v>1.4184898582614471</v>
      </c>
      <c r="G88" s="3">
        <f t="shared" si="47"/>
        <v>41.139051912478251</v>
      </c>
      <c r="H88" s="3">
        <f t="shared" si="44"/>
        <v>49.856112881539111</v>
      </c>
      <c r="I88" s="3">
        <f t="shared" si="45"/>
        <v>23.494957993157982</v>
      </c>
      <c r="L88" s="15"/>
      <c r="M88" s="15"/>
      <c r="N88" s="15"/>
      <c r="P88" s="3" t="str">
        <f t="shared" si="71"/>
        <v xml:space="preserve"> </v>
      </c>
      <c r="Q88" s="3" t="str">
        <f t="shared" si="54"/>
        <v xml:space="preserve"> </v>
      </c>
      <c r="R88" s="3">
        <f t="shared" si="55"/>
        <v>2.3291666666666662</v>
      </c>
      <c r="S88" s="3" t="str">
        <f t="shared" si="56"/>
        <v xml:space="preserve"> </v>
      </c>
      <c r="T88" s="3" t="str">
        <f t="shared" si="57"/>
        <v xml:space="preserve"> </v>
      </c>
      <c r="U88" s="3" t="str">
        <f t="shared" si="58"/>
        <v xml:space="preserve"> </v>
      </c>
      <c r="V88" s="3" t="str">
        <f t="shared" si="59"/>
        <v xml:space="preserve"> </v>
      </c>
      <c r="W88" s="3" t="str">
        <f t="shared" si="60"/>
        <v xml:space="preserve"> </v>
      </c>
      <c r="X88" s="3" t="str">
        <f t="shared" si="61"/>
        <v xml:space="preserve"> </v>
      </c>
      <c r="Y88" s="3" t="str">
        <f t="shared" si="62"/>
        <v xml:space="preserve"> </v>
      </c>
      <c r="AA88" s="16" t="str">
        <f t="shared" si="63"/>
        <v>Booster</v>
      </c>
      <c r="AC88" s="3">
        <f t="shared" si="64"/>
        <v>2.2722083333333329</v>
      </c>
      <c r="AD88" s="3">
        <f t="shared" si="65"/>
        <v>19.922376279567207</v>
      </c>
      <c r="AE88" s="3">
        <f t="shared" si="66"/>
        <v>0</v>
      </c>
      <c r="AF88" s="3">
        <f t="shared" si="68"/>
        <v>14.557996804363592</v>
      </c>
      <c r="AH88" s="28">
        <f t="shared" si="69"/>
        <v>0.28100000000000003</v>
      </c>
      <c r="AI88" s="28">
        <f t="shared" si="70"/>
        <v>1.2882493375126645E-3</v>
      </c>
      <c r="AJ88" s="40">
        <f t="shared" si="67"/>
        <v>3.4480373083930801E-2</v>
      </c>
      <c r="AK88" s="28"/>
      <c r="AM88" s="14">
        <f>Rho_Coef0+Rho_Coef1*Solution!I88+Rho_Coef2*Solution!I88^2</f>
        <v>0.99775872218752881</v>
      </c>
      <c r="AO88" s="3" t="str">
        <f t="shared" si="48"/>
        <v xml:space="preserve"> </v>
      </c>
      <c r="AP88" s="3" t="str">
        <f t="shared" si="49"/>
        <v xml:space="preserve"> </v>
      </c>
      <c r="AQ88" s="3" t="str">
        <f t="shared" si="50"/>
        <v xml:space="preserve"> </v>
      </c>
      <c r="AR88" s="3" t="str">
        <f t="shared" si="51"/>
        <v xml:space="preserve"> </v>
      </c>
    </row>
    <row r="89" spans="1:44">
      <c r="A89" s="3">
        <f t="shared" si="52"/>
        <v>0.86000000000000054</v>
      </c>
      <c r="B89" s="3">
        <f t="shared" si="41"/>
        <v>2.324583333333333</v>
      </c>
      <c r="C89" s="3">
        <f t="shared" si="42"/>
        <v>2.2954770833333331</v>
      </c>
      <c r="D89" s="14">
        <f t="shared" si="53"/>
        <v>-0.58199979224631071</v>
      </c>
      <c r="E89" s="14">
        <f t="shared" si="46"/>
        <v>-0.33791826095790251</v>
      </c>
      <c r="F89" s="14">
        <f t="shared" si="43"/>
        <v>1.4046652801291197</v>
      </c>
      <c r="G89" s="3">
        <f t="shared" si="47"/>
        <v>40.764475794619202</v>
      </c>
      <c r="H89" s="3">
        <f t="shared" si="44"/>
        <v>50.267503400663891</v>
      </c>
      <c r="I89" s="3">
        <f t="shared" si="45"/>
        <v>23.995557345763107</v>
      </c>
      <c r="L89" s="15"/>
      <c r="M89" s="15"/>
      <c r="N89" s="15"/>
      <c r="P89" s="3" t="str">
        <f t="shared" si="71"/>
        <v xml:space="preserve"> </v>
      </c>
      <c r="Q89" s="3" t="str">
        <f t="shared" si="54"/>
        <v xml:space="preserve"> </v>
      </c>
      <c r="R89" s="3">
        <f t="shared" si="55"/>
        <v>2.324583333333333</v>
      </c>
      <c r="S89" s="3" t="str">
        <f t="shared" si="56"/>
        <v xml:space="preserve"> </v>
      </c>
      <c r="T89" s="3" t="str">
        <f t="shared" si="57"/>
        <v xml:space="preserve"> </v>
      </c>
      <c r="U89" s="3" t="str">
        <f t="shared" si="58"/>
        <v xml:space="preserve"> </v>
      </c>
      <c r="V89" s="3" t="str">
        <f t="shared" si="59"/>
        <v xml:space="preserve"> </v>
      </c>
      <c r="W89" s="3" t="str">
        <f t="shared" si="60"/>
        <v xml:space="preserve"> </v>
      </c>
      <c r="X89" s="3" t="str">
        <f t="shared" si="61"/>
        <v xml:space="preserve"> </v>
      </c>
      <c r="Y89" s="3" t="str">
        <f t="shared" si="62"/>
        <v xml:space="preserve"> </v>
      </c>
      <c r="AA89" s="16" t="str">
        <f t="shared" si="63"/>
        <v>Booster</v>
      </c>
      <c r="AC89" s="3">
        <f t="shared" si="64"/>
        <v>2.2954770833333331</v>
      </c>
      <c r="AD89" s="3">
        <f t="shared" si="65"/>
        <v>19.900076131644376</v>
      </c>
      <c r="AE89" s="3">
        <f t="shared" si="66"/>
        <v>0</v>
      </c>
      <c r="AF89" s="3">
        <f t="shared" si="68"/>
        <v>14.557996804363592</v>
      </c>
      <c r="AH89" s="28">
        <f t="shared" si="69"/>
        <v>0.28100000000000003</v>
      </c>
      <c r="AI89" s="28">
        <f t="shared" si="70"/>
        <v>1.2882493375126645E-3</v>
      </c>
      <c r="AJ89" s="40">
        <f t="shared" si="67"/>
        <v>3.4458072936007965E-2</v>
      </c>
      <c r="AK89" s="28"/>
      <c r="AM89" s="14">
        <f>Rho_Coef0+Rho_Coef1*Solution!I89+Rho_Coef2*Solution!I89^2</f>
        <v>0.99771077451116474</v>
      </c>
      <c r="AO89" s="3" t="str">
        <f t="shared" si="48"/>
        <v xml:space="preserve"> </v>
      </c>
      <c r="AP89" s="3" t="str">
        <f t="shared" si="49"/>
        <v xml:space="preserve"> </v>
      </c>
      <c r="AQ89" s="3" t="str">
        <f t="shared" si="50"/>
        <v xml:space="preserve"> </v>
      </c>
      <c r="AR89" s="3" t="str">
        <f t="shared" si="51"/>
        <v xml:space="preserve"> </v>
      </c>
    </row>
    <row r="90" spans="1:44">
      <c r="A90" s="3">
        <f t="shared" si="52"/>
        <v>0.87000000000000055</v>
      </c>
      <c r="B90" s="3">
        <f t="shared" si="41"/>
        <v>2.3199999999999816</v>
      </c>
      <c r="C90" s="3">
        <f t="shared" si="42"/>
        <v>2.3186999999999998</v>
      </c>
      <c r="D90" s="14">
        <f t="shared" si="53"/>
        <v>-0.59144910807752082</v>
      </c>
      <c r="E90" s="14">
        <f t="shared" si="46"/>
        <v>-0.33770000197370437</v>
      </c>
      <c r="F90" s="14">
        <f t="shared" si="43"/>
        <v>1.3908508899487564</v>
      </c>
      <c r="G90" s="3">
        <f t="shared" si="47"/>
        <v>40.389658869406944</v>
      </c>
      <c r="H90" s="3">
        <f t="shared" si="44"/>
        <v>50.675148158610085</v>
      </c>
      <c r="I90" s="3">
        <f t="shared" si="45"/>
        <v>24.500251862713217</v>
      </c>
      <c r="L90" s="15"/>
      <c r="M90" s="15"/>
      <c r="N90" s="15"/>
      <c r="P90" s="3" t="str">
        <f t="shared" si="71"/>
        <v xml:space="preserve"> </v>
      </c>
      <c r="Q90" s="3" t="str">
        <f t="shared" si="54"/>
        <v xml:space="preserve"> </v>
      </c>
      <c r="R90" s="3" t="str">
        <f t="shared" si="55"/>
        <v xml:space="preserve"> </v>
      </c>
      <c r="S90" s="3">
        <f t="shared" si="56"/>
        <v>2.3199999999999816</v>
      </c>
      <c r="T90" s="3" t="str">
        <f t="shared" si="57"/>
        <v xml:space="preserve"> </v>
      </c>
      <c r="U90" s="3" t="str">
        <f t="shared" si="58"/>
        <v xml:space="preserve"> </v>
      </c>
      <c r="V90" s="3" t="str">
        <f t="shared" si="59"/>
        <v xml:space="preserve"> </v>
      </c>
      <c r="W90" s="3" t="str">
        <f t="shared" si="60"/>
        <v xml:space="preserve"> </v>
      </c>
      <c r="X90" s="3" t="str">
        <f t="shared" si="61"/>
        <v xml:space="preserve"> </v>
      </c>
      <c r="Y90" s="3" t="str">
        <f t="shared" si="62"/>
        <v xml:space="preserve"> </v>
      </c>
      <c r="AA90" s="16" t="str">
        <f t="shared" si="63"/>
        <v>Booster</v>
      </c>
      <c r="AC90" s="3">
        <f t="shared" si="64"/>
        <v>2.3186999999999998</v>
      </c>
      <c r="AD90" s="3">
        <f t="shared" si="65"/>
        <v>19.877819909162884</v>
      </c>
      <c r="AE90" s="3">
        <f t="shared" si="66"/>
        <v>0</v>
      </c>
      <c r="AF90" s="3">
        <f t="shared" si="68"/>
        <v>14.557996804363592</v>
      </c>
      <c r="AH90" s="28">
        <f t="shared" si="69"/>
        <v>0.28100000000000003</v>
      </c>
      <c r="AI90" s="28">
        <f t="shared" si="70"/>
        <v>1.2882493375126645E-3</v>
      </c>
      <c r="AJ90" s="40">
        <f t="shared" si="67"/>
        <v>3.4435816713526475E-2</v>
      </c>
      <c r="AK90" s="28"/>
      <c r="AM90" s="14">
        <f>Rho_Coef0+Rho_Coef1*Solution!I90+Rho_Coef2*Solution!I90^2</f>
        <v>0.99766243632388463</v>
      </c>
      <c r="AO90" s="3" t="str">
        <f t="shared" si="48"/>
        <v xml:space="preserve"> </v>
      </c>
      <c r="AP90" s="3" t="str">
        <f t="shared" si="49"/>
        <v xml:space="preserve"> </v>
      </c>
      <c r="AQ90" s="3" t="str">
        <f t="shared" si="50"/>
        <v xml:space="preserve"> </v>
      </c>
      <c r="AR90" s="3" t="str">
        <f t="shared" si="51"/>
        <v xml:space="preserve"> </v>
      </c>
    </row>
    <row r="91" spans="1:44">
      <c r="A91" s="3">
        <f t="shared" si="52"/>
        <v>0.88000000000000056</v>
      </c>
      <c r="B91" s="3">
        <f t="shared" si="41"/>
        <v>1.9885714285714093</v>
      </c>
      <c r="C91" s="3">
        <f t="shared" si="42"/>
        <v>2.3402428571428566</v>
      </c>
      <c r="D91" s="14">
        <f t="shared" si="53"/>
        <v>-0.60088563087355584</v>
      </c>
      <c r="E91" s="14">
        <f t="shared" si="46"/>
        <v>-0.3374975329133269</v>
      </c>
      <c r="F91" s="14">
        <f t="shared" si="43"/>
        <v>1.0501882647845264</v>
      </c>
      <c r="G91" s="3">
        <f t="shared" si="47"/>
        <v>30.515271201979509</v>
      </c>
      <c r="H91" s="3">
        <f t="shared" si="44"/>
        <v>51.079044747304152</v>
      </c>
      <c r="I91" s="3">
        <f t="shared" si="45"/>
        <v>25.008529107859417</v>
      </c>
      <c r="L91" s="15"/>
      <c r="M91" s="15"/>
      <c r="N91" s="15"/>
      <c r="P91" s="3" t="str">
        <f t="shared" si="71"/>
        <v xml:space="preserve"> </v>
      </c>
      <c r="Q91" s="3" t="str">
        <f t="shared" si="54"/>
        <v xml:space="preserve"> </v>
      </c>
      <c r="R91" s="3" t="str">
        <f t="shared" si="55"/>
        <v xml:space="preserve"> </v>
      </c>
      <c r="S91" s="3">
        <f t="shared" si="56"/>
        <v>1.9885714285714093</v>
      </c>
      <c r="T91" s="3" t="str">
        <f t="shared" si="57"/>
        <v xml:space="preserve"> </v>
      </c>
      <c r="U91" s="3" t="str">
        <f t="shared" si="58"/>
        <v xml:space="preserve"> </v>
      </c>
      <c r="V91" s="3" t="str">
        <f t="shared" si="59"/>
        <v xml:space="preserve"> </v>
      </c>
      <c r="W91" s="3" t="str">
        <f t="shared" si="60"/>
        <v xml:space="preserve"> </v>
      </c>
      <c r="X91" s="3" t="str">
        <f t="shared" si="61"/>
        <v xml:space="preserve"> </v>
      </c>
      <c r="Y91" s="3" t="str">
        <f t="shared" si="62"/>
        <v xml:space="preserve"> </v>
      </c>
      <c r="AA91" s="16" t="str">
        <f t="shared" si="63"/>
        <v>Booster</v>
      </c>
      <c r="AC91" s="3">
        <f t="shared" si="64"/>
        <v>2.3402428571428566</v>
      </c>
      <c r="AD91" s="3">
        <f t="shared" si="65"/>
        <v>19.857173810813549</v>
      </c>
      <c r="AE91" s="3">
        <f t="shared" si="66"/>
        <v>0</v>
      </c>
      <c r="AF91" s="3">
        <f t="shared" si="68"/>
        <v>14.557996804363592</v>
      </c>
      <c r="AH91" s="28">
        <f t="shared" si="69"/>
        <v>0.28100000000000003</v>
      </c>
      <c r="AI91" s="28">
        <f t="shared" si="70"/>
        <v>1.2882493375126645E-3</v>
      </c>
      <c r="AJ91" s="40">
        <f t="shared" si="67"/>
        <v>3.441517061517714E-2</v>
      </c>
      <c r="AK91" s="28"/>
      <c r="AM91" s="14">
        <f>Rho_Coef0+Rho_Coef1*Solution!I91+Rho_Coef2*Solution!I91^2</f>
        <v>0.99761375674488362</v>
      </c>
      <c r="AO91" s="3" t="str">
        <f t="shared" si="48"/>
        <v xml:space="preserve"> </v>
      </c>
      <c r="AP91" s="3" t="str">
        <f t="shared" si="49"/>
        <v xml:space="preserve"> </v>
      </c>
      <c r="AQ91" s="3" t="str">
        <f t="shared" si="50"/>
        <v xml:space="preserve"> </v>
      </c>
      <c r="AR91" s="3" t="str">
        <f t="shared" si="51"/>
        <v xml:space="preserve"> </v>
      </c>
    </row>
    <row r="92" spans="1:44">
      <c r="A92" s="3">
        <f t="shared" si="52"/>
        <v>0.89000000000000057</v>
      </c>
      <c r="B92" s="3">
        <f t="shared" si="41"/>
        <v>1.6571428571428375</v>
      </c>
      <c r="C92" s="3">
        <f t="shared" si="42"/>
        <v>2.3584714285714279</v>
      </c>
      <c r="D92" s="14">
        <f t="shared" si="53"/>
        <v>-0.60805694025905088</v>
      </c>
      <c r="E92" s="14">
        <f t="shared" si="46"/>
        <v>-0.33732621293916132</v>
      </c>
      <c r="F92" s="14">
        <f t="shared" si="43"/>
        <v>0.71175970394462518</v>
      </c>
      <c r="G92" s="3">
        <f t="shared" si="47"/>
        <v>20.692072044657365</v>
      </c>
      <c r="H92" s="3">
        <f t="shared" si="44"/>
        <v>51.38419745932395</v>
      </c>
      <c r="I92" s="3">
        <f t="shared" si="45"/>
        <v>25.520354158934691</v>
      </c>
      <c r="L92" s="15"/>
      <c r="M92" s="15"/>
      <c r="N92" s="15"/>
      <c r="P92" s="3" t="str">
        <f t="shared" si="71"/>
        <v xml:space="preserve"> </v>
      </c>
      <c r="Q92" s="3" t="str">
        <f t="shared" si="54"/>
        <v xml:space="preserve"> </v>
      </c>
      <c r="R92" s="3" t="str">
        <f t="shared" si="55"/>
        <v xml:space="preserve"> </v>
      </c>
      <c r="S92" s="3">
        <f t="shared" si="56"/>
        <v>1.6571428571428375</v>
      </c>
      <c r="T92" s="3" t="str">
        <f t="shared" si="57"/>
        <v xml:space="preserve"> </v>
      </c>
      <c r="U92" s="3" t="str">
        <f t="shared" si="58"/>
        <v xml:space="preserve"> </v>
      </c>
      <c r="V92" s="3" t="str">
        <f t="shared" si="59"/>
        <v xml:space="preserve"> </v>
      </c>
      <c r="W92" s="3" t="str">
        <f t="shared" si="60"/>
        <v xml:space="preserve"> </v>
      </c>
      <c r="X92" s="3" t="str">
        <f t="shared" si="61"/>
        <v xml:space="preserve"> </v>
      </c>
      <c r="Y92" s="3" t="str">
        <f t="shared" si="62"/>
        <v xml:space="preserve"> </v>
      </c>
      <c r="AA92" s="16" t="str">
        <f t="shared" si="63"/>
        <v>Booster</v>
      </c>
      <c r="AC92" s="3">
        <f t="shared" si="64"/>
        <v>2.3584714285714279</v>
      </c>
      <c r="AD92" s="3">
        <f t="shared" si="65"/>
        <v>19.839704035287188</v>
      </c>
      <c r="AE92" s="3">
        <f t="shared" si="66"/>
        <v>0</v>
      </c>
      <c r="AF92" s="3">
        <f t="shared" si="68"/>
        <v>14.557996804363592</v>
      </c>
      <c r="AH92" s="28">
        <f t="shared" si="69"/>
        <v>0.28100000000000003</v>
      </c>
      <c r="AI92" s="28">
        <f t="shared" si="70"/>
        <v>1.2882493375126645E-3</v>
      </c>
      <c r="AJ92" s="40">
        <f t="shared" si="67"/>
        <v>3.4397700839650783E-2</v>
      </c>
      <c r="AK92" s="28"/>
      <c r="AM92" s="14">
        <f>Rho_Coef0+Rho_Coef1*Solution!I92+Rho_Coef2*Solution!I92^2</f>
        <v>0.99756473915578581</v>
      </c>
      <c r="AO92" s="3" t="str">
        <f t="shared" si="48"/>
        <v xml:space="preserve"> </v>
      </c>
      <c r="AP92" s="3" t="str">
        <f t="shared" si="49"/>
        <v xml:space="preserve"> </v>
      </c>
      <c r="AQ92" s="3" t="str">
        <f t="shared" si="50"/>
        <v xml:space="preserve"> </v>
      </c>
      <c r="AR92" s="3" t="str">
        <f t="shared" si="51"/>
        <v xml:space="preserve"> </v>
      </c>
    </row>
    <row r="93" spans="1:44">
      <c r="A93" s="3">
        <f t="shared" si="52"/>
        <v>0.90000000000000058</v>
      </c>
      <c r="B93" s="3">
        <f t="shared" si="41"/>
        <v>1.3257142857142656</v>
      </c>
      <c r="C93" s="3">
        <f t="shared" si="42"/>
        <v>2.3733857142857135</v>
      </c>
      <c r="D93" s="14">
        <f t="shared" si="53"/>
        <v>-0.61293389185665748</v>
      </c>
      <c r="E93" s="14">
        <f t="shared" si="46"/>
        <v>-0.33718604205120761</v>
      </c>
      <c r="F93" s="14">
        <f t="shared" si="43"/>
        <v>0.37559435180640055</v>
      </c>
      <c r="G93" s="3">
        <f t="shared" si="47"/>
        <v>10.923709438669057</v>
      </c>
      <c r="H93" s="3">
        <f t="shared" si="44"/>
        <v>51.591118179770525</v>
      </c>
      <c r="I93" s="3">
        <f t="shared" si="45"/>
        <v>26.034742318999864</v>
      </c>
      <c r="L93" s="15"/>
      <c r="M93" s="15"/>
      <c r="N93" s="15"/>
      <c r="P93" s="3" t="str">
        <f t="shared" si="71"/>
        <v xml:space="preserve"> </v>
      </c>
      <c r="Q93" s="3" t="str">
        <f t="shared" si="54"/>
        <v xml:space="preserve"> </v>
      </c>
      <c r="R93" s="3" t="str">
        <f t="shared" si="55"/>
        <v xml:space="preserve"> </v>
      </c>
      <c r="S93" s="3">
        <f t="shared" si="56"/>
        <v>1.3257142857142656</v>
      </c>
      <c r="T93" s="3" t="str">
        <f t="shared" si="57"/>
        <v xml:space="preserve"> </v>
      </c>
      <c r="U93" s="3" t="str">
        <f t="shared" si="58"/>
        <v xml:space="preserve"> </v>
      </c>
      <c r="V93" s="3" t="str">
        <f t="shared" si="59"/>
        <v xml:space="preserve"> </v>
      </c>
      <c r="W93" s="3" t="str">
        <f t="shared" si="60"/>
        <v xml:space="preserve"> </v>
      </c>
      <c r="X93" s="3" t="str">
        <f t="shared" si="61"/>
        <v xml:space="preserve"> </v>
      </c>
      <c r="Y93" s="3" t="str">
        <f t="shared" si="62"/>
        <v xml:space="preserve"> </v>
      </c>
      <c r="AA93" s="16" t="str">
        <f t="shared" si="63"/>
        <v>Booster</v>
      </c>
      <c r="AC93" s="3">
        <f t="shared" si="64"/>
        <v>2.3733857142857135</v>
      </c>
      <c r="AD93" s="3">
        <f t="shared" si="65"/>
        <v>19.8254105825838</v>
      </c>
      <c r="AE93" s="3">
        <f t="shared" si="66"/>
        <v>0</v>
      </c>
      <c r="AF93" s="3">
        <f t="shared" si="68"/>
        <v>14.557996804363592</v>
      </c>
      <c r="AH93" s="28">
        <f t="shared" si="69"/>
        <v>0.28100000000000003</v>
      </c>
      <c r="AI93" s="28">
        <f t="shared" si="70"/>
        <v>1.2882493375126645E-3</v>
      </c>
      <c r="AJ93" s="40">
        <f t="shared" si="67"/>
        <v>3.4383407386947389E-2</v>
      </c>
      <c r="AK93" s="28"/>
      <c r="AM93" s="14">
        <f>Rho_Coef0+Rho_Coef1*Solution!I93+Rho_Coef2*Solution!I93^2</f>
        <v>0.99751547789311934</v>
      </c>
      <c r="AO93" s="3" t="str">
        <f t="shared" si="48"/>
        <v xml:space="preserve"> </v>
      </c>
      <c r="AP93" s="3" t="str">
        <f t="shared" si="49"/>
        <v xml:space="preserve"> </v>
      </c>
      <c r="AQ93" s="3" t="str">
        <f t="shared" si="50"/>
        <v xml:space="preserve"> </v>
      </c>
      <c r="AR93" s="3" t="str">
        <f t="shared" si="51"/>
        <v xml:space="preserve"> </v>
      </c>
    </row>
    <row r="94" spans="1:44">
      <c r="A94" s="3">
        <f t="shared" si="52"/>
        <v>0.91000000000000059</v>
      </c>
      <c r="B94" s="3">
        <f t="shared" si="41"/>
        <v>0.99428571428569357</v>
      </c>
      <c r="C94" s="3">
        <f t="shared" si="42"/>
        <v>2.3849857142857132</v>
      </c>
      <c r="D94" s="14">
        <f t="shared" si="53"/>
        <v>-0.61550185022505077</v>
      </c>
      <c r="E94" s="14">
        <f t="shared" si="46"/>
        <v>-0.33707702024946584</v>
      </c>
      <c r="F94" s="14">
        <f t="shared" si="43"/>
        <v>4.1706843811176952E-2</v>
      </c>
      <c r="G94" s="3">
        <f t="shared" si="47"/>
        <v>1.2133856516180788</v>
      </c>
      <c r="H94" s="3">
        <f t="shared" si="44"/>
        <v>51.700355274157218</v>
      </c>
      <c r="I94" s="3">
        <f t="shared" si="45"/>
        <v>26.550714170080152</v>
      </c>
      <c r="L94" s="15"/>
      <c r="M94" s="15"/>
      <c r="N94" s="15"/>
      <c r="P94" s="3" t="str">
        <f t="shared" si="71"/>
        <v xml:space="preserve"> </v>
      </c>
      <c r="Q94" s="3" t="str">
        <f t="shared" si="54"/>
        <v xml:space="preserve"> </v>
      </c>
      <c r="R94" s="3" t="str">
        <f t="shared" si="55"/>
        <v xml:space="preserve"> </v>
      </c>
      <c r="S94" s="3">
        <f t="shared" si="56"/>
        <v>0.99428571428569357</v>
      </c>
      <c r="T94" s="3" t="str">
        <f t="shared" si="57"/>
        <v xml:space="preserve"> </v>
      </c>
      <c r="U94" s="3" t="str">
        <f t="shared" si="58"/>
        <v xml:space="preserve"> </v>
      </c>
      <c r="V94" s="3" t="str">
        <f t="shared" si="59"/>
        <v xml:space="preserve"> </v>
      </c>
      <c r="W94" s="3" t="str">
        <f t="shared" si="60"/>
        <v xml:space="preserve"> </v>
      </c>
      <c r="X94" s="3" t="str">
        <f t="shared" si="61"/>
        <v xml:space="preserve"> </v>
      </c>
      <c r="Y94" s="3" t="str">
        <f t="shared" si="62"/>
        <v xml:space="preserve"> </v>
      </c>
      <c r="AA94" s="16" t="str">
        <f t="shared" si="63"/>
        <v>Booster</v>
      </c>
      <c r="AC94" s="3">
        <f t="shared" si="64"/>
        <v>2.3849857142857132</v>
      </c>
      <c r="AD94" s="3">
        <f t="shared" si="65"/>
        <v>19.814293452703389</v>
      </c>
      <c r="AE94" s="3">
        <f t="shared" si="66"/>
        <v>0</v>
      </c>
      <c r="AF94" s="3">
        <f t="shared" si="68"/>
        <v>14.557996804363592</v>
      </c>
      <c r="AH94" s="28">
        <f t="shared" si="69"/>
        <v>0.28100000000000003</v>
      </c>
      <c r="AI94" s="28">
        <f t="shared" si="70"/>
        <v>1.2882493375126645E-3</v>
      </c>
      <c r="AJ94" s="40">
        <f t="shared" si="67"/>
        <v>3.4372290257066979E-2</v>
      </c>
      <c r="AK94" s="28"/>
      <c r="AM94" s="14">
        <f>Rho_Coef0+Rho_Coef1*Solution!I94+Rho_Coef2*Solution!I94^2</f>
        <v>0.9974660667742804</v>
      </c>
      <c r="AO94" s="3" t="str">
        <f t="shared" si="48"/>
        <v xml:space="preserve"> </v>
      </c>
      <c r="AP94" s="3" t="str">
        <f t="shared" si="49"/>
        <v xml:space="preserve"> </v>
      </c>
      <c r="AQ94" s="3" t="str">
        <f t="shared" si="50"/>
        <v xml:space="preserve"> </v>
      </c>
      <c r="AR94" s="3" t="str">
        <f t="shared" si="51"/>
        <v xml:space="preserve"> </v>
      </c>
    </row>
    <row r="95" spans="1:44">
      <c r="A95" s="3">
        <f t="shared" si="52"/>
        <v>0.9200000000000006</v>
      </c>
      <c r="B95" s="3">
        <f t="shared" si="41"/>
        <v>0.66285714285712172</v>
      </c>
      <c r="C95" s="3">
        <f t="shared" si="42"/>
        <v>2.3932714285714272</v>
      </c>
      <c r="D95" s="14">
        <f t="shared" si="53"/>
        <v>-0.61576029283621947</v>
      </c>
      <c r="E95" s="14">
        <f t="shared" si="46"/>
        <v>-0.33699914753393601</v>
      </c>
      <c r="F95" s="14">
        <f t="shared" si="43"/>
        <v>-0.28990229751303376</v>
      </c>
      <c r="G95" s="3">
        <f t="shared" si="47"/>
        <v>-8.4361351852378306</v>
      </c>
      <c r="H95" s="3">
        <f t="shared" si="44"/>
        <v>51.712489130673397</v>
      </c>
      <c r="I95" s="3">
        <f t="shared" si="45"/>
        <v>27.067295916062459</v>
      </c>
      <c r="L95" s="15"/>
      <c r="M95" s="15"/>
      <c r="N95" s="15"/>
      <c r="P95" s="3" t="str">
        <f t="shared" si="71"/>
        <v xml:space="preserve"> </v>
      </c>
      <c r="Q95" s="3" t="str">
        <f t="shared" si="54"/>
        <v xml:space="preserve"> </v>
      </c>
      <c r="R95" s="3" t="str">
        <f t="shared" si="55"/>
        <v xml:space="preserve"> </v>
      </c>
      <c r="S95" s="3">
        <f t="shared" si="56"/>
        <v>0.66285714285712172</v>
      </c>
      <c r="T95" s="3" t="str">
        <f t="shared" si="57"/>
        <v xml:space="preserve"> </v>
      </c>
      <c r="U95" s="3" t="str">
        <f t="shared" si="58"/>
        <v xml:space="preserve"> </v>
      </c>
      <c r="V95" s="3" t="str">
        <f t="shared" si="59"/>
        <v xml:space="preserve"> </v>
      </c>
      <c r="W95" s="3" t="str">
        <f t="shared" si="60"/>
        <v xml:space="preserve"> </v>
      </c>
      <c r="X95" s="3" t="str">
        <f t="shared" si="61"/>
        <v xml:space="preserve"> </v>
      </c>
      <c r="Y95" s="3" t="str">
        <f t="shared" si="62"/>
        <v xml:space="preserve"> </v>
      </c>
      <c r="AA95" s="16" t="str">
        <f t="shared" si="63"/>
        <v>Booster</v>
      </c>
      <c r="AC95" s="3">
        <f t="shared" si="64"/>
        <v>2.3932714285714272</v>
      </c>
      <c r="AD95" s="3">
        <f t="shared" si="65"/>
        <v>19.806352645645951</v>
      </c>
      <c r="AE95" s="3">
        <f t="shared" si="66"/>
        <v>0</v>
      </c>
      <c r="AF95" s="3">
        <f t="shared" si="68"/>
        <v>14.557996804363592</v>
      </c>
      <c r="AH95" s="28">
        <f t="shared" si="69"/>
        <v>0.28100000000000003</v>
      </c>
      <c r="AI95" s="28">
        <f t="shared" si="70"/>
        <v>1.2882493375126645E-3</v>
      </c>
      <c r="AJ95" s="40">
        <f t="shared" si="67"/>
        <v>3.4364349450009539E-2</v>
      </c>
      <c r="AK95" s="28"/>
      <c r="AM95" s="14">
        <f>Rho_Coef0+Rho_Coef1*Solution!I95+Rho_Coef2*Solution!I95^2</f>
        <v>0.99741659906465197</v>
      </c>
      <c r="AO95" s="3" t="str">
        <f t="shared" si="48"/>
        <v xml:space="preserve"> </v>
      </c>
      <c r="AP95" s="3" t="str">
        <f t="shared" si="49"/>
        <v xml:space="preserve"> </v>
      </c>
      <c r="AQ95" s="3" t="str">
        <f t="shared" si="50"/>
        <v xml:space="preserve"> </v>
      </c>
      <c r="AR95" s="3" t="str">
        <f t="shared" si="51"/>
        <v xml:space="preserve"> </v>
      </c>
    </row>
    <row r="96" spans="1:44">
      <c r="A96" s="3">
        <f t="shared" si="52"/>
        <v>0.9300000000000006</v>
      </c>
      <c r="B96" s="3">
        <f t="shared" si="41"/>
        <v>0.33142857142854965</v>
      </c>
      <c r="C96" s="3">
        <f t="shared" si="42"/>
        <v>2.3982428571428556</v>
      </c>
      <c r="D96" s="14">
        <f t="shared" si="53"/>
        <v>-0.61372244803170395</v>
      </c>
      <c r="E96" s="14">
        <f t="shared" si="46"/>
        <v>-0.33695242390461821</v>
      </c>
      <c r="F96" s="14">
        <f t="shared" si="43"/>
        <v>-0.61924630050777252</v>
      </c>
      <c r="G96" s="3">
        <f t="shared" si="47"/>
        <v>-18.022519804141748</v>
      </c>
      <c r="H96" s="3">
        <f t="shared" si="44"/>
        <v>51.628127778821018</v>
      </c>
      <c r="I96" s="3">
        <f t="shared" si="45"/>
        <v>27.583519681378984</v>
      </c>
      <c r="L96" s="15"/>
      <c r="M96" s="15"/>
      <c r="N96" s="15"/>
      <c r="P96" s="3" t="str">
        <f t="shared" si="71"/>
        <v xml:space="preserve"> </v>
      </c>
      <c r="Q96" s="3" t="str">
        <f t="shared" si="54"/>
        <v xml:space="preserve"> </v>
      </c>
      <c r="R96" s="3" t="str">
        <f t="shared" si="55"/>
        <v xml:space="preserve"> </v>
      </c>
      <c r="S96" s="3">
        <f t="shared" si="56"/>
        <v>0.33142857142854965</v>
      </c>
      <c r="T96" s="3" t="str">
        <f t="shared" si="57"/>
        <v xml:space="preserve"> </v>
      </c>
      <c r="U96" s="3" t="str">
        <f t="shared" si="58"/>
        <v xml:space="preserve"> </v>
      </c>
      <c r="V96" s="3" t="str">
        <f t="shared" si="59"/>
        <v xml:space="preserve"> </v>
      </c>
      <c r="W96" s="3" t="str">
        <f t="shared" si="60"/>
        <v xml:space="preserve"> </v>
      </c>
      <c r="X96" s="3" t="str">
        <f t="shared" si="61"/>
        <v xml:space="preserve"> </v>
      </c>
      <c r="Y96" s="3" t="str">
        <f t="shared" si="62"/>
        <v xml:space="preserve"> </v>
      </c>
      <c r="AA96" s="16" t="str">
        <f t="shared" si="63"/>
        <v>Booster</v>
      </c>
      <c r="AC96" s="3">
        <f t="shared" si="64"/>
        <v>2.3982428571428556</v>
      </c>
      <c r="AD96" s="3">
        <f t="shared" si="65"/>
        <v>19.801588161411491</v>
      </c>
      <c r="AE96" s="3">
        <f t="shared" si="66"/>
        <v>0</v>
      </c>
      <c r="AF96" s="3">
        <f t="shared" si="68"/>
        <v>14.557996804363592</v>
      </c>
      <c r="AH96" s="28">
        <f t="shared" si="69"/>
        <v>0.28100000000000003</v>
      </c>
      <c r="AI96" s="28">
        <f t="shared" si="70"/>
        <v>1.2882493375126645E-3</v>
      </c>
      <c r="AJ96" s="40">
        <f t="shared" si="67"/>
        <v>3.4359584965775083E-2</v>
      </c>
      <c r="AK96" s="28"/>
      <c r="AM96" s="14">
        <f>Rho_Coef0+Rho_Coef1*Solution!I96+Rho_Coef2*Solution!I96^2</f>
        <v>0.99736716744902876</v>
      </c>
      <c r="AO96" s="3" t="str">
        <f t="shared" si="48"/>
        <v xml:space="preserve"> </v>
      </c>
      <c r="AP96" s="3" t="str">
        <f t="shared" si="49"/>
        <v xml:space="preserve"> </v>
      </c>
      <c r="AQ96" s="3" t="str">
        <f t="shared" si="50"/>
        <v xml:space="preserve"> </v>
      </c>
      <c r="AR96" s="3" t="str">
        <f t="shared" si="51"/>
        <v xml:space="preserve"> </v>
      </c>
    </row>
    <row r="97" spans="1:44">
      <c r="A97" s="3">
        <f t="shared" si="52"/>
        <v>0.94000000000000061</v>
      </c>
      <c r="B97" s="3">
        <f t="shared" ref="B97:B160" si="72">MAX(P97:Y97)</f>
        <v>0</v>
      </c>
      <c r="C97" s="3">
        <f t="shared" ref="C97:C160" si="73">C96+AVERAGE(B96:B97)*DeltaT</f>
        <v>2.3998999999999984</v>
      </c>
      <c r="D97" s="14">
        <f t="shared" si="53"/>
        <v>-0.11266719262703888</v>
      </c>
      <c r="E97" s="14">
        <f t="shared" si="46"/>
        <v>-0.14274438771396783</v>
      </c>
      <c r="F97" s="14">
        <f t="shared" ref="F97:F160" si="74">B97+D97+E97</f>
        <v>-0.25541158034100669</v>
      </c>
      <c r="G97" s="3">
        <f t="shared" si="47"/>
        <v>-17.546973400944715</v>
      </c>
      <c r="H97" s="3">
        <f t="shared" ref="H97:H160" si="75">H96+(G96*DeltaT)</f>
        <v>51.447902580779598</v>
      </c>
      <c r="I97" s="3">
        <f t="shared" ref="I97:I160" si="76">I96+(H96*DeltaT)+(0.5*G97*DeltaT^2)</f>
        <v>28.098923610497145</v>
      </c>
      <c r="L97" s="15"/>
      <c r="M97" s="15"/>
      <c r="N97" s="15"/>
      <c r="P97" s="3" t="str">
        <f t="shared" si="71"/>
        <v xml:space="preserve"> </v>
      </c>
      <c r="Q97" s="3" t="str">
        <f t="shared" si="54"/>
        <v xml:space="preserve"> </v>
      </c>
      <c r="R97" s="3" t="str">
        <f t="shared" si="55"/>
        <v xml:space="preserve"> </v>
      </c>
      <c r="S97" s="3" t="str">
        <f t="shared" si="56"/>
        <v xml:space="preserve"> </v>
      </c>
      <c r="T97" s="3">
        <f t="shared" si="57"/>
        <v>0</v>
      </c>
      <c r="U97" s="3" t="str">
        <f t="shared" si="58"/>
        <v xml:space="preserve"> </v>
      </c>
      <c r="V97" s="3" t="str">
        <f t="shared" si="59"/>
        <v xml:space="preserve"> </v>
      </c>
      <c r="W97" s="3" t="str">
        <f t="shared" si="60"/>
        <v xml:space="preserve"> </v>
      </c>
      <c r="X97" s="3" t="str">
        <f t="shared" si="61"/>
        <v xml:space="preserve"> </v>
      </c>
      <c r="Y97" s="3" t="str">
        <f t="shared" si="62"/>
        <v xml:space="preserve"> </v>
      </c>
      <c r="AA97" s="16" t="str">
        <f t="shared" si="63"/>
        <v>UprStage</v>
      </c>
      <c r="AC97" s="3">
        <f t="shared" si="64"/>
        <v>2.3982428571428556</v>
      </c>
      <c r="AD97" s="3">
        <f t="shared" si="65"/>
        <v>19.801588161411491</v>
      </c>
      <c r="AE97" s="3">
        <f t="shared" si="66"/>
        <v>1.6571428571427482E-3</v>
      </c>
      <c r="AF97" s="3">
        <f t="shared" si="68"/>
        <v>14.55587664635404</v>
      </c>
      <c r="AH97" s="28">
        <f t="shared" si="69"/>
        <v>0.26300000000000001</v>
      </c>
      <c r="AI97" s="28">
        <f t="shared" si="70"/>
        <v>2.5446900494077322E-4</v>
      </c>
      <c r="AJ97" s="40">
        <f t="shared" si="67"/>
        <v>1.455587664635404E-2</v>
      </c>
      <c r="AK97" s="28"/>
      <c r="AM97" s="14">
        <f>Rho_Coef0+Rho_Coef1*Solution!I97+Rho_Coef2*Solution!I97^2</f>
        <v>0.99731781614672854</v>
      </c>
      <c r="AO97" s="3">
        <f t="shared" si="48"/>
        <v>51.447902580779598</v>
      </c>
      <c r="AP97" s="3">
        <f t="shared" si="49"/>
        <v>28.098923610497145</v>
      </c>
      <c r="AQ97" s="3" t="str">
        <f t="shared" si="50"/>
        <v xml:space="preserve"> </v>
      </c>
      <c r="AR97" s="3" t="str">
        <f t="shared" si="51"/>
        <v xml:space="preserve"> </v>
      </c>
    </row>
    <row r="98" spans="1:44">
      <c r="A98" s="3">
        <f t="shared" si="52"/>
        <v>0.95000000000000062</v>
      </c>
      <c r="B98" s="3">
        <f t="shared" si="72"/>
        <v>0</v>
      </c>
      <c r="C98" s="3">
        <f t="shared" si="73"/>
        <v>2.3998999999999984</v>
      </c>
      <c r="D98" s="14">
        <f t="shared" si="53"/>
        <v>-0.11189443412826605</v>
      </c>
      <c r="E98" s="14">
        <f t="shared" si="46"/>
        <v>-0.14274438771396783</v>
      </c>
      <c r="F98" s="14">
        <f t="shared" si="74"/>
        <v>-0.25463882184223385</v>
      </c>
      <c r="G98" s="3">
        <f t="shared" si="47"/>
        <v>-17.493884293531426</v>
      </c>
      <c r="H98" s="3">
        <f t="shared" si="75"/>
        <v>51.272432846770151</v>
      </c>
      <c r="I98" s="3">
        <f t="shared" si="76"/>
        <v>28.612527942090264</v>
      </c>
      <c r="L98" s="15"/>
      <c r="M98" s="15"/>
      <c r="N98" s="15"/>
      <c r="P98" s="3" t="str">
        <f t="shared" si="71"/>
        <v xml:space="preserve"> </v>
      </c>
      <c r="Q98" s="3" t="str">
        <f t="shared" si="54"/>
        <v xml:space="preserve"> </v>
      </c>
      <c r="R98" s="3" t="str">
        <f t="shared" si="55"/>
        <v xml:space="preserve"> </v>
      </c>
      <c r="S98" s="3" t="str">
        <f t="shared" si="56"/>
        <v xml:space="preserve"> </v>
      </c>
      <c r="T98" s="3">
        <f t="shared" si="57"/>
        <v>0</v>
      </c>
      <c r="U98" s="3" t="str">
        <f t="shared" si="58"/>
        <v xml:space="preserve"> </v>
      </c>
      <c r="V98" s="3" t="str">
        <f t="shared" si="59"/>
        <v xml:space="preserve"> </v>
      </c>
      <c r="W98" s="3" t="str">
        <f t="shared" si="60"/>
        <v xml:space="preserve"> </v>
      </c>
      <c r="X98" s="3" t="str">
        <f t="shared" si="61"/>
        <v xml:space="preserve"> </v>
      </c>
      <c r="Y98" s="3" t="str">
        <f t="shared" si="62"/>
        <v xml:space="preserve"> </v>
      </c>
      <c r="AA98" s="16" t="str">
        <f t="shared" si="63"/>
        <v>UprStage</v>
      </c>
      <c r="AC98" s="3">
        <f t="shared" si="64"/>
        <v>2.3982428571428556</v>
      </c>
      <c r="AD98" s="3">
        <f t="shared" si="65"/>
        <v>19.801588161411491</v>
      </c>
      <c r="AE98" s="3">
        <f t="shared" si="66"/>
        <v>1.6571428571427482E-3</v>
      </c>
      <c r="AF98" s="3">
        <f t="shared" si="68"/>
        <v>14.55587664635404</v>
      </c>
      <c r="AH98" s="28">
        <f t="shared" si="69"/>
        <v>0.26300000000000001</v>
      </c>
      <c r="AI98" s="28">
        <f t="shared" si="70"/>
        <v>2.5446900494077322E-4</v>
      </c>
      <c r="AJ98" s="40">
        <f t="shared" si="67"/>
        <v>1.455587664635404E-2</v>
      </c>
      <c r="AK98" s="28"/>
      <c r="AM98" s="14">
        <f>Rho_Coef0+Rho_Coef1*Solution!I98+Rho_Coef2*Solution!I98^2</f>
        <v>0.9972686389587434</v>
      </c>
      <c r="AO98" s="3" t="str">
        <f t="shared" si="48"/>
        <v xml:space="preserve"> </v>
      </c>
      <c r="AP98" s="3" t="str">
        <f t="shared" si="49"/>
        <v xml:space="preserve"> </v>
      </c>
      <c r="AQ98" s="3" t="str">
        <f t="shared" si="50"/>
        <v xml:space="preserve"> </v>
      </c>
      <c r="AR98" s="3" t="str">
        <f t="shared" si="51"/>
        <v xml:space="preserve"> </v>
      </c>
    </row>
    <row r="99" spans="1:44">
      <c r="A99" s="3">
        <f t="shared" si="52"/>
        <v>0.96000000000000063</v>
      </c>
      <c r="B99" s="3">
        <f t="shared" si="72"/>
        <v>0</v>
      </c>
      <c r="C99" s="3">
        <f t="shared" si="73"/>
        <v>2.3998999999999984</v>
      </c>
      <c r="D99" s="14">
        <f t="shared" si="53"/>
        <v>-0.11112670102548777</v>
      </c>
      <c r="E99" s="14">
        <f t="shared" si="46"/>
        <v>-0.14274438771396783</v>
      </c>
      <c r="F99" s="14">
        <f t="shared" si="74"/>
        <v>-0.25387108873945563</v>
      </c>
      <c r="G99" s="3">
        <f t="shared" si="47"/>
        <v>-17.44114043471544</v>
      </c>
      <c r="H99" s="3">
        <f t="shared" si="75"/>
        <v>51.097494003834839</v>
      </c>
      <c r="I99" s="3">
        <f t="shared" si="76"/>
        <v>29.124380213536231</v>
      </c>
      <c r="L99" s="15"/>
      <c r="M99" s="15"/>
      <c r="N99" s="15"/>
      <c r="P99" s="3" t="str">
        <f t="shared" si="71"/>
        <v xml:space="preserve"> </v>
      </c>
      <c r="Q99" s="3" t="str">
        <f t="shared" si="54"/>
        <v xml:space="preserve"> </v>
      </c>
      <c r="R99" s="3" t="str">
        <f t="shared" si="55"/>
        <v xml:space="preserve"> </v>
      </c>
      <c r="S99" s="3" t="str">
        <f t="shared" si="56"/>
        <v xml:space="preserve"> </v>
      </c>
      <c r="T99" s="3">
        <f t="shared" si="57"/>
        <v>0</v>
      </c>
      <c r="U99" s="3" t="str">
        <f t="shared" si="58"/>
        <v xml:space="preserve"> </v>
      </c>
      <c r="V99" s="3" t="str">
        <f t="shared" si="59"/>
        <v xml:space="preserve"> </v>
      </c>
      <c r="W99" s="3" t="str">
        <f t="shared" si="60"/>
        <v xml:space="preserve"> </v>
      </c>
      <c r="X99" s="3" t="str">
        <f t="shared" si="61"/>
        <v xml:space="preserve"> </v>
      </c>
      <c r="Y99" s="3" t="str">
        <f t="shared" si="62"/>
        <v xml:space="preserve"> </v>
      </c>
      <c r="AA99" s="16" t="str">
        <f t="shared" si="63"/>
        <v>UprStage</v>
      </c>
      <c r="AC99" s="3">
        <f t="shared" si="64"/>
        <v>2.3982428571428556</v>
      </c>
      <c r="AD99" s="3">
        <f t="shared" si="65"/>
        <v>19.801588161411491</v>
      </c>
      <c r="AE99" s="3">
        <f t="shared" si="66"/>
        <v>1.6571428571427482E-3</v>
      </c>
      <c r="AF99" s="3">
        <f t="shared" si="68"/>
        <v>14.55587664635404</v>
      </c>
      <c r="AH99" s="28">
        <f t="shared" si="69"/>
        <v>0.26300000000000001</v>
      </c>
      <c r="AI99" s="28">
        <f t="shared" si="70"/>
        <v>2.5446900494077322E-4</v>
      </c>
      <c r="AJ99" s="40">
        <f t="shared" si="67"/>
        <v>1.455587664635404E-2</v>
      </c>
      <c r="AK99" s="28"/>
      <c r="AM99" s="14">
        <f>Rho_Coef0+Rho_Coef1*Solution!I99+Rho_Coef2*Solution!I99^2</f>
        <v>0.9972196313147903</v>
      </c>
      <c r="AO99" s="3" t="str">
        <f t="shared" si="48"/>
        <v xml:space="preserve"> </v>
      </c>
      <c r="AP99" s="3" t="str">
        <f t="shared" si="49"/>
        <v xml:space="preserve"> </v>
      </c>
      <c r="AQ99" s="3" t="str">
        <f t="shared" si="50"/>
        <v xml:space="preserve"> </v>
      </c>
      <c r="AR99" s="3" t="str">
        <f t="shared" si="51"/>
        <v xml:space="preserve"> </v>
      </c>
    </row>
    <row r="100" spans="1:44">
      <c r="A100" s="3">
        <f t="shared" si="52"/>
        <v>0.97000000000000064</v>
      </c>
      <c r="B100" s="3">
        <f t="shared" si="72"/>
        <v>0</v>
      </c>
      <c r="C100" s="3">
        <f t="shared" si="73"/>
        <v>2.3998999999999984</v>
      </c>
      <c r="D100" s="14">
        <f t="shared" si="53"/>
        <v>-0.11036395300345357</v>
      </c>
      <c r="E100" s="14">
        <f t="shared" si="46"/>
        <v>-0.14274438771396783</v>
      </c>
      <c r="F100" s="14">
        <f t="shared" si="74"/>
        <v>-0.25310834071742139</v>
      </c>
      <c r="G100" s="3">
        <f t="shared" si="47"/>
        <v>-17.388739054807807</v>
      </c>
      <c r="H100" s="3">
        <f t="shared" si="75"/>
        <v>50.923082599487685</v>
      </c>
      <c r="I100" s="3">
        <f t="shared" si="76"/>
        <v>29.634485716621839</v>
      </c>
      <c r="L100" s="15"/>
      <c r="M100" s="15"/>
      <c r="N100" s="15"/>
      <c r="P100" s="3" t="str">
        <f t="shared" si="71"/>
        <v xml:space="preserve"> </v>
      </c>
      <c r="Q100" s="3" t="str">
        <f t="shared" si="54"/>
        <v xml:space="preserve"> </v>
      </c>
      <c r="R100" s="3" t="str">
        <f t="shared" si="55"/>
        <v xml:space="preserve"> </v>
      </c>
      <c r="S100" s="3" t="str">
        <f t="shared" si="56"/>
        <v xml:space="preserve"> </v>
      </c>
      <c r="T100" s="3">
        <f t="shared" si="57"/>
        <v>0</v>
      </c>
      <c r="U100" s="3" t="str">
        <f t="shared" si="58"/>
        <v xml:space="preserve"> </v>
      </c>
      <c r="V100" s="3" t="str">
        <f t="shared" si="59"/>
        <v xml:space="preserve"> </v>
      </c>
      <c r="W100" s="3" t="str">
        <f t="shared" si="60"/>
        <v xml:space="preserve"> </v>
      </c>
      <c r="X100" s="3" t="str">
        <f t="shared" si="61"/>
        <v xml:space="preserve"> </v>
      </c>
      <c r="Y100" s="3" t="str">
        <f t="shared" si="62"/>
        <v xml:space="preserve"> </v>
      </c>
      <c r="AA100" s="16" t="str">
        <f t="shared" si="63"/>
        <v>UprStage</v>
      </c>
      <c r="AC100" s="3">
        <f t="shared" si="64"/>
        <v>2.3982428571428556</v>
      </c>
      <c r="AD100" s="3">
        <f t="shared" si="65"/>
        <v>19.801588161411491</v>
      </c>
      <c r="AE100" s="3">
        <f t="shared" si="66"/>
        <v>1.6571428571427482E-3</v>
      </c>
      <c r="AF100" s="3">
        <f t="shared" si="68"/>
        <v>14.55587664635404</v>
      </c>
      <c r="AH100" s="28">
        <f t="shared" si="69"/>
        <v>0.26300000000000001</v>
      </c>
      <c r="AI100" s="28">
        <f t="shared" si="70"/>
        <v>2.5446900494077322E-4</v>
      </c>
      <c r="AJ100" s="40">
        <f t="shared" si="67"/>
        <v>1.455587664635404E-2</v>
      </c>
      <c r="AK100" s="28"/>
      <c r="AM100" s="14">
        <f>Rho_Coef0+Rho_Coef1*Solution!I100+Rho_Coef2*Solution!I100^2</f>
        <v>0.99717079268992503</v>
      </c>
      <c r="AO100" s="3" t="str">
        <f t="shared" si="48"/>
        <v xml:space="preserve"> </v>
      </c>
      <c r="AP100" s="3" t="str">
        <f t="shared" si="49"/>
        <v xml:space="preserve"> </v>
      </c>
      <c r="AQ100" s="3" t="str">
        <f t="shared" si="50"/>
        <v xml:space="preserve"> </v>
      </c>
      <c r="AR100" s="3" t="str">
        <f t="shared" si="51"/>
        <v xml:space="preserve"> </v>
      </c>
    </row>
    <row r="101" spans="1:44">
      <c r="A101" s="3">
        <f t="shared" si="52"/>
        <v>0.98000000000000065</v>
      </c>
      <c r="B101" s="3">
        <f t="shared" si="72"/>
        <v>0</v>
      </c>
      <c r="C101" s="3">
        <f t="shared" si="73"/>
        <v>2.3998999999999984</v>
      </c>
      <c r="D101" s="14">
        <f t="shared" si="53"/>
        <v>-0.10960615061409172</v>
      </c>
      <c r="E101" s="14">
        <f t="shared" si="46"/>
        <v>-0.14274438771396783</v>
      </c>
      <c r="F101" s="14">
        <f t="shared" si="74"/>
        <v>-0.25235053832805954</v>
      </c>
      <c r="G101" s="3">
        <f t="shared" si="47"/>
        <v>-17.336677443695454</v>
      </c>
      <c r="H101" s="3">
        <f t="shared" si="75"/>
        <v>50.749195208939604</v>
      </c>
      <c r="I101" s="3">
        <f t="shared" si="76"/>
        <v>30.142849708744532</v>
      </c>
      <c r="L101" s="15"/>
      <c r="M101" s="15"/>
      <c r="N101" s="15"/>
      <c r="P101" s="3" t="str">
        <f t="shared" si="71"/>
        <v xml:space="preserve"> </v>
      </c>
      <c r="Q101" s="3" t="str">
        <f t="shared" si="54"/>
        <v xml:space="preserve"> </v>
      </c>
      <c r="R101" s="3" t="str">
        <f t="shared" si="55"/>
        <v xml:space="preserve"> </v>
      </c>
      <c r="S101" s="3" t="str">
        <f t="shared" si="56"/>
        <v xml:space="preserve"> </v>
      </c>
      <c r="T101" s="3">
        <f t="shared" si="57"/>
        <v>0</v>
      </c>
      <c r="U101" s="3" t="str">
        <f t="shared" si="58"/>
        <v xml:space="preserve"> </v>
      </c>
      <c r="V101" s="3" t="str">
        <f t="shared" si="59"/>
        <v xml:space="preserve"> </v>
      </c>
      <c r="W101" s="3" t="str">
        <f t="shared" si="60"/>
        <v xml:space="preserve"> </v>
      </c>
      <c r="X101" s="3" t="str">
        <f t="shared" si="61"/>
        <v xml:space="preserve"> </v>
      </c>
      <c r="Y101" s="3" t="str">
        <f t="shared" si="62"/>
        <v xml:space="preserve"> </v>
      </c>
      <c r="AA101" s="16" t="str">
        <f t="shared" si="63"/>
        <v>UprStage</v>
      </c>
      <c r="AC101" s="3">
        <f t="shared" si="64"/>
        <v>2.3982428571428556</v>
      </c>
      <c r="AD101" s="3">
        <f t="shared" si="65"/>
        <v>19.801588161411491</v>
      </c>
      <c r="AE101" s="3">
        <f t="shared" si="66"/>
        <v>1.6571428571427482E-3</v>
      </c>
      <c r="AF101" s="3">
        <f t="shared" si="68"/>
        <v>14.55587664635404</v>
      </c>
      <c r="AH101" s="28">
        <f t="shared" si="69"/>
        <v>0.26300000000000001</v>
      </c>
      <c r="AI101" s="28">
        <f t="shared" si="70"/>
        <v>2.5446900494077322E-4</v>
      </c>
      <c r="AJ101" s="40">
        <f t="shared" si="67"/>
        <v>1.455587664635404E-2</v>
      </c>
      <c r="AK101" s="28"/>
      <c r="AM101" s="14">
        <f>Rho_Coef0+Rho_Coef1*Solution!I101+Rho_Coef2*Solution!I101^2</f>
        <v>0.99712212256263133</v>
      </c>
      <c r="AO101" s="3" t="str">
        <f t="shared" si="48"/>
        <v xml:space="preserve"> </v>
      </c>
      <c r="AP101" s="3" t="str">
        <f t="shared" si="49"/>
        <v xml:space="preserve"> </v>
      </c>
      <c r="AQ101" s="3" t="str">
        <f t="shared" si="50"/>
        <v xml:space="preserve"> </v>
      </c>
      <c r="AR101" s="3" t="str">
        <f t="shared" si="51"/>
        <v xml:space="preserve"> </v>
      </c>
    </row>
    <row r="102" spans="1:44">
      <c r="A102" s="3">
        <f t="shared" si="52"/>
        <v>0.99000000000000066</v>
      </c>
      <c r="B102" s="3">
        <f t="shared" si="72"/>
        <v>0</v>
      </c>
      <c r="C102" s="3">
        <f t="shared" si="73"/>
        <v>2.3998999999999984</v>
      </c>
      <c r="D102" s="14">
        <f t="shared" si="53"/>
        <v>-0.1088532548135627</v>
      </c>
      <c r="E102" s="14">
        <f t="shared" si="46"/>
        <v>-0.14274438771396783</v>
      </c>
      <c r="F102" s="14">
        <f t="shared" si="74"/>
        <v>-0.25159764252753053</v>
      </c>
      <c r="G102" s="3">
        <f t="shared" si="47"/>
        <v>-17.284952919036364</v>
      </c>
      <c r="H102" s="3">
        <f t="shared" si="75"/>
        <v>50.575828434502647</v>
      </c>
      <c r="I102" s="3">
        <f t="shared" si="76"/>
        <v>30.649477413187974</v>
      </c>
      <c r="L102" s="15"/>
      <c r="M102" s="15"/>
      <c r="N102" s="15"/>
      <c r="P102" s="3" t="str">
        <f t="shared" si="71"/>
        <v xml:space="preserve"> </v>
      </c>
      <c r="Q102" s="3" t="str">
        <f t="shared" si="54"/>
        <v xml:space="preserve"> </v>
      </c>
      <c r="R102" s="3" t="str">
        <f t="shared" si="55"/>
        <v xml:space="preserve"> </v>
      </c>
      <c r="S102" s="3" t="str">
        <f t="shared" si="56"/>
        <v xml:space="preserve"> </v>
      </c>
      <c r="T102" s="3">
        <f t="shared" si="57"/>
        <v>0</v>
      </c>
      <c r="U102" s="3" t="str">
        <f t="shared" si="58"/>
        <v xml:space="preserve"> </v>
      </c>
      <c r="V102" s="3" t="str">
        <f t="shared" si="59"/>
        <v xml:space="preserve"> </v>
      </c>
      <c r="W102" s="3" t="str">
        <f t="shared" si="60"/>
        <v xml:space="preserve"> </v>
      </c>
      <c r="X102" s="3" t="str">
        <f t="shared" si="61"/>
        <v xml:space="preserve"> </v>
      </c>
      <c r="Y102" s="3" t="str">
        <f t="shared" si="62"/>
        <v xml:space="preserve"> </v>
      </c>
      <c r="AA102" s="16" t="str">
        <f t="shared" si="63"/>
        <v>UprStage</v>
      </c>
      <c r="AC102" s="3">
        <f t="shared" si="64"/>
        <v>2.3982428571428556</v>
      </c>
      <c r="AD102" s="3">
        <f t="shared" si="65"/>
        <v>19.801588161411491</v>
      </c>
      <c r="AE102" s="3">
        <f t="shared" si="66"/>
        <v>1.6571428571427482E-3</v>
      </c>
      <c r="AF102" s="3">
        <f t="shared" si="68"/>
        <v>14.55587664635404</v>
      </c>
      <c r="AH102" s="28">
        <f t="shared" si="69"/>
        <v>0.26300000000000001</v>
      </c>
      <c r="AI102" s="28">
        <f t="shared" si="70"/>
        <v>2.5446900494077322E-4</v>
      </c>
      <c r="AJ102" s="40">
        <f t="shared" si="67"/>
        <v>1.455587664635404E-2</v>
      </c>
      <c r="AK102" s="28"/>
      <c r="AM102" s="14">
        <f>Rho_Coef0+Rho_Coef1*Solution!I102+Rho_Coef2*Solution!I102^2</f>
        <v>0.99707362041479364</v>
      </c>
      <c r="AO102" s="3" t="str">
        <f t="shared" si="48"/>
        <v xml:space="preserve"> </v>
      </c>
      <c r="AP102" s="3" t="str">
        <f t="shared" si="49"/>
        <v xml:space="preserve"> </v>
      </c>
      <c r="AQ102" s="3" t="str">
        <f t="shared" si="50"/>
        <v xml:space="preserve"> </v>
      </c>
      <c r="AR102" s="3" t="str">
        <f t="shared" si="51"/>
        <v xml:space="preserve"> </v>
      </c>
    </row>
    <row r="103" spans="1:44">
      <c r="A103" s="3">
        <f t="shared" si="52"/>
        <v>1.0000000000000007</v>
      </c>
      <c r="B103" s="3">
        <f t="shared" si="72"/>
        <v>0</v>
      </c>
      <c r="C103" s="3">
        <f t="shared" si="73"/>
        <v>2.3998999999999984</v>
      </c>
      <c r="D103" s="14">
        <f t="shared" si="53"/>
        <v>-0.10810522695735147</v>
      </c>
      <c r="E103" s="14">
        <f t="shared" si="46"/>
        <v>-0.14274438771396783</v>
      </c>
      <c r="F103" s="14">
        <f t="shared" si="74"/>
        <v>-0.25084961467131928</v>
      </c>
      <c r="G103" s="3">
        <f t="shared" si="47"/>
        <v>-17.233562825922419</v>
      </c>
      <c r="H103" s="3">
        <f t="shared" si="75"/>
        <v>50.402978905312281</v>
      </c>
      <c r="I103" s="3">
        <f t="shared" si="76"/>
        <v>31.154374019391707</v>
      </c>
      <c r="L103" s="15"/>
      <c r="M103" s="15"/>
      <c r="N103" s="15"/>
      <c r="P103" s="3" t="str">
        <f t="shared" si="71"/>
        <v xml:space="preserve"> </v>
      </c>
      <c r="Q103" s="3" t="str">
        <f t="shared" si="54"/>
        <v xml:space="preserve"> </v>
      </c>
      <c r="R103" s="3" t="str">
        <f t="shared" si="55"/>
        <v xml:space="preserve"> </v>
      </c>
      <c r="S103" s="3" t="str">
        <f t="shared" si="56"/>
        <v xml:space="preserve"> </v>
      </c>
      <c r="T103" s="3">
        <f t="shared" si="57"/>
        <v>0</v>
      </c>
      <c r="U103" s="3" t="str">
        <f t="shared" si="58"/>
        <v xml:space="preserve"> </v>
      </c>
      <c r="V103" s="3" t="str">
        <f t="shared" si="59"/>
        <v xml:space="preserve"> </v>
      </c>
      <c r="W103" s="3" t="str">
        <f t="shared" si="60"/>
        <v xml:space="preserve"> </v>
      </c>
      <c r="X103" s="3" t="str">
        <f t="shared" si="61"/>
        <v xml:space="preserve"> </v>
      </c>
      <c r="Y103" s="3" t="str">
        <f t="shared" si="62"/>
        <v xml:space="preserve"> </v>
      </c>
      <c r="AA103" s="16" t="str">
        <f t="shared" si="63"/>
        <v>UprStage</v>
      </c>
      <c r="AC103" s="3">
        <f t="shared" si="64"/>
        <v>2.3982428571428556</v>
      </c>
      <c r="AD103" s="3">
        <f t="shared" si="65"/>
        <v>19.801588161411491</v>
      </c>
      <c r="AE103" s="3">
        <f t="shared" si="66"/>
        <v>1.6571428571427482E-3</v>
      </c>
      <c r="AF103" s="3">
        <f t="shared" si="68"/>
        <v>14.55587664635404</v>
      </c>
      <c r="AH103" s="28">
        <f t="shared" si="69"/>
        <v>0.26300000000000001</v>
      </c>
      <c r="AI103" s="28">
        <f t="shared" si="70"/>
        <v>2.5446900494077322E-4</v>
      </c>
      <c r="AJ103" s="40">
        <f t="shared" si="67"/>
        <v>1.455587664635404E-2</v>
      </c>
      <c r="AK103" s="28"/>
      <c r="AM103" s="14">
        <f>Rho_Coef0+Rho_Coef1*Solution!I103+Rho_Coef2*Solution!I103^2</f>
        <v>0.99702528573167015</v>
      </c>
      <c r="AO103" s="3" t="str">
        <f t="shared" si="48"/>
        <v xml:space="preserve"> </v>
      </c>
      <c r="AP103" s="3" t="str">
        <f t="shared" si="49"/>
        <v xml:space="preserve"> </v>
      </c>
      <c r="AQ103" s="3" t="str">
        <f t="shared" si="50"/>
        <v xml:space="preserve"> </v>
      </c>
      <c r="AR103" s="3" t="str">
        <f t="shared" si="51"/>
        <v xml:space="preserve"> </v>
      </c>
    </row>
    <row r="104" spans="1:44">
      <c r="A104" s="3">
        <f t="shared" si="52"/>
        <v>1.0100000000000007</v>
      </c>
      <c r="B104" s="3">
        <f t="shared" si="72"/>
        <v>0</v>
      </c>
      <c r="C104" s="3">
        <f t="shared" si="73"/>
        <v>2.3998999999999984</v>
      </c>
      <c r="D104" s="14">
        <f t="shared" si="53"/>
        <v>-0.10736202879542929</v>
      </c>
      <c r="E104" s="14">
        <f t="shared" si="46"/>
        <v>-0.14274438771396783</v>
      </c>
      <c r="F104" s="14">
        <f t="shared" si="74"/>
        <v>-0.25010641650939713</v>
      </c>
      <c r="G104" s="3">
        <f t="shared" si="47"/>
        <v>-17.182504536547022</v>
      </c>
      <c r="H104" s="3">
        <f t="shared" si="75"/>
        <v>50.230643277053055</v>
      </c>
      <c r="I104" s="3">
        <f t="shared" si="76"/>
        <v>31.657544683218003</v>
      </c>
      <c r="L104" s="15"/>
      <c r="M104" s="15"/>
      <c r="N104" s="15"/>
      <c r="P104" s="3" t="str">
        <f t="shared" si="71"/>
        <v xml:space="preserve"> </v>
      </c>
      <c r="Q104" s="3" t="str">
        <f t="shared" si="54"/>
        <v xml:space="preserve"> </v>
      </c>
      <c r="R104" s="3" t="str">
        <f t="shared" si="55"/>
        <v xml:space="preserve"> </v>
      </c>
      <c r="S104" s="3" t="str">
        <f t="shared" si="56"/>
        <v xml:space="preserve"> </v>
      </c>
      <c r="T104" s="3">
        <f t="shared" si="57"/>
        <v>0</v>
      </c>
      <c r="U104" s="3" t="str">
        <f t="shared" si="58"/>
        <v xml:space="preserve"> </v>
      </c>
      <c r="V104" s="3" t="str">
        <f t="shared" si="59"/>
        <v xml:space="preserve"> </v>
      </c>
      <c r="W104" s="3" t="str">
        <f t="shared" si="60"/>
        <v xml:space="preserve"> </v>
      </c>
      <c r="X104" s="3" t="str">
        <f t="shared" si="61"/>
        <v xml:space="preserve"> </v>
      </c>
      <c r="Y104" s="3" t="str">
        <f t="shared" si="62"/>
        <v xml:space="preserve"> </v>
      </c>
      <c r="AA104" s="16" t="str">
        <f t="shared" si="63"/>
        <v>UprStage</v>
      </c>
      <c r="AC104" s="3">
        <f t="shared" si="64"/>
        <v>2.3982428571428556</v>
      </c>
      <c r="AD104" s="3">
        <f t="shared" si="65"/>
        <v>19.801588161411491</v>
      </c>
      <c r="AE104" s="3">
        <f t="shared" si="66"/>
        <v>1.6571428571427482E-3</v>
      </c>
      <c r="AF104" s="3">
        <f t="shared" si="68"/>
        <v>14.55587664635404</v>
      </c>
      <c r="AH104" s="28">
        <f t="shared" si="69"/>
        <v>0.26300000000000001</v>
      </c>
      <c r="AI104" s="28">
        <f t="shared" si="70"/>
        <v>2.5446900494077322E-4</v>
      </c>
      <c r="AJ104" s="40">
        <f t="shared" si="67"/>
        <v>1.455587664635404E-2</v>
      </c>
      <c r="AK104" s="28"/>
      <c r="AM104" s="14">
        <f>Rho_Coef0+Rho_Coef1*Solution!I104+Rho_Coef2*Solution!I104^2</f>
        <v>0.9969771180018655</v>
      </c>
      <c r="AO104" s="3" t="str">
        <f t="shared" si="48"/>
        <v xml:space="preserve"> </v>
      </c>
      <c r="AP104" s="3" t="str">
        <f t="shared" si="49"/>
        <v xml:space="preserve"> </v>
      </c>
      <c r="AQ104" s="3" t="str">
        <f t="shared" si="50"/>
        <v xml:space="preserve"> </v>
      </c>
      <c r="AR104" s="3" t="str">
        <f t="shared" si="51"/>
        <v xml:space="preserve"> </v>
      </c>
    </row>
    <row r="105" spans="1:44">
      <c r="A105" s="3">
        <f t="shared" si="52"/>
        <v>1.0200000000000007</v>
      </c>
      <c r="B105" s="3">
        <f t="shared" si="72"/>
        <v>0</v>
      </c>
      <c r="C105" s="3">
        <f t="shared" si="73"/>
        <v>2.3998999999999984</v>
      </c>
      <c r="D105" s="14">
        <f t="shared" si="53"/>
        <v>-0.10662362246748446</v>
      </c>
      <c r="E105" s="14">
        <f t="shared" si="46"/>
        <v>-0.14274438771396783</v>
      </c>
      <c r="F105" s="14">
        <f t="shared" si="74"/>
        <v>-0.24936801018145227</v>
      </c>
      <c r="G105" s="3">
        <f t="shared" si="47"/>
        <v>-17.131775449877424</v>
      </c>
      <c r="H105" s="3">
        <f t="shared" si="75"/>
        <v>50.058818231687582</v>
      </c>
      <c r="I105" s="3">
        <f t="shared" si="76"/>
        <v>32.158994527216038</v>
      </c>
      <c r="L105" s="15"/>
      <c r="M105" s="15"/>
      <c r="N105" s="15"/>
      <c r="P105" s="3" t="str">
        <f t="shared" si="71"/>
        <v xml:space="preserve"> </v>
      </c>
      <c r="Q105" s="3" t="str">
        <f t="shared" si="54"/>
        <v xml:space="preserve"> </v>
      </c>
      <c r="R105" s="3" t="str">
        <f t="shared" si="55"/>
        <v xml:space="preserve"> </v>
      </c>
      <c r="S105" s="3" t="str">
        <f t="shared" si="56"/>
        <v xml:space="preserve"> </v>
      </c>
      <c r="T105" s="3">
        <f t="shared" si="57"/>
        <v>0</v>
      </c>
      <c r="U105" s="3" t="str">
        <f t="shared" si="58"/>
        <v xml:space="preserve"> </v>
      </c>
      <c r="V105" s="3" t="str">
        <f t="shared" si="59"/>
        <v xml:space="preserve"> </v>
      </c>
      <c r="W105" s="3" t="str">
        <f t="shared" si="60"/>
        <v xml:space="preserve"> </v>
      </c>
      <c r="X105" s="3" t="str">
        <f t="shared" si="61"/>
        <v xml:space="preserve"> </v>
      </c>
      <c r="Y105" s="3" t="str">
        <f t="shared" si="62"/>
        <v xml:space="preserve"> </v>
      </c>
      <c r="AA105" s="16" t="str">
        <f t="shared" si="63"/>
        <v>UprStage</v>
      </c>
      <c r="AC105" s="3">
        <f t="shared" si="64"/>
        <v>2.3982428571428556</v>
      </c>
      <c r="AD105" s="3">
        <f t="shared" si="65"/>
        <v>19.801588161411491</v>
      </c>
      <c r="AE105" s="3">
        <f t="shared" si="66"/>
        <v>1.6571428571427482E-3</v>
      </c>
      <c r="AF105" s="3">
        <f t="shared" si="68"/>
        <v>14.55587664635404</v>
      </c>
      <c r="AH105" s="28">
        <f t="shared" si="69"/>
        <v>0.26300000000000001</v>
      </c>
      <c r="AI105" s="28">
        <f t="shared" si="70"/>
        <v>2.5446900494077322E-4</v>
      </c>
      <c r="AJ105" s="40">
        <f t="shared" si="67"/>
        <v>1.455587664635404E-2</v>
      </c>
      <c r="AK105" s="28"/>
      <c r="AM105" s="14">
        <f>Rho_Coef0+Rho_Coef1*Solution!I105+Rho_Coef2*Solution!I105^2</f>
        <v>0.99692911671730522</v>
      </c>
      <c r="AO105" s="3" t="str">
        <f t="shared" si="48"/>
        <v xml:space="preserve"> </v>
      </c>
      <c r="AP105" s="3" t="str">
        <f t="shared" si="49"/>
        <v xml:space="preserve"> </v>
      </c>
      <c r="AQ105" s="3" t="str">
        <f t="shared" si="50"/>
        <v xml:space="preserve"> </v>
      </c>
      <c r="AR105" s="3" t="str">
        <f t="shared" si="51"/>
        <v xml:space="preserve"> </v>
      </c>
    </row>
    <row r="106" spans="1:44">
      <c r="A106" s="3">
        <f t="shared" si="52"/>
        <v>1.0300000000000007</v>
      </c>
      <c r="B106" s="3">
        <f t="shared" si="72"/>
        <v>0</v>
      </c>
      <c r="C106" s="3">
        <f t="shared" si="73"/>
        <v>2.3998999999999984</v>
      </c>
      <c r="D106" s="14">
        <f t="shared" si="53"/>
        <v>-0.10588997049822035</v>
      </c>
      <c r="E106" s="14">
        <f t="shared" si="46"/>
        <v>-0.14274438771396783</v>
      </c>
      <c r="F106" s="14">
        <f t="shared" si="74"/>
        <v>-0.24863435821218818</v>
      </c>
      <c r="G106" s="3">
        <f t="shared" si="47"/>
        <v>-17.08137299133173</v>
      </c>
      <c r="H106" s="3">
        <f t="shared" si="75"/>
        <v>49.887500477188809</v>
      </c>
      <c r="I106" s="3">
        <f t="shared" si="76"/>
        <v>32.658728640883346</v>
      </c>
      <c r="L106" s="15"/>
      <c r="M106" s="15"/>
      <c r="N106" s="15"/>
      <c r="P106" s="3" t="str">
        <f t="shared" si="71"/>
        <v xml:space="preserve"> </v>
      </c>
      <c r="Q106" s="3" t="str">
        <f t="shared" si="54"/>
        <v xml:space="preserve"> </v>
      </c>
      <c r="R106" s="3" t="str">
        <f t="shared" si="55"/>
        <v xml:space="preserve"> </v>
      </c>
      <c r="S106" s="3" t="str">
        <f t="shared" si="56"/>
        <v xml:space="preserve"> </v>
      </c>
      <c r="T106" s="3">
        <f t="shared" si="57"/>
        <v>0</v>
      </c>
      <c r="U106" s="3" t="str">
        <f t="shared" si="58"/>
        <v xml:space="preserve"> </v>
      </c>
      <c r="V106" s="3" t="str">
        <f t="shared" si="59"/>
        <v xml:space="preserve"> </v>
      </c>
      <c r="W106" s="3" t="str">
        <f t="shared" si="60"/>
        <v xml:space="preserve"> </v>
      </c>
      <c r="X106" s="3" t="str">
        <f t="shared" si="61"/>
        <v xml:space="preserve"> </v>
      </c>
      <c r="Y106" s="3" t="str">
        <f t="shared" si="62"/>
        <v xml:space="preserve"> </v>
      </c>
      <c r="AA106" s="16" t="str">
        <f t="shared" si="63"/>
        <v>UprStage</v>
      </c>
      <c r="AC106" s="3">
        <f t="shared" si="64"/>
        <v>2.3982428571428556</v>
      </c>
      <c r="AD106" s="3">
        <f t="shared" si="65"/>
        <v>19.801588161411491</v>
      </c>
      <c r="AE106" s="3">
        <f t="shared" si="66"/>
        <v>1.6571428571427482E-3</v>
      </c>
      <c r="AF106" s="3">
        <f t="shared" si="68"/>
        <v>14.55587664635404</v>
      </c>
      <c r="AH106" s="28">
        <f t="shared" si="69"/>
        <v>0.26300000000000001</v>
      </c>
      <c r="AI106" s="28">
        <f t="shared" si="70"/>
        <v>2.5446900494077322E-4</v>
      </c>
      <c r="AJ106" s="40">
        <f t="shared" si="67"/>
        <v>1.455587664635404E-2</v>
      </c>
      <c r="AK106" s="28"/>
      <c r="AM106" s="14">
        <f>Rho_Coef0+Rho_Coef1*Solution!I106+Rho_Coef2*Solution!I106^2</f>
        <v>0.99688128137320864</v>
      </c>
      <c r="AO106" s="3" t="str">
        <f t="shared" si="48"/>
        <v xml:space="preserve"> </v>
      </c>
      <c r="AP106" s="3" t="str">
        <f t="shared" si="49"/>
        <v xml:space="preserve"> </v>
      </c>
      <c r="AQ106" s="3" t="str">
        <f t="shared" si="50"/>
        <v xml:space="preserve"> </v>
      </c>
      <c r="AR106" s="3" t="str">
        <f t="shared" si="51"/>
        <v xml:space="preserve"> </v>
      </c>
    </row>
    <row r="107" spans="1:44">
      <c r="A107" s="3">
        <f t="shared" si="52"/>
        <v>1.0400000000000007</v>
      </c>
      <c r="B107" s="3">
        <f t="shared" si="72"/>
        <v>0</v>
      </c>
      <c r="C107" s="3">
        <f t="shared" si="73"/>
        <v>2.3998999999999984</v>
      </c>
      <c r="D107" s="14">
        <f t="shared" si="53"/>
        <v>-0.10516103579271997</v>
      </c>
      <c r="E107" s="14">
        <f t="shared" si="46"/>
        <v>-0.14274438771396783</v>
      </c>
      <c r="F107" s="14">
        <f t="shared" si="74"/>
        <v>-0.24790542350668782</v>
      </c>
      <c r="G107" s="3">
        <f t="shared" si="47"/>
        <v>-17.031294612460407</v>
      </c>
      <c r="H107" s="3">
        <f t="shared" si="75"/>
        <v>49.716686747275489</v>
      </c>
      <c r="I107" s="3">
        <f t="shared" si="76"/>
        <v>33.156752080924612</v>
      </c>
      <c r="L107" s="15"/>
      <c r="M107" s="15"/>
      <c r="N107" s="15"/>
      <c r="P107" s="3" t="str">
        <f t="shared" si="71"/>
        <v xml:space="preserve"> </v>
      </c>
      <c r="Q107" s="3" t="str">
        <f t="shared" si="54"/>
        <v xml:space="preserve"> </v>
      </c>
      <c r="R107" s="3" t="str">
        <f t="shared" si="55"/>
        <v xml:space="preserve"> </v>
      </c>
      <c r="S107" s="3" t="str">
        <f t="shared" si="56"/>
        <v xml:space="preserve"> </v>
      </c>
      <c r="T107" s="3">
        <f t="shared" si="57"/>
        <v>0</v>
      </c>
      <c r="U107" s="3" t="str">
        <f t="shared" si="58"/>
        <v xml:space="preserve"> </v>
      </c>
      <c r="V107" s="3" t="str">
        <f t="shared" si="59"/>
        <v xml:space="preserve"> </v>
      </c>
      <c r="W107" s="3" t="str">
        <f t="shared" si="60"/>
        <v xml:space="preserve"> </v>
      </c>
      <c r="X107" s="3" t="str">
        <f t="shared" si="61"/>
        <v xml:space="preserve"> </v>
      </c>
      <c r="Y107" s="3" t="str">
        <f t="shared" si="62"/>
        <v xml:space="preserve"> </v>
      </c>
      <c r="AA107" s="16" t="str">
        <f t="shared" si="63"/>
        <v>UprStage</v>
      </c>
      <c r="AC107" s="3">
        <f t="shared" si="64"/>
        <v>2.3982428571428556</v>
      </c>
      <c r="AD107" s="3">
        <f t="shared" si="65"/>
        <v>19.801588161411491</v>
      </c>
      <c r="AE107" s="3">
        <f t="shared" si="66"/>
        <v>1.6571428571427482E-3</v>
      </c>
      <c r="AF107" s="3">
        <f t="shared" si="68"/>
        <v>14.55587664635404</v>
      </c>
      <c r="AH107" s="28">
        <f t="shared" si="69"/>
        <v>0.26300000000000001</v>
      </c>
      <c r="AI107" s="28">
        <f t="shared" si="70"/>
        <v>2.5446900494077322E-4</v>
      </c>
      <c r="AJ107" s="40">
        <f t="shared" si="67"/>
        <v>1.455587664635404E-2</v>
      </c>
      <c r="AK107" s="28"/>
      <c r="AM107" s="14">
        <f>Rho_Coef0+Rho_Coef1*Solution!I107+Rho_Coef2*Solution!I107^2</f>
        <v>0.9968336114680636</v>
      </c>
      <c r="AO107" s="3" t="str">
        <f t="shared" si="48"/>
        <v xml:space="preserve"> </v>
      </c>
      <c r="AP107" s="3" t="str">
        <f t="shared" si="49"/>
        <v xml:space="preserve"> </v>
      </c>
      <c r="AQ107" s="3" t="str">
        <f t="shared" si="50"/>
        <v xml:space="preserve"> </v>
      </c>
      <c r="AR107" s="3" t="str">
        <f t="shared" si="51"/>
        <v xml:space="preserve"> </v>
      </c>
    </row>
    <row r="108" spans="1:44">
      <c r="A108" s="3">
        <f t="shared" si="52"/>
        <v>1.0500000000000007</v>
      </c>
      <c r="B108" s="3">
        <f t="shared" si="72"/>
        <v>0</v>
      </c>
      <c r="C108" s="3">
        <f t="shared" si="73"/>
        <v>2.3998999999999984</v>
      </c>
      <c r="D108" s="14">
        <f t="shared" si="53"/>
        <v>-0.10443678163187589</v>
      </c>
      <c r="E108" s="14">
        <f t="shared" si="46"/>
        <v>-0.14274438771396783</v>
      </c>
      <c r="F108" s="14">
        <f t="shared" si="74"/>
        <v>-0.24718116934584372</v>
      </c>
      <c r="G108" s="3">
        <f t="shared" si="47"/>
        <v>-16.981537790632331</v>
      </c>
      <c r="H108" s="3">
        <f t="shared" si="75"/>
        <v>49.546373801150885</v>
      </c>
      <c r="I108" s="3">
        <f t="shared" si="76"/>
        <v>33.653069871507839</v>
      </c>
      <c r="L108" s="15"/>
      <c r="M108" s="15"/>
      <c r="N108" s="15"/>
      <c r="P108" s="3" t="str">
        <f t="shared" si="71"/>
        <v xml:space="preserve"> </v>
      </c>
      <c r="Q108" s="3" t="str">
        <f t="shared" si="54"/>
        <v xml:space="preserve"> </v>
      </c>
      <c r="R108" s="3" t="str">
        <f t="shared" si="55"/>
        <v xml:space="preserve"> </v>
      </c>
      <c r="S108" s="3" t="str">
        <f t="shared" si="56"/>
        <v xml:space="preserve"> </v>
      </c>
      <c r="T108" s="3">
        <f t="shared" si="57"/>
        <v>0</v>
      </c>
      <c r="U108" s="3" t="str">
        <f t="shared" si="58"/>
        <v xml:space="preserve"> </v>
      </c>
      <c r="V108" s="3" t="str">
        <f t="shared" si="59"/>
        <v xml:space="preserve"> </v>
      </c>
      <c r="W108" s="3" t="str">
        <f t="shared" si="60"/>
        <v xml:space="preserve"> </v>
      </c>
      <c r="X108" s="3" t="str">
        <f t="shared" si="61"/>
        <v xml:space="preserve"> </v>
      </c>
      <c r="Y108" s="3" t="str">
        <f t="shared" si="62"/>
        <v xml:space="preserve"> </v>
      </c>
      <c r="AA108" s="16" t="str">
        <f t="shared" si="63"/>
        <v>UprStage</v>
      </c>
      <c r="AC108" s="3">
        <f t="shared" si="64"/>
        <v>2.3982428571428556</v>
      </c>
      <c r="AD108" s="3">
        <f t="shared" si="65"/>
        <v>19.801588161411491</v>
      </c>
      <c r="AE108" s="3">
        <f t="shared" si="66"/>
        <v>1.6571428571427482E-3</v>
      </c>
      <c r="AF108" s="3">
        <f t="shared" si="68"/>
        <v>14.55587664635404</v>
      </c>
      <c r="AH108" s="28">
        <f t="shared" si="69"/>
        <v>0.26300000000000001</v>
      </c>
      <c r="AI108" s="28">
        <f t="shared" si="70"/>
        <v>2.5446900494077322E-4</v>
      </c>
      <c r="AJ108" s="40">
        <f t="shared" si="67"/>
        <v>1.455587664635404E-2</v>
      </c>
      <c r="AK108" s="28"/>
      <c r="AM108" s="14">
        <f>Rho_Coef0+Rho_Coef1*Solution!I108+Rho_Coef2*Solution!I108^2</f>
        <v>0.99678610650360022</v>
      </c>
      <c r="AO108" s="3" t="str">
        <f t="shared" si="48"/>
        <v xml:space="preserve"> </v>
      </c>
      <c r="AP108" s="3" t="str">
        <f t="shared" si="49"/>
        <v xml:space="preserve"> </v>
      </c>
      <c r="AQ108" s="3" t="str">
        <f t="shared" si="50"/>
        <v xml:space="preserve"> </v>
      </c>
      <c r="AR108" s="3" t="str">
        <f t="shared" si="51"/>
        <v xml:space="preserve"> </v>
      </c>
    </row>
    <row r="109" spans="1:44">
      <c r="A109" s="3">
        <f t="shared" si="52"/>
        <v>1.0600000000000007</v>
      </c>
      <c r="B109" s="3">
        <f t="shared" si="72"/>
        <v>0</v>
      </c>
      <c r="C109" s="3">
        <f t="shared" si="73"/>
        <v>2.3998999999999984</v>
      </c>
      <c r="D109" s="14">
        <f t="shared" si="53"/>
        <v>-0.10371717166788438</v>
      </c>
      <c r="E109" s="14">
        <f t="shared" si="46"/>
        <v>-0.14274438771396783</v>
      </c>
      <c r="F109" s="14">
        <f t="shared" si="74"/>
        <v>-0.24646155938185221</v>
      </c>
      <c r="G109" s="3">
        <f t="shared" si="47"/>
        <v>-16.932100028725234</v>
      </c>
      <c r="H109" s="3">
        <f t="shared" si="75"/>
        <v>49.37655842324456</v>
      </c>
      <c r="I109" s="3">
        <f t="shared" si="76"/>
        <v>34.147687004517913</v>
      </c>
      <c r="L109" s="15"/>
      <c r="M109" s="15"/>
      <c r="N109" s="15"/>
      <c r="P109" s="3" t="str">
        <f t="shared" si="71"/>
        <v xml:space="preserve"> </v>
      </c>
      <c r="Q109" s="3" t="str">
        <f t="shared" si="54"/>
        <v xml:space="preserve"> </v>
      </c>
      <c r="R109" s="3" t="str">
        <f t="shared" si="55"/>
        <v xml:space="preserve"> </v>
      </c>
      <c r="S109" s="3" t="str">
        <f t="shared" si="56"/>
        <v xml:space="preserve"> </v>
      </c>
      <c r="T109" s="3">
        <f t="shared" si="57"/>
        <v>0</v>
      </c>
      <c r="U109" s="3" t="str">
        <f t="shared" si="58"/>
        <v xml:space="preserve"> </v>
      </c>
      <c r="V109" s="3" t="str">
        <f t="shared" si="59"/>
        <v xml:space="preserve"> </v>
      </c>
      <c r="W109" s="3" t="str">
        <f t="shared" si="60"/>
        <v xml:space="preserve"> </v>
      </c>
      <c r="X109" s="3" t="str">
        <f t="shared" si="61"/>
        <v xml:space="preserve"> </v>
      </c>
      <c r="Y109" s="3" t="str">
        <f t="shared" si="62"/>
        <v xml:space="preserve"> </v>
      </c>
      <c r="AA109" s="16" t="str">
        <f t="shared" si="63"/>
        <v>UprStage</v>
      </c>
      <c r="AC109" s="3">
        <f t="shared" si="64"/>
        <v>2.3982428571428556</v>
      </c>
      <c r="AD109" s="3">
        <f t="shared" si="65"/>
        <v>19.801588161411491</v>
      </c>
      <c r="AE109" s="3">
        <f t="shared" si="66"/>
        <v>1.6571428571427482E-3</v>
      </c>
      <c r="AF109" s="3">
        <f t="shared" si="68"/>
        <v>14.55587664635404</v>
      </c>
      <c r="AH109" s="28">
        <f t="shared" si="69"/>
        <v>0.26300000000000001</v>
      </c>
      <c r="AI109" s="28">
        <f t="shared" si="70"/>
        <v>2.5446900494077322E-4</v>
      </c>
      <c r="AJ109" s="40">
        <f t="shared" si="67"/>
        <v>1.455587664635404E-2</v>
      </c>
      <c r="AK109" s="28"/>
      <c r="AM109" s="14">
        <f>Rho_Coef0+Rho_Coef1*Solution!I109+Rho_Coef2*Solution!I109^2</f>
        <v>0.99673876598476618</v>
      </c>
      <c r="AO109" s="3" t="str">
        <f t="shared" si="48"/>
        <v xml:space="preserve"> </v>
      </c>
      <c r="AP109" s="3" t="str">
        <f t="shared" si="49"/>
        <v xml:space="preserve"> </v>
      </c>
      <c r="AQ109" s="3" t="str">
        <f t="shared" si="50"/>
        <v xml:space="preserve"> </v>
      </c>
      <c r="AR109" s="3" t="str">
        <f t="shared" si="51"/>
        <v xml:space="preserve"> </v>
      </c>
    </row>
    <row r="110" spans="1:44">
      <c r="A110" s="3">
        <f t="shared" si="52"/>
        <v>1.0700000000000007</v>
      </c>
      <c r="B110" s="3">
        <f t="shared" si="72"/>
        <v>0</v>
      </c>
      <c r="C110" s="3">
        <f t="shared" si="73"/>
        <v>2.3998999999999984</v>
      </c>
      <c r="D110" s="14">
        <f t="shared" si="53"/>
        <v>-0.10300216991980302</v>
      </c>
      <c r="E110" s="14">
        <f t="shared" si="46"/>
        <v>-0.14274438771396783</v>
      </c>
      <c r="F110" s="14">
        <f t="shared" si="74"/>
        <v>-0.24574655763377085</v>
      </c>
      <c r="G110" s="3">
        <f t="shared" si="47"/>
        <v>-16.882978854820504</v>
      </c>
      <c r="H110" s="3">
        <f t="shared" si="75"/>
        <v>49.207237422957306</v>
      </c>
      <c r="I110" s="3">
        <f t="shared" si="76"/>
        <v>34.640608439807622</v>
      </c>
      <c r="L110" s="15"/>
      <c r="M110" s="15"/>
      <c r="N110" s="15"/>
      <c r="P110" s="3" t="str">
        <f t="shared" si="71"/>
        <v xml:space="preserve"> </v>
      </c>
      <c r="Q110" s="3" t="str">
        <f t="shared" si="54"/>
        <v xml:space="preserve"> </v>
      </c>
      <c r="R110" s="3" t="str">
        <f t="shared" si="55"/>
        <v xml:space="preserve"> </v>
      </c>
      <c r="S110" s="3" t="str">
        <f t="shared" si="56"/>
        <v xml:space="preserve"> </v>
      </c>
      <c r="T110" s="3">
        <f t="shared" si="57"/>
        <v>0</v>
      </c>
      <c r="U110" s="3" t="str">
        <f t="shared" si="58"/>
        <v xml:space="preserve"> </v>
      </c>
      <c r="V110" s="3" t="str">
        <f t="shared" si="59"/>
        <v xml:space="preserve"> </v>
      </c>
      <c r="W110" s="3" t="str">
        <f t="shared" si="60"/>
        <v xml:space="preserve"> </v>
      </c>
      <c r="X110" s="3" t="str">
        <f t="shared" si="61"/>
        <v xml:space="preserve"> </v>
      </c>
      <c r="Y110" s="3" t="str">
        <f t="shared" si="62"/>
        <v xml:space="preserve"> </v>
      </c>
      <c r="AA110" s="16" t="str">
        <f t="shared" si="63"/>
        <v>UprStage</v>
      </c>
      <c r="AC110" s="3">
        <f t="shared" si="64"/>
        <v>2.3982428571428556</v>
      </c>
      <c r="AD110" s="3">
        <f t="shared" si="65"/>
        <v>19.801588161411491</v>
      </c>
      <c r="AE110" s="3">
        <f t="shared" si="66"/>
        <v>1.6571428571427482E-3</v>
      </c>
      <c r="AF110" s="3">
        <f t="shared" si="68"/>
        <v>14.55587664635404</v>
      </c>
      <c r="AH110" s="28">
        <f t="shared" si="69"/>
        <v>0.26300000000000001</v>
      </c>
      <c r="AI110" s="28">
        <f t="shared" si="70"/>
        <v>2.5446900494077322E-4</v>
      </c>
      <c r="AJ110" s="40">
        <f t="shared" si="67"/>
        <v>1.455587664635404E-2</v>
      </c>
      <c r="AK110" s="28"/>
      <c r="AM110" s="14">
        <f>Rho_Coef0+Rho_Coef1*Solution!I110+Rho_Coef2*Solution!I110^2</f>
        <v>0.99669158941970082</v>
      </c>
      <c r="AO110" s="3" t="str">
        <f t="shared" si="48"/>
        <v xml:space="preserve"> </v>
      </c>
      <c r="AP110" s="3" t="str">
        <f t="shared" si="49"/>
        <v xml:space="preserve"> </v>
      </c>
      <c r="AQ110" s="3" t="str">
        <f t="shared" si="50"/>
        <v xml:space="preserve"> </v>
      </c>
      <c r="AR110" s="3" t="str">
        <f t="shared" si="51"/>
        <v xml:space="preserve"> </v>
      </c>
    </row>
    <row r="111" spans="1:44">
      <c r="A111" s="3">
        <f t="shared" si="52"/>
        <v>1.0800000000000007</v>
      </c>
      <c r="B111" s="3">
        <f t="shared" si="72"/>
        <v>0</v>
      </c>
      <c r="C111" s="3">
        <f t="shared" si="73"/>
        <v>2.3998999999999984</v>
      </c>
      <c r="D111" s="14">
        <f t="shared" si="53"/>
        <v>-0.10229174076917037</v>
      </c>
      <c r="E111" s="14">
        <f t="shared" si="46"/>
        <v>-0.14274438771396783</v>
      </c>
      <c r="F111" s="14">
        <f t="shared" si="74"/>
        <v>-0.24503612848313822</v>
      </c>
      <c r="G111" s="3">
        <f t="shared" si="47"/>
        <v>-16.834171821902249</v>
      </c>
      <c r="H111" s="3">
        <f t="shared" si="75"/>
        <v>49.038407634409104</v>
      </c>
      <c r="I111" s="3">
        <f t="shared" si="76"/>
        <v>35.131839105446097</v>
      </c>
      <c r="L111" s="15"/>
      <c r="M111" s="15"/>
      <c r="N111" s="15"/>
      <c r="P111" s="3" t="str">
        <f t="shared" si="71"/>
        <v xml:space="preserve"> </v>
      </c>
      <c r="Q111" s="3" t="str">
        <f t="shared" si="54"/>
        <v xml:space="preserve"> </v>
      </c>
      <c r="R111" s="3" t="str">
        <f t="shared" si="55"/>
        <v xml:space="preserve"> </v>
      </c>
      <c r="S111" s="3" t="str">
        <f t="shared" si="56"/>
        <v xml:space="preserve"> </v>
      </c>
      <c r="T111" s="3">
        <f t="shared" si="57"/>
        <v>0</v>
      </c>
      <c r="U111" s="3" t="str">
        <f t="shared" si="58"/>
        <v xml:space="preserve"> </v>
      </c>
      <c r="V111" s="3" t="str">
        <f t="shared" si="59"/>
        <v xml:space="preserve"> </v>
      </c>
      <c r="W111" s="3" t="str">
        <f t="shared" si="60"/>
        <v xml:space="preserve"> </v>
      </c>
      <c r="X111" s="3" t="str">
        <f t="shared" si="61"/>
        <v xml:space="preserve"> </v>
      </c>
      <c r="Y111" s="3" t="str">
        <f t="shared" si="62"/>
        <v xml:space="preserve"> </v>
      </c>
      <c r="AA111" s="16" t="str">
        <f t="shared" si="63"/>
        <v>UprStage</v>
      </c>
      <c r="AC111" s="3">
        <f t="shared" si="64"/>
        <v>2.3982428571428556</v>
      </c>
      <c r="AD111" s="3">
        <f t="shared" si="65"/>
        <v>19.801588161411491</v>
      </c>
      <c r="AE111" s="3">
        <f t="shared" si="66"/>
        <v>1.6571428571427482E-3</v>
      </c>
      <c r="AF111" s="3">
        <f t="shared" si="68"/>
        <v>14.55587664635404</v>
      </c>
      <c r="AH111" s="28">
        <f t="shared" si="69"/>
        <v>0.26300000000000001</v>
      </c>
      <c r="AI111" s="28">
        <f t="shared" si="70"/>
        <v>2.5446900494077322E-4</v>
      </c>
      <c r="AJ111" s="40">
        <f t="shared" si="67"/>
        <v>1.455587664635404E-2</v>
      </c>
      <c r="AK111" s="28"/>
      <c r="AM111" s="14">
        <f>Rho_Coef0+Rho_Coef1*Solution!I111+Rho_Coef2*Solution!I111^2</f>
        <v>0.99664457631971082</v>
      </c>
      <c r="AO111" s="3" t="str">
        <f t="shared" si="48"/>
        <v xml:space="preserve"> </v>
      </c>
      <c r="AP111" s="3" t="str">
        <f t="shared" si="49"/>
        <v xml:space="preserve"> </v>
      </c>
      <c r="AQ111" s="3" t="str">
        <f t="shared" si="50"/>
        <v xml:space="preserve"> </v>
      </c>
      <c r="AR111" s="3" t="str">
        <f t="shared" si="51"/>
        <v xml:space="preserve"> </v>
      </c>
    </row>
    <row r="112" spans="1:44">
      <c r="A112" s="3">
        <f t="shared" si="52"/>
        <v>1.0900000000000007</v>
      </c>
      <c r="B112" s="3">
        <f t="shared" si="72"/>
        <v>0</v>
      </c>
      <c r="C112" s="3">
        <f t="shared" si="73"/>
        <v>2.3998999999999984</v>
      </c>
      <c r="D112" s="14">
        <f t="shared" si="53"/>
        <v>-0.10158584895568705</v>
      </c>
      <c r="E112" s="14">
        <f t="shared" si="46"/>
        <v>-0.14274438771396783</v>
      </c>
      <c r="F112" s="14">
        <f t="shared" si="74"/>
        <v>-0.24433023666965487</v>
      </c>
      <c r="G112" s="3">
        <f t="shared" si="47"/>
        <v>-16.785676507560591</v>
      </c>
      <c r="H112" s="3">
        <f t="shared" si="75"/>
        <v>48.870065916190079</v>
      </c>
      <c r="I112" s="3">
        <f t="shared" si="76"/>
        <v>35.621383897964812</v>
      </c>
      <c r="L112" s="15"/>
      <c r="M112" s="15"/>
      <c r="N112" s="15"/>
      <c r="P112" s="3" t="str">
        <f t="shared" si="71"/>
        <v xml:space="preserve"> </v>
      </c>
      <c r="Q112" s="3" t="str">
        <f t="shared" si="54"/>
        <v xml:space="preserve"> </v>
      </c>
      <c r="R112" s="3" t="str">
        <f t="shared" si="55"/>
        <v xml:space="preserve"> </v>
      </c>
      <c r="S112" s="3" t="str">
        <f t="shared" si="56"/>
        <v xml:space="preserve"> </v>
      </c>
      <c r="T112" s="3">
        <f t="shared" si="57"/>
        <v>0</v>
      </c>
      <c r="U112" s="3" t="str">
        <f t="shared" si="58"/>
        <v xml:space="preserve"> </v>
      </c>
      <c r="V112" s="3" t="str">
        <f t="shared" si="59"/>
        <v xml:space="preserve"> </v>
      </c>
      <c r="W112" s="3" t="str">
        <f t="shared" si="60"/>
        <v xml:space="preserve"> </v>
      </c>
      <c r="X112" s="3" t="str">
        <f t="shared" si="61"/>
        <v xml:space="preserve"> </v>
      </c>
      <c r="Y112" s="3" t="str">
        <f t="shared" si="62"/>
        <v xml:space="preserve"> </v>
      </c>
      <c r="AA112" s="16" t="str">
        <f t="shared" si="63"/>
        <v>UprStage</v>
      </c>
      <c r="AC112" s="3">
        <f t="shared" si="64"/>
        <v>2.3982428571428556</v>
      </c>
      <c r="AD112" s="3">
        <f t="shared" si="65"/>
        <v>19.801588161411491</v>
      </c>
      <c r="AE112" s="3">
        <f t="shared" si="66"/>
        <v>1.6571428571427482E-3</v>
      </c>
      <c r="AF112" s="3">
        <f t="shared" si="68"/>
        <v>14.55587664635404</v>
      </c>
      <c r="AH112" s="28">
        <f t="shared" si="69"/>
        <v>0.26300000000000001</v>
      </c>
      <c r="AI112" s="28">
        <f t="shared" si="70"/>
        <v>2.5446900494077322E-4</v>
      </c>
      <c r="AJ112" s="40">
        <f t="shared" si="67"/>
        <v>1.455587664635404E-2</v>
      </c>
      <c r="AK112" s="28"/>
      <c r="AM112" s="14">
        <f>Rho_Coef0+Rho_Coef1*Solution!I112+Rho_Coef2*Solution!I112^2</f>
        <v>0.99659772619924525</v>
      </c>
      <c r="AO112" s="3" t="str">
        <f t="shared" si="48"/>
        <v xml:space="preserve"> </v>
      </c>
      <c r="AP112" s="3" t="str">
        <f t="shared" si="49"/>
        <v xml:space="preserve"> </v>
      </c>
      <c r="AQ112" s="3" t="str">
        <f t="shared" si="50"/>
        <v xml:space="preserve"> </v>
      </c>
      <c r="AR112" s="3" t="str">
        <f t="shared" si="51"/>
        <v xml:space="preserve"> </v>
      </c>
    </row>
    <row r="113" spans="1:44">
      <c r="A113" s="3">
        <f t="shared" si="52"/>
        <v>1.1000000000000008</v>
      </c>
      <c r="B113" s="3">
        <f t="shared" si="72"/>
        <v>0</v>
      </c>
      <c r="C113" s="3">
        <f t="shared" si="73"/>
        <v>2.3998999999999984</v>
      </c>
      <c r="D113" s="14">
        <f t="shared" si="53"/>
        <v>-0.10088445957295707</v>
      </c>
      <c r="E113" s="14">
        <f t="shared" si="46"/>
        <v>-0.14274438771396783</v>
      </c>
      <c r="F113" s="14">
        <f t="shared" si="74"/>
        <v>-0.24362884728692491</v>
      </c>
      <c r="G113" s="3">
        <f t="shared" si="47"/>
        <v>-16.737490513699093</v>
      </c>
      <c r="H113" s="3">
        <f t="shared" si="75"/>
        <v>48.702209151114474</v>
      </c>
      <c r="I113" s="3">
        <f t="shared" si="76"/>
        <v>36.10924768260103</v>
      </c>
      <c r="L113" s="15"/>
      <c r="M113" s="15"/>
      <c r="N113" s="15"/>
      <c r="P113" s="3" t="str">
        <f t="shared" si="71"/>
        <v xml:space="preserve"> </v>
      </c>
      <c r="Q113" s="3" t="str">
        <f t="shared" si="54"/>
        <v xml:space="preserve"> </v>
      </c>
      <c r="R113" s="3" t="str">
        <f t="shared" si="55"/>
        <v xml:space="preserve"> </v>
      </c>
      <c r="S113" s="3" t="str">
        <f t="shared" si="56"/>
        <v xml:space="preserve"> </v>
      </c>
      <c r="T113" s="3">
        <f t="shared" si="57"/>
        <v>0</v>
      </c>
      <c r="U113" s="3" t="str">
        <f t="shared" si="58"/>
        <v xml:space="preserve"> </v>
      </c>
      <c r="V113" s="3" t="str">
        <f t="shared" si="59"/>
        <v xml:space="preserve"> </v>
      </c>
      <c r="W113" s="3" t="str">
        <f t="shared" si="60"/>
        <v xml:space="preserve"> </v>
      </c>
      <c r="X113" s="3" t="str">
        <f t="shared" si="61"/>
        <v xml:space="preserve"> </v>
      </c>
      <c r="Y113" s="3" t="str">
        <f t="shared" si="62"/>
        <v xml:space="preserve"> </v>
      </c>
      <c r="AA113" s="16" t="str">
        <f t="shared" si="63"/>
        <v>UprStage</v>
      </c>
      <c r="AC113" s="3">
        <f t="shared" si="64"/>
        <v>2.3982428571428556</v>
      </c>
      <c r="AD113" s="3">
        <f t="shared" si="65"/>
        <v>19.801588161411491</v>
      </c>
      <c r="AE113" s="3">
        <f t="shared" si="66"/>
        <v>1.6571428571427482E-3</v>
      </c>
      <c r="AF113" s="3">
        <f t="shared" si="68"/>
        <v>14.55587664635404</v>
      </c>
      <c r="AH113" s="28">
        <f t="shared" si="69"/>
        <v>0.26300000000000001</v>
      </c>
      <c r="AI113" s="28">
        <f t="shared" si="70"/>
        <v>2.5446900494077322E-4</v>
      </c>
      <c r="AJ113" s="40">
        <f t="shared" si="67"/>
        <v>1.455587664635404E-2</v>
      </c>
      <c r="AK113" s="28"/>
      <c r="AM113" s="14">
        <f>Rho_Coef0+Rho_Coef1*Solution!I113+Rho_Coef2*Solution!I113^2</f>
        <v>0.99655103857587157</v>
      </c>
      <c r="AO113" s="3" t="str">
        <f t="shared" si="48"/>
        <v xml:space="preserve"> </v>
      </c>
      <c r="AP113" s="3" t="str">
        <f t="shared" si="49"/>
        <v xml:space="preserve"> </v>
      </c>
      <c r="AQ113" s="3" t="str">
        <f t="shared" si="50"/>
        <v xml:space="preserve"> </v>
      </c>
      <c r="AR113" s="3" t="str">
        <f t="shared" si="51"/>
        <v xml:space="preserve"> </v>
      </c>
    </row>
    <row r="114" spans="1:44">
      <c r="A114" s="3">
        <f t="shared" si="52"/>
        <v>1.1100000000000008</v>
      </c>
      <c r="B114" s="3">
        <f t="shared" si="72"/>
        <v>0</v>
      </c>
      <c r="C114" s="3">
        <f t="shared" si="73"/>
        <v>2.3998999999999984</v>
      </c>
      <c r="D114" s="14">
        <f t="shared" si="53"/>
        <v>-0.10018753806428846</v>
      </c>
      <c r="E114" s="14">
        <f t="shared" si="46"/>
        <v>-0.14274438771396783</v>
      </c>
      <c r="F114" s="14">
        <f t="shared" si="74"/>
        <v>-0.24293192577825629</v>
      </c>
      <c r="G114" s="3">
        <f t="shared" si="47"/>
        <v>-16.689611466246241</v>
      </c>
      <c r="H114" s="3">
        <f t="shared" si="75"/>
        <v>48.534834245977486</v>
      </c>
      <c r="I114" s="3">
        <f t="shared" si="76"/>
        <v>36.595435293538863</v>
      </c>
      <c r="L114" s="15"/>
      <c r="M114" s="15"/>
      <c r="N114" s="15"/>
      <c r="P114" s="3" t="str">
        <f t="shared" si="71"/>
        <v xml:space="preserve"> </v>
      </c>
      <c r="Q114" s="3" t="str">
        <f t="shared" si="54"/>
        <v xml:space="preserve"> </v>
      </c>
      <c r="R114" s="3" t="str">
        <f t="shared" si="55"/>
        <v xml:space="preserve"> </v>
      </c>
      <c r="S114" s="3" t="str">
        <f t="shared" si="56"/>
        <v xml:space="preserve"> </v>
      </c>
      <c r="T114" s="3">
        <f t="shared" si="57"/>
        <v>0</v>
      </c>
      <c r="U114" s="3" t="str">
        <f t="shared" si="58"/>
        <v xml:space="preserve"> </v>
      </c>
      <c r="V114" s="3" t="str">
        <f t="shared" si="59"/>
        <v xml:space="preserve"> </v>
      </c>
      <c r="W114" s="3" t="str">
        <f t="shared" si="60"/>
        <v xml:space="preserve"> </v>
      </c>
      <c r="X114" s="3" t="str">
        <f t="shared" si="61"/>
        <v xml:space="preserve"> </v>
      </c>
      <c r="Y114" s="3" t="str">
        <f t="shared" si="62"/>
        <v xml:space="preserve"> </v>
      </c>
      <c r="AA114" s="16" t="str">
        <f t="shared" si="63"/>
        <v>UprStage</v>
      </c>
      <c r="AC114" s="3">
        <f t="shared" si="64"/>
        <v>2.3982428571428556</v>
      </c>
      <c r="AD114" s="3">
        <f t="shared" si="65"/>
        <v>19.801588161411491</v>
      </c>
      <c r="AE114" s="3">
        <f t="shared" si="66"/>
        <v>1.6571428571427482E-3</v>
      </c>
      <c r="AF114" s="3">
        <f t="shared" si="68"/>
        <v>14.55587664635404</v>
      </c>
      <c r="AH114" s="28">
        <f t="shared" si="69"/>
        <v>0.26300000000000001</v>
      </c>
      <c r="AI114" s="28">
        <f t="shared" si="70"/>
        <v>2.5446900494077322E-4</v>
      </c>
      <c r="AJ114" s="40">
        <f t="shared" si="67"/>
        <v>1.455587664635404E-2</v>
      </c>
      <c r="AK114" s="28"/>
      <c r="AM114" s="14">
        <f>Rho_Coef0+Rho_Coef1*Solution!I114+Rho_Coef2*Solution!I114^2</f>
        <v>0.996504512970251</v>
      </c>
      <c r="AO114" s="3" t="str">
        <f t="shared" si="48"/>
        <v xml:space="preserve"> </v>
      </c>
      <c r="AP114" s="3" t="str">
        <f t="shared" si="49"/>
        <v xml:space="preserve"> </v>
      </c>
      <c r="AQ114" s="3" t="str">
        <f t="shared" si="50"/>
        <v xml:space="preserve"> </v>
      </c>
      <c r="AR114" s="3" t="str">
        <f t="shared" si="51"/>
        <v xml:space="preserve"> </v>
      </c>
    </row>
    <row r="115" spans="1:44">
      <c r="A115" s="3">
        <f t="shared" si="52"/>
        <v>1.1200000000000008</v>
      </c>
      <c r="B115" s="3">
        <f t="shared" si="72"/>
        <v>0</v>
      </c>
      <c r="C115" s="3">
        <f t="shared" si="73"/>
        <v>2.3998999999999984</v>
      </c>
      <c r="D115" s="14">
        <f t="shared" si="53"/>
        <v>-9.9495050218552372E-2</v>
      </c>
      <c r="E115" s="14">
        <f t="shared" si="46"/>
        <v>-0.14274438771396783</v>
      </c>
      <c r="F115" s="14">
        <f t="shared" si="74"/>
        <v>-0.2422394379325202</v>
      </c>
      <c r="G115" s="3">
        <f t="shared" si="47"/>
        <v>-16.642037014870994</v>
      </c>
      <c r="H115" s="3">
        <f t="shared" si="75"/>
        <v>48.367938131315022</v>
      </c>
      <c r="I115" s="3">
        <f t="shared" si="76"/>
        <v>37.079951534147895</v>
      </c>
      <c r="L115" s="15"/>
      <c r="M115" s="15"/>
      <c r="N115" s="15"/>
      <c r="P115" s="3" t="str">
        <f t="shared" si="71"/>
        <v xml:space="preserve"> </v>
      </c>
      <c r="Q115" s="3" t="str">
        <f t="shared" si="54"/>
        <v xml:space="preserve"> </v>
      </c>
      <c r="R115" s="3" t="str">
        <f t="shared" si="55"/>
        <v xml:space="preserve"> </v>
      </c>
      <c r="S115" s="3" t="str">
        <f t="shared" si="56"/>
        <v xml:space="preserve"> </v>
      </c>
      <c r="T115" s="3">
        <f t="shared" si="57"/>
        <v>0</v>
      </c>
      <c r="U115" s="3" t="str">
        <f t="shared" si="58"/>
        <v xml:space="preserve"> </v>
      </c>
      <c r="V115" s="3" t="str">
        <f t="shared" si="59"/>
        <v xml:space="preserve"> </v>
      </c>
      <c r="W115" s="3" t="str">
        <f t="shared" si="60"/>
        <v xml:space="preserve"> </v>
      </c>
      <c r="X115" s="3" t="str">
        <f t="shared" si="61"/>
        <v xml:space="preserve"> </v>
      </c>
      <c r="Y115" s="3" t="str">
        <f t="shared" si="62"/>
        <v xml:space="preserve"> </v>
      </c>
      <c r="AA115" s="16" t="str">
        <f t="shared" si="63"/>
        <v>UprStage</v>
      </c>
      <c r="AC115" s="3">
        <f t="shared" si="64"/>
        <v>2.3982428571428556</v>
      </c>
      <c r="AD115" s="3">
        <f t="shared" si="65"/>
        <v>19.801588161411491</v>
      </c>
      <c r="AE115" s="3">
        <f t="shared" si="66"/>
        <v>1.6571428571427482E-3</v>
      </c>
      <c r="AF115" s="3">
        <f t="shared" si="68"/>
        <v>14.55587664635404</v>
      </c>
      <c r="AH115" s="28">
        <f t="shared" si="69"/>
        <v>0.26300000000000001</v>
      </c>
      <c r="AI115" s="28">
        <f t="shared" si="70"/>
        <v>2.5446900494077322E-4</v>
      </c>
      <c r="AJ115" s="40">
        <f t="shared" si="67"/>
        <v>1.455587664635404E-2</v>
      </c>
      <c r="AK115" s="28"/>
      <c r="AM115" s="14">
        <f>Rho_Coef0+Rho_Coef1*Solution!I115+Rho_Coef2*Solution!I115^2</f>
        <v>0.99645814890611462</v>
      </c>
      <c r="AO115" s="3" t="str">
        <f t="shared" si="48"/>
        <v xml:space="preserve"> </v>
      </c>
      <c r="AP115" s="3" t="str">
        <f t="shared" si="49"/>
        <v xml:space="preserve"> </v>
      </c>
      <c r="AQ115" s="3" t="str">
        <f t="shared" si="50"/>
        <v xml:space="preserve"> </v>
      </c>
      <c r="AR115" s="3" t="str">
        <f t="shared" si="51"/>
        <v xml:space="preserve"> </v>
      </c>
    </row>
    <row r="116" spans="1:44">
      <c r="A116" s="3">
        <f t="shared" si="52"/>
        <v>1.1300000000000008</v>
      </c>
      <c r="B116" s="3">
        <f t="shared" si="72"/>
        <v>0</v>
      </c>
      <c r="C116" s="3">
        <f t="shared" si="73"/>
        <v>2.3998999999999984</v>
      </c>
      <c r="D116" s="14">
        <f t="shared" si="53"/>
        <v>-9.8806962166099632E-2</v>
      </c>
      <c r="E116" s="14">
        <f t="shared" si="46"/>
        <v>-0.14274438771396783</v>
      </c>
      <c r="F116" s="14">
        <f t="shared" si="74"/>
        <v>-0.24155134988006746</v>
      </c>
      <c r="G116" s="3">
        <f t="shared" si="47"/>
        <v>-16.594764832702214</v>
      </c>
      <c r="H116" s="3">
        <f t="shared" si="75"/>
        <v>48.201517761166315</v>
      </c>
      <c r="I116" s="3">
        <f t="shared" si="76"/>
        <v>37.562801177219413</v>
      </c>
      <c r="L116" s="15"/>
      <c r="M116" s="15"/>
      <c r="N116" s="15"/>
      <c r="P116" s="3" t="str">
        <f t="shared" si="71"/>
        <v xml:space="preserve"> </v>
      </c>
      <c r="Q116" s="3" t="str">
        <f t="shared" si="54"/>
        <v xml:space="preserve"> </v>
      </c>
      <c r="R116" s="3" t="str">
        <f t="shared" si="55"/>
        <v xml:space="preserve"> </v>
      </c>
      <c r="S116" s="3" t="str">
        <f t="shared" si="56"/>
        <v xml:space="preserve"> </v>
      </c>
      <c r="T116" s="3">
        <f t="shared" si="57"/>
        <v>0</v>
      </c>
      <c r="U116" s="3" t="str">
        <f t="shared" si="58"/>
        <v xml:space="preserve"> </v>
      </c>
      <c r="V116" s="3" t="str">
        <f t="shared" si="59"/>
        <v xml:space="preserve"> </v>
      </c>
      <c r="W116" s="3" t="str">
        <f t="shared" si="60"/>
        <v xml:space="preserve"> </v>
      </c>
      <c r="X116" s="3" t="str">
        <f t="shared" si="61"/>
        <v xml:space="preserve"> </v>
      </c>
      <c r="Y116" s="3" t="str">
        <f t="shared" si="62"/>
        <v xml:space="preserve"> </v>
      </c>
      <c r="AA116" s="16" t="str">
        <f t="shared" si="63"/>
        <v>UprStage</v>
      </c>
      <c r="AC116" s="3">
        <f t="shared" si="64"/>
        <v>2.3982428571428556</v>
      </c>
      <c r="AD116" s="3">
        <f t="shared" si="65"/>
        <v>19.801588161411491</v>
      </c>
      <c r="AE116" s="3">
        <f t="shared" si="66"/>
        <v>1.6571428571427482E-3</v>
      </c>
      <c r="AF116" s="3">
        <f t="shared" si="68"/>
        <v>14.55587664635404</v>
      </c>
      <c r="AH116" s="28">
        <f t="shared" si="69"/>
        <v>0.26300000000000001</v>
      </c>
      <c r="AI116" s="28">
        <f t="shared" si="70"/>
        <v>2.5446900494077322E-4</v>
      </c>
      <c r="AJ116" s="40">
        <f t="shared" si="67"/>
        <v>1.455587664635404E-2</v>
      </c>
      <c r="AK116" s="28"/>
      <c r="AM116" s="14">
        <f>Rho_Coef0+Rho_Coef1*Solution!I116+Rho_Coef2*Solution!I116^2</f>
        <v>0.9964119459102404</v>
      </c>
      <c r="AO116" s="3" t="str">
        <f t="shared" si="48"/>
        <v xml:space="preserve"> </v>
      </c>
      <c r="AP116" s="3" t="str">
        <f t="shared" si="49"/>
        <v xml:space="preserve"> </v>
      </c>
      <c r="AQ116" s="3" t="str">
        <f t="shared" si="50"/>
        <v xml:space="preserve"> </v>
      </c>
      <c r="AR116" s="3" t="str">
        <f t="shared" si="51"/>
        <v xml:space="preserve"> </v>
      </c>
    </row>
    <row r="117" spans="1:44">
      <c r="A117" s="3">
        <f t="shared" si="52"/>
        <v>1.1400000000000008</v>
      </c>
      <c r="B117" s="3">
        <f t="shared" si="72"/>
        <v>0</v>
      </c>
      <c r="C117" s="3">
        <f t="shared" si="73"/>
        <v>2.3998999999999984</v>
      </c>
      <c r="D117" s="14">
        <f t="shared" si="53"/>
        <v>-9.8123240374733814E-2</v>
      </c>
      <c r="E117" s="14">
        <f t="shared" si="46"/>
        <v>-0.14274438771396783</v>
      </c>
      <c r="F117" s="14">
        <f t="shared" si="74"/>
        <v>-0.24086762808870166</v>
      </c>
      <c r="G117" s="3">
        <f t="shared" si="47"/>
        <v>-16.547792616052035</v>
      </c>
      <c r="H117" s="3">
        <f t="shared" si="75"/>
        <v>48.035570112839295</v>
      </c>
      <c r="I117" s="3">
        <f t="shared" si="76"/>
        <v>38.043988965200278</v>
      </c>
      <c r="L117" s="15"/>
      <c r="M117" s="15"/>
      <c r="N117" s="15"/>
      <c r="P117" s="3" t="str">
        <f t="shared" si="71"/>
        <v xml:space="preserve"> </v>
      </c>
      <c r="Q117" s="3" t="str">
        <f t="shared" si="54"/>
        <v xml:space="preserve"> </v>
      </c>
      <c r="R117" s="3" t="str">
        <f t="shared" si="55"/>
        <v xml:space="preserve"> </v>
      </c>
      <c r="S117" s="3" t="str">
        <f t="shared" si="56"/>
        <v xml:space="preserve"> </v>
      </c>
      <c r="T117" s="3">
        <f t="shared" si="57"/>
        <v>0</v>
      </c>
      <c r="U117" s="3" t="str">
        <f t="shared" si="58"/>
        <v xml:space="preserve"> </v>
      </c>
      <c r="V117" s="3" t="str">
        <f t="shared" si="59"/>
        <v xml:space="preserve"> </v>
      </c>
      <c r="W117" s="3" t="str">
        <f t="shared" si="60"/>
        <v xml:space="preserve"> </v>
      </c>
      <c r="X117" s="3" t="str">
        <f t="shared" si="61"/>
        <v xml:space="preserve"> </v>
      </c>
      <c r="Y117" s="3" t="str">
        <f t="shared" si="62"/>
        <v xml:space="preserve"> </v>
      </c>
      <c r="AA117" s="16" t="str">
        <f t="shared" si="63"/>
        <v>UprStage</v>
      </c>
      <c r="AC117" s="3">
        <f t="shared" si="64"/>
        <v>2.3982428571428556</v>
      </c>
      <c r="AD117" s="3">
        <f t="shared" si="65"/>
        <v>19.801588161411491</v>
      </c>
      <c r="AE117" s="3">
        <f t="shared" si="66"/>
        <v>1.6571428571427482E-3</v>
      </c>
      <c r="AF117" s="3">
        <f t="shared" si="68"/>
        <v>14.55587664635404</v>
      </c>
      <c r="AH117" s="28">
        <f t="shared" si="69"/>
        <v>0.26300000000000001</v>
      </c>
      <c r="AI117" s="28">
        <f t="shared" si="70"/>
        <v>2.5446900494077322E-4</v>
      </c>
      <c r="AJ117" s="40">
        <f t="shared" si="67"/>
        <v>1.455587664635404E-2</v>
      </c>
      <c r="AK117" s="28"/>
      <c r="AM117" s="14">
        <f>Rho_Coef0+Rho_Coef1*Solution!I117+Rho_Coef2*Solution!I117^2</f>
        <v>0.99636590351242904</v>
      </c>
      <c r="AO117" s="3" t="str">
        <f t="shared" si="48"/>
        <v xml:space="preserve"> </v>
      </c>
      <c r="AP117" s="3" t="str">
        <f t="shared" si="49"/>
        <v xml:space="preserve"> </v>
      </c>
      <c r="AQ117" s="3" t="str">
        <f t="shared" si="50"/>
        <v xml:space="preserve"> </v>
      </c>
      <c r="AR117" s="3" t="str">
        <f t="shared" si="51"/>
        <v xml:space="preserve"> </v>
      </c>
    </row>
    <row r="118" spans="1:44">
      <c r="A118" s="3">
        <f t="shared" si="52"/>
        <v>1.1500000000000008</v>
      </c>
      <c r="B118" s="3">
        <f t="shared" si="72"/>
        <v>0</v>
      </c>
      <c r="C118" s="3">
        <f t="shared" si="73"/>
        <v>2.3998999999999984</v>
      </c>
      <c r="D118" s="14">
        <f t="shared" si="53"/>
        <v>-9.7443851645739904E-2</v>
      </c>
      <c r="E118" s="14">
        <f t="shared" si="46"/>
        <v>-0.14274438771396783</v>
      </c>
      <c r="F118" s="14">
        <f t="shared" si="74"/>
        <v>-0.24018823935970773</v>
      </c>
      <c r="G118" s="3">
        <f t="shared" si="47"/>
        <v>-16.501118084143023</v>
      </c>
      <c r="H118" s="3">
        <f t="shared" si="75"/>
        <v>47.870092186678775</v>
      </c>
      <c r="I118" s="3">
        <f t="shared" si="76"/>
        <v>38.523519610424465</v>
      </c>
      <c r="L118" s="15"/>
      <c r="M118" s="15"/>
      <c r="N118" s="15"/>
      <c r="P118" s="3" t="str">
        <f t="shared" si="71"/>
        <v xml:space="preserve"> </v>
      </c>
      <c r="Q118" s="3" t="str">
        <f t="shared" si="54"/>
        <v xml:space="preserve"> </v>
      </c>
      <c r="R118" s="3" t="str">
        <f t="shared" si="55"/>
        <v xml:space="preserve"> </v>
      </c>
      <c r="S118" s="3" t="str">
        <f t="shared" si="56"/>
        <v xml:space="preserve"> </v>
      </c>
      <c r="T118" s="3">
        <f t="shared" si="57"/>
        <v>0</v>
      </c>
      <c r="U118" s="3" t="str">
        <f t="shared" si="58"/>
        <v xml:space="preserve"> </v>
      </c>
      <c r="V118" s="3" t="str">
        <f t="shared" si="59"/>
        <v xml:space="preserve"> </v>
      </c>
      <c r="W118" s="3" t="str">
        <f t="shared" si="60"/>
        <v xml:space="preserve"> </v>
      </c>
      <c r="X118" s="3" t="str">
        <f t="shared" si="61"/>
        <v xml:space="preserve"> </v>
      </c>
      <c r="Y118" s="3" t="str">
        <f t="shared" si="62"/>
        <v xml:space="preserve"> </v>
      </c>
      <c r="AA118" s="16" t="str">
        <f t="shared" si="63"/>
        <v>UprStage</v>
      </c>
      <c r="AC118" s="3">
        <f t="shared" si="64"/>
        <v>2.3982428571428556</v>
      </c>
      <c r="AD118" s="3">
        <f t="shared" si="65"/>
        <v>19.801588161411491</v>
      </c>
      <c r="AE118" s="3">
        <f t="shared" si="66"/>
        <v>1.6571428571427482E-3</v>
      </c>
      <c r="AF118" s="3">
        <f t="shared" si="68"/>
        <v>14.55587664635404</v>
      </c>
      <c r="AH118" s="28">
        <f t="shared" si="69"/>
        <v>0.26300000000000001</v>
      </c>
      <c r="AI118" s="28">
        <f t="shared" si="70"/>
        <v>2.5446900494077322E-4</v>
      </c>
      <c r="AJ118" s="40">
        <f t="shared" si="67"/>
        <v>1.455587664635404E-2</v>
      </c>
      <c r="AK118" s="28"/>
      <c r="AM118" s="14">
        <f>Rho_Coef0+Rho_Coef1*Solution!I118+Rho_Coef2*Solution!I118^2</f>
        <v>0.99632002124548069</v>
      </c>
      <c r="AO118" s="3" t="str">
        <f t="shared" si="48"/>
        <v xml:space="preserve"> </v>
      </c>
      <c r="AP118" s="3" t="str">
        <f t="shared" si="49"/>
        <v xml:space="preserve"> </v>
      </c>
      <c r="AQ118" s="3" t="str">
        <f t="shared" si="50"/>
        <v xml:space="preserve"> </v>
      </c>
      <c r="AR118" s="3" t="str">
        <f t="shared" si="51"/>
        <v xml:space="preserve"> </v>
      </c>
    </row>
    <row r="119" spans="1:44">
      <c r="A119" s="3">
        <f t="shared" si="52"/>
        <v>1.1600000000000008</v>
      </c>
      <c r="B119" s="3">
        <f t="shared" si="72"/>
        <v>0</v>
      </c>
      <c r="C119" s="3">
        <f t="shared" si="73"/>
        <v>2.3998999999999984</v>
      </c>
      <c r="D119" s="14">
        <f t="shared" si="53"/>
        <v>-9.6768763109968056E-2</v>
      </c>
      <c r="E119" s="14">
        <f t="shared" si="46"/>
        <v>-0.14274438771396783</v>
      </c>
      <c r="F119" s="14">
        <f t="shared" si="74"/>
        <v>-0.23951315082393587</v>
      </c>
      <c r="G119" s="3">
        <f t="shared" si="47"/>
        <v>-16.454738978839121</v>
      </c>
      <c r="H119" s="3">
        <f t="shared" si="75"/>
        <v>47.705081005837343</v>
      </c>
      <c r="I119" s="3">
        <f t="shared" si="76"/>
        <v>39.001397795342314</v>
      </c>
      <c r="L119" s="15"/>
      <c r="M119" s="15"/>
      <c r="N119" s="15"/>
      <c r="P119" s="3" t="str">
        <f t="shared" si="71"/>
        <v xml:space="preserve"> </v>
      </c>
      <c r="Q119" s="3" t="str">
        <f t="shared" si="54"/>
        <v xml:space="preserve"> </v>
      </c>
      <c r="R119" s="3" t="str">
        <f t="shared" si="55"/>
        <v xml:space="preserve"> </v>
      </c>
      <c r="S119" s="3" t="str">
        <f t="shared" si="56"/>
        <v xml:space="preserve"> </v>
      </c>
      <c r="T119" s="3">
        <f t="shared" si="57"/>
        <v>0</v>
      </c>
      <c r="U119" s="3" t="str">
        <f t="shared" si="58"/>
        <v xml:space="preserve"> </v>
      </c>
      <c r="V119" s="3" t="str">
        <f t="shared" si="59"/>
        <v xml:space="preserve"> </v>
      </c>
      <c r="W119" s="3" t="str">
        <f t="shared" si="60"/>
        <v xml:space="preserve"> </v>
      </c>
      <c r="X119" s="3" t="str">
        <f t="shared" si="61"/>
        <v xml:space="preserve"> </v>
      </c>
      <c r="Y119" s="3" t="str">
        <f t="shared" si="62"/>
        <v xml:space="preserve"> </v>
      </c>
      <c r="AA119" s="16" t="str">
        <f t="shared" si="63"/>
        <v>UprStage</v>
      </c>
      <c r="AC119" s="3">
        <f t="shared" si="64"/>
        <v>2.3982428571428556</v>
      </c>
      <c r="AD119" s="3">
        <f t="shared" si="65"/>
        <v>19.801588161411491</v>
      </c>
      <c r="AE119" s="3">
        <f t="shared" si="66"/>
        <v>1.6571428571427482E-3</v>
      </c>
      <c r="AF119" s="3">
        <f t="shared" si="68"/>
        <v>14.55587664635404</v>
      </c>
      <c r="AH119" s="28">
        <f t="shared" si="69"/>
        <v>0.26300000000000001</v>
      </c>
      <c r="AI119" s="28">
        <f t="shared" si="70"/>
        <v>2.5446900494077322E-4</v>
      </c>
      <c r="AJ119" s="40">
        <f t="shared" si="67"/>
        <v>1.455587664635404E-2</v>
      </c>
      <c r="AK119" s="28"/>
      <c r="AM119" s="14">
        <f>Rho_Coef0+Rho_Coef1*Solution!I119+Rho_Coef2*Solution!I119^2</f>
        <v>0.99627429864517292</v>
      </c>
      <c r="AO119" s="3" t="str">
        <f t="shared" si="48"/>
        <v xml:space="preserve"> </v>
      </c>
      <c r="AP119" s="3" t="str">
        <f t="shared" si="49"/>
        <v xml:space="preserve"> </v>
      </c>
      <c r="AQ119" s="3" t="str">
        <f t="shared" si="50"/>
        <v xml:space="preserve"> </v>
      </c>
      <c r="AR119" s="3" t="str">
        <f t="shared" si="51"/>
        <v xml:space="preserve"> </v>
      </c>
    </row>
    <row r="120" spans="1:44">
      <c r="A120" s="3">
        <f t="shared" si="52"/>
        <v>1.1700000000000008</v>
      </c>
      <c r="B120" s="3">
        <f t="shared" si="72"/>
        <v>0</v>
      </c>
      <c r="C120" s="3">
        <f t="shared" si="73"/>
        <v>2.3998999999999984</v>
      </c>
      <c r="D120" s="14">
        <f t="shared" si="53"/>
        <v>-9.6097942223970986E-2</v>
      </c>
      <c r="E120" s="14">
        <f t="shared" si="46"/>
        <v>-0.14274438771396783</v>
      </c>
      <c r="F120" s="14">
        <f t="shared" si="74"/>
        <v>-0.2388423299379388</v>
      </c>
      <c r="G120" s="3">
        <f t="shared" si="47"/>
        <v>-16.408653064380296</v>
      </c>
      <c r="H120" s="3">
        <f t="shared" si="75"/>
        <v>47.540533616048954</v>
      </c>
      <c r="I120" s="3">
        <f t="shared" si="76"/>
        <v>39.477628172747465</v>
      </c>
      <c r="L120" s="15"/>
      <c r="M120" s="15"/>
      <c r="N120" s="15"/>
      <c r="P120" s="3" t="str">
        <f t="shared" si="71"/>
        <v xml:space="preserve"> </v>
      </c>
      <c r="Q120" s="3" t="str">
        <f t="shared" si="54"/>
        <v xml:space="preserve"> </v>
      </c>
      <c r="R120" s="3" t="str">
        <f t="shared" si="55"/>
        <v xml:space="preserve"> </v>
      </c>
      <c r="S120" s="3" t="str">
        <f t="shared" si="56"/>
        <v xml:space="preserve"> </v>
      </c>
      <c r="T120" s="3">
        <f t="shared" si="57"/>
        <v>0</v>
      </c>
      <c r="U120" s="3" t="str">
        <f t="shared" si="58"/>
        <v xml:space="preserve"> </v>
      </c>
      <c r="V120" s="3" t="str">
        <f t="shared" si="59"/>
        <v xml:space="preserve"> </v>
      </c>
      <c r="W120" s="3" t="str">
        <f t="shared" si="60"/>
        <v xml:space="preserve"> </v>
      </c>
      <c r="X120" s="3" t="str">
        <f t="shared" si="61"/>
        <v xml:space="preserve"> </v>
      </c>
      <c r="Y120" s="3" t="str">
        <f t="shared" si="62"/>
        <v xml:space="preserve"> </v>
      </c>
      <c r="AA120" s="16" t="str">
        <f t="shared" si="63"/>
        <v>UprStage</v>
      </c>
      <c r="AC120" s="3">
        <f t="shared" si="64"/>
        <v>2.3982428571428556</v>
      </c>
      <c r="AD120" s="3">
        <f t="shared" si="65"/>
        <v>19.801588161411491</v>
      </c>
      <c r="AE120" s="3">
        <f t="shared" si="66"/>
        <v>1.6571428571427482E-3</v>
      </c>
      <c r="AF120" s="3">
        <f t="shared" si="68"/>
        <v>14.55587664635404</v>
      </c>
      <c r="AH120" s="28">
        <f t="shared" si="69"/>
        <v>0.26300000000000001</v>
      </c>
      <c r="AI120" s="28">
        <f t="shared" si="70"/>
        <v>2.5446900494077322E-4</v>
      </c>
      <c r="AJ120" s="40">
        <f t="shared" si="67"/>
        <v>1.455587664635404E-2</v>
      </c>
      <c r="AK120" s="28"/>
      <c r="AM120" s="14">
        <f>Rho_Coef0+Rho_Coef1*Solution!I120+Rho_Coef2*Solution!I120^2</f>
        <v>0.99622873525023725</v>
      </c>
      <c r="AO120" s="3" t="str">
        <f t="shared" si="48"/>
        <v xml:space="preserve"> </v>
      </c>
      <c r="AP120" s="3" t="str">
        <f t="shared" si="49"/>
        <v xml:space="preserve"> </v>
      </c>
      <c r="AQ120" s="3" t="str">
        <f t="shared" si="50"/>
        <v xml:space="preserve"> </v>
      </c>
      <c r="AR120" s="3" t="str">
        <f t="shared" si="51"/>
        <v xml:space="preserve"> </v>
      </c>
    </row>
    <row r="121" spans="1:44">
      <c r="A121" s="3">
        <f t="shared" si="52"/>
        <v>1.1800000000000008</v>
      </c>
      <c r="B121" s="3">
        <f t="shared" si="72"/>
        <v>0</v>
      </c>
      <c r="C121" s="3">
        <f t="shared" si="73"/>
        <v>2.3998999999999984</v>
      </c>
      <c r="D121" s="14">
        <f t="shared" si="53"/>
        <v>-9.5431356766194533E-2</v>
      </c>
      <c r="E121" s="14">
        <f t="shared" si="46"/>
        <v>-0.14274438771396783</v>
      </c>
      <c r="F121" s="14">
        <f t="shared" si="74"/>
        <v>-0.23817574448016238</v>
      </c>
      <c r="G121" s="3">
        <f t="shared" si="47"/>
        <v>-16.36285812712082</v>
      </c>
      <c r="H121" s="3">
        <f t="shared" si="75"/>
        <v>47.376447085405154</v>
      </c>
      <c r="I121" s="3">
        <f t="shared" si="76"/>
        <v>39.952215366001603</v>
      </c>
      <c r="L121" s="15"/>
      <c r="M121" s="15"/>
      <c r="N121" s="15"/>
      <c r="P121" s="3" t="str">
        <f t="shared" si="71"/>
        <v xml:space="preserve"> </v>
      </c>
      <c r="Q121" s="3" t="str">
        <f t="shared" si="54"/>
        <v xml:space="preserve"> </v>
      </c>
      <c r="R121" s="3" t="str">
        <f t="shared" si="55"/>
        <v xml:space="preserve"> </v>
      </c>
      <c r="S121" s="3" t="str">
        <f t="shared" si="56"/>
        <v xml:space="preserve"> </v>
      </c>
      <c r="T121" s="3">
        <f t="shared" si="57"/>
        <v>0</v>
      </c>
      <c r="U121" s="3" t="str">
        <f t="shared" si="58"/>
        <v xml:space="preserve"> </v>
      </c>
      <c r="V121" s="3" t="str">
        <f t="shared" si="59"/>
        <v xml:space="preserve"> </v>
      </c>
      <c r="W121" s="3" t="str">
        <f t="shared" si="60"/>
        <v xml:space="preserve"> </v>
      </c>
      <c r="X121" s="3" t="str">
        <f t="shared" si="61"/>
        <v xml:space="preserve"> </v>
      </c>
      <c r="Y121" s="3" t="str">
        <f t="shared" si="62"/>
        <v xml:space="preserve"> </v>
      </c>
      <c r="AA121" s="16" t="str">
        <f t="shared" si="63"/>
        <v>UprStage</v>
      </c>
      <c r="AC121" s="3">
        <f t="shared" si="64"/>
        <v>2.3982428571428556</v>
      </c>
      <c r="AD121" s="3">
        <f t="shared" si="65"/>
        <v>19.801588161411491</v>
      </c>
      <c r="AE121" s="3">
        <f t="shared" si="66"/>
        <v>1.6571428571427482E-3</v>
      </c>
      <c r="AF121" s="3">
        <f t="shared" si="68"/>
        <v>14.55587664635404</v>
      </c>
      <c r="AH121" s="28">
        <f t="shared" si="69"/>
        <v>0.26300000000000001</v>
      </c>
      <c r="AI121" s="28">
        <f t="shared" si="70"/>
        <v>2.5446900494077322E-4</v>
      </c>
      <c r="AJ121" s="40">
        <f t="shared" si="67"/>
        <v>1.455587664635404E-2</v>
      </c>
      <c r="AK121" s="28"/>
      <c r="AM121" s="14">
        <f>Rho_Coef0+Rho_Coef1*Solution!I121+Rho_Coef2*Solution!I121^2</f>
        <v>0.99618333060233655</v>
      </c>
      <c r="AO121" s="3" t="str">
        <f t="shared" si="48"/>
        <v xml:space="preserve"> </v>
      </c>
      <c r="AP121" s="3" t="str">
        <f t="shared" si="49"/>
        <v xml:space="preserve"> </v>
      </c>
      <c r="AQ121" s="3" t="str">
        <f t="shared" si="50"/>
        <v xml:space="preserve"> </v>
      </c>
      <c r="AR121" s="3" t="str">
        <f t="shared" si="51"/>
        <v xml:space="preserve"> </v>
      </c>
    </row>
    <row r="122" spans="1:44">
      <c r="A122" s="3">
        <f t="shared" si="52"/>
        <v>1.1900000000000008</v>
      </c>
      <c r="B122" s="3">
        <f t="shared" si="72"/>
        <v>0</v>
      </c>
      <c r="C122" s="3">
        <f t="shared" si="73"/>
        <v>2.3998999999999984</v>
      </c>
      <c r="D122" s="14">
        <f t="shared" si="53"/>
        <v>-9.4768974833220457E-2</v>
      </c>
      <c r="E122" s="14">
        <f t="shared" si="46"/>
        <v>-0.14274438771396783</v>
      </c>
      <c r="F122" s="14">
        <f t="shared" si="74"/>
        <v>-0.2375133625471883</v>
      </c>
      <c r="G122" s="3">
        <f t="shared" si="47"/>
        <v>-16.317351975271151</v>
      </c>
      <c r="H122" s="3">
        <f t="shared" si="75"/>
        <v>47.212818504133942</v>
      </c>
      <c r="I122" s="3">
        <f t="shared" si="76"/>
        <v>40.425163969256893</v>
      </c>
      <c r="L122" s="15"/>
      <c r="M122" s="15"/>
      <c r="N122" s="15"/>
      <c r="P122" s="3" t="str">
        <f t="shared" si="71"/>
        <v xml:space="preserve"> </v>
      </c>
      <c r="Q122" s="3" t="str">
        <f t="shared" si="54"/>
        <v xml:space="preserve"> </v>
      </c>
      <c r="R122" s="3" t="str">
        <f t="shared" si="55"/>
        <v xml:space="preserve"> </v>
      </c>
      <c r="S122" s="3" t="str">
        <f t="shared" si="56"/>
        <v xml:space="preserve"> </v>
      </c>
      <c r="T122" s="3">
        <f t="shared" si="57"/>
        <v>0</v>
      </c>
      <c r="U122" s="3" t="str">
        <f t="shared" si="58"/>
        <v xml:space="preserve"> </v>
      </c>
      <c r="V122" s="3" t="str">
        <f t="shared" si="59"/>
        <v xml:space="preserve"> </v>
      </c>
      <c r="W122" s="3" t="str">
        <f t="shared" si="60"/>
        <v xml:space="preserve"> </v>
      </c>
      <c r="X122" s="3" t="str">
        <f t="shared" si="61"/>
        <v xml:space="preserve"> </v>
      </c>
      <c r="Y122" s="3" t="str">
        <f t="shared" si="62"/>
        <v xml:space="preserve"> </v>
      </c>
      <c r="AA122" s="16" t="str">
        <f t="shared" si="63"/>
        <v>UprStage</v>
      </c>
      <c r="AC122" s="3">
        <f t="shared" si="64"/>
        <v>2.3982428571428556</v>
      </c>
      <c r="AD122" s="3">
        <f t="shared" si="65"/>
        <v>19.801588161411491</v>
      </c>
      <c r="AE122" s="3">
        <f t="shared" si="66"/>
        <v>1.6571428571427482E-3</v>
      </c>
      <c r="AF122" s="3">
        <f t="shared" si="68"/>
        <v>14.55587664635404</v>
      </c>
      <c r="AH122" s="28">
        <f t="shared" si="69"/>
        <v>0.26300000000000001</v>
      </c>
      <c r="AI122" s="28">
        <f t="shared" si="70"/>
        <v>2.5446900494077322E-4</v>
      </c>
      <c r="AJ122" s="40">
        <f t="shared" si="67"/>
        <v>1.455587664635404E-2</v>
      </c>
      <c r="AK122" s="28"/>
      <c r="AM122" s="14">
        <f>Rho_Coef0+Rho_Coef1*Solution!I122+Rho_Coef2*Solution!I122^2</f>
        <v>0.99613808424604322</v>
      </c>
      <c r="AO122" s="3" t="str">
        <f t="shared" si="48"/>
        <v xml:space="preserve"> </v>
      </c>
      <c r="AP122" s="3" t="str">
        <f t="shared" si="49"/>
        <v xml:space="preserve"> </v>
      </c>
      <c r="AQ122" s="3" t="str">
        <f t="shared" si="50"/>
        <v xml:space="preserve"> </v>
      </c>
      <c r="AR122" s="3" t="str">
        <f t="shared" si="51"/>
        <v xml:space="preserve"> </v>
      </c>
    </row>
    <row r="123" spans="1:44">
      <c r="A123" s="3">
        <f t="shared" si="52"/>
        <v>1.2000000000000008</v>
      </c>
      <c r="B123" s="3">
        <f t="shared" si="72"/>
        <v>0</v>
      </c>
      <c r="C123" s="3">
        <f t="shared" si="73"/>
        <v>2.3998999999999984</v>
      </c>
      <c r="D123" s="14">
        <f t="shared" si="53"/>
        <v>-9.4110764836060803E-2</v>
      </c>
      <c r="E123" s="14">
        <f t="shared" si="46"/>
        <v>-0.14274438771396783</v>
      </c>
      <c r="F123" s="14">
        <f t="shared" si="74"/>
        <v>-0.23685515255002865</v>
      </c>
      <c r="G123" s="3">
        <f t="shared" si="47"/>
        <v>-16.272132438643343</v>
      </c>
      <c r="H123" s="3">
        <f t="shared" si="75"/>
        <v>47.049644984381231</v>
      </c>
      <c r="I123" s="3">
        <f t="shared" si="76"/>
        <v>40.896478547676303</v>
      </c>
      <c r="L123" s="15"/>
      <c r="M123" s="15"/>
      <c r="N123" s="15"/>
      <c r="P123" s="3" t="str">
        <f t="shared" si="71"/>
        <v xml:space="preserve"> </v>
      </c>
      <c r="Q123" s="3" t="str">
        <f t="shared" si="54"/>
        <v xml:space="preserve"> </v>
      </c>
      <c r="R123" s="3" t="str">
        <f t="shared" si="55"/>
        <v xml:space="preserve"> </v>
      </c>
      <c r="S123" s="3" t="str">
        <f t="shared" si="56"/>
        <v xml:space="preserve"> </v>
      </c>
      <c r="T123" s="3">
        <f t="shared" si="57"/>
        <v>0</v>
      </c>
      <c r="U123" s="3" t="str">
        <f t="shared" si="58"/>
        <v xml:space="preserve"> </v>
      </c>
      <c r="V123" s="3" t="str">
        <f t="shared" si="59"/>
        <v xml:space="preserve"> </v>
      </c>
      <c r="W123" s="3" t="str">
        <f t="shared" si="60"/>
        <v xml:space="preserve"> </v>
      </c>
      <c r="X123" s="3" t="str">
        <f t="shared" si="61"/>
        <v xml:space="preserve"> </v>
      </c>
      <c r="Y123" s="3" t="str">
        <f t="shared" si="62"/>
        <v xml:space="preserve"> </v>
      </c>
      <c r="AA123" s="16" t="str">
        <f t="shared" si="63"/>
        <v>UprStage</v>
      </c>
      <c r="AC123" s="3">
        <f t="shared" si="64"/>
        <v>2.3982428571428556</v>
      </c>
      <c r="AD123" s="3">
        <f t="shared" si="65"/>
        <v>19.801588161411491</v>
      </c>
      <c r="AE123" s="3">
        <f t="shared" si="66"/>
        <v>1.6571428571427482E-3</v>
      </c>
      <c r="AF123" s="3">
        <f t="shared" si="68"/>
        <v>14.55587664635404</v>
      </c>
      <c r="AH123" s="28">
        <f t="shared" si="69"/>
        <v>0.26300000000000001</v>
      </c>
      <c r="AI123" s="28">
        <f t="shared" si="70"/>
        <v>2.5446900494077322E-4</v>
      </c>
      <c r="AJ123" s="40">
        <f t="shared" si="67"/>
        <v>1.455587664635404E-2</v>
      </c>
      <c r="AK123" s="28"/>
      <c r="AM123" s="14">
        <f>Rho_Coef0+Rho_Coef1*Solution!I123+Rho_Coef2*Solution!I123^2</f>
        <v>0.99609299572881682</v>
      </c>
      <c r="AO123" s="3" t="str">
        <f t="shared" si="48"/>
        <v xml:space="preserve"> </v>
      </c>
      <c r="AP123" s="3" t="str">
        <f t="shared" si="49"/>
        <v xml:space="preserve"> </v>
      </c>
      <c r="AQ123" s="3" t="str">
        <f t="shared" si="50"/>
        <v xml:space="preserve"> </v>
      </c>
      <c r="AR123" s="3" t="str">
        <f t="shared" si="51"/>
        <v xml:space="preserve"> </v>
      </c>
    </row>
    <row r="124" spans="1:44">
      <c r="A124" s="3">
        <f t="shared" si="52"/>
        <v>1.2100000000000009</v>
      </c>
      <c r="B124" s="3">
        <f t="shared" si="72"/>
        <v>0</v>
      </c>
      <c r="C124" s="3">
        <f t="shared" si="73"/>
        <v>2.3998999999999984</v>
      </c>
      <c r="D124" s="14">
        <f t="shared" si="53"/>
        <v>-9.3456695496502803E-2</v>
      </c>
      <c r="E124" s="14">
        <f t="shared" si="46"/>
        <v>-0.14274438771396783</v>
      </c>
      <c r="F124" s="14">
        <f t="shared" si="74"/>
        <v>-0.23620108321047062</v>
      </c>
      <c r="G124" s="3">
        <f t="shared" si="47"/>
        <v>-16.227197368399953</v>
      </c>
      <c r="H124" s="3">
        <f t="shared" si="75"/>
        <v>46.8869236599948</v>
      </c>
      <c r="I124" s="3">
        <f t="shared" si="76"/>
        <v>41.366163637651695</v>
      </c>
      <c r="P124" s="3" t="str">
        <f t="shared" si="71"/>
        <v xml:space="preserve"> </v>
      </c>
      <c r="Q124" s="3" t="str">
        <f t="shared" si="54"/>
        <v xml:space="preserve"> </v>
      </c>
      <c r="R124" s="3" t="str">
        <f t="shared" si="55"/>
        <v xml:space="preserve"> </v>
      </c>
      <c r="S124" s="3" t="str">
        <f t="shared" si="56"/>
        <v xml:space="preserve"> </v>
      </c>
      <c r="T124" s="3">
        <f t="shared" si="57"/>
        <v>0</v>
      </c>
      <c r="U124" s="3" t="str">
        <f t="shared" si="58"/>
        <v xml:space="preserve"> </v>
      </c>
      <c r="V124" s="3" t="str">
        <f t="shared" si="59"/>
        <v xml:space="preserve"> </v>
      </c>
      <c r="W124" s="3" t="str">
        <f t="shared" si="60"/>
        <v xml:space="preserve"> </v>
      </c>
      <c r="X124" s="3" t="str">
        <f t="shared" si="61"/>
        <v xml:space="preserve"> </v>
      </c>
      <c r="Y124" s="3" t="str">
        <f t="shared" si="62"/>
        <v xml:space="preserve"> </v>
      </c>
      <c r="AA124" s="16" t="str">
        <f t="shared" si="63"/>
        <v>UprStage</v>
      </c>
      <c r="AC124" s="3">
        <f t="shared" si="64"/>
        <v>2.3982428571428556</v>
      </c>
      <c r="AD124" s="3">
        <f t="shared" si="65"/>
        <v>19.801588161411491</v>
      </c>
      <c r="AE124" s="3">
        <f t="shared" si="66"/>
        <v>1.6571428571427482E-3</v>
      </c>
      <c r="AF124" s="3">
        <f t="shared" si="68"/>
        <v>14.55587664635404</v>
      </c>
      <c r="AH124" s="28">
        <f t="shared" si="69"/>
        <v>0.26300000000000001</v>
      </c>
      <c r="AI124" s="28">
        <f t="shared" si="70"/>
        <v>2.5446900494077322E-4</v>
      </c>
      <c r="AJ124" s="40">
        <f t="shared" si="67"/>
        <v>1.455587664635404E-2</v>
      </c>
      <c r="AK124" s="28"/>
      <c r="AM124" s="14">
        <f>Rho_Coef0+Rho_Coef1*Solution!I124+Rho_Coef2*Solution!I124^2</f>
        <v>0.99604806460098239</v>
      </c>
      <c r="AO124" s="3" t="str">
        <f t="shared" si="48"/>
        <v xml:space="preserve"> </v>
      </c>
      <c r="AP124" s="3" t="str">
        <f t="shared" si="49"/>
        <v xml:space="preserve"> </v>
      </c>
      <c r="AQ124" s="3" t="str">
        <f t="shared" si="50"/>
        <v xml:space="preserve"> </v>
      </c>
      <c r="AR124" s="3" t="str">
        <f t="shared" si="51"/>
        <v xml:space="preserve"> </v>
      </c>
    </row>
    <row r="125" spans="1:44">
      <c r="A125" s="3">
        <f t="shared" si="52"/>
        <v>1.2200000000000009</v>
      </c>
      <c r="B125" s="3">
        <f t="shared" si="72"/>
        <v>0</v>
      </c>
      <c r="C125" s="3">
        <f t="shared" si="73"/>
        <v>2.3998999999999984</v>
      </c>
      <c r="D125" s="14">
        <f t="shared" si="53"/>
        <v>-9.2806735843503491E-2</v>
      </c>
      <c r="E125" s="14">
        <f t="shared" si="46"/>
        <v>-0.14274438771396783</v>
      </c>
      <c r="F125" s="14">
        <f t="shared" si="74"/>
        <v>-0.23555112355747132</v>
      </c>
      <c r="G125" s="3">
        <f t="shared" si="47"/>
        <v>-16.182544636806345</v>
      </c>
      <c r="H125" s="3">
        <f t="shared" si="75"/>
        <v>46.7246516863108</v>
      </c>
      <c r="I125" s="3">
        <f t="shared" si="76"/>
        <v>41.834223747019806</v>
      </c>
      <c r="P125" s="3" t="str">
        <f t="shared" si="71"/>
        <v xml:space="preserve"> </v>
      </c>
      <c r="Q125" s="3" t="str">
        <f t="shared" si="54"/>
        <v xml:space="preserve"> </v>
      </c>
      <c r="R125" s="3" t="str">
        <f t="shared" si="55"/>
        <v xml:space="preserve"> </v>
      </c>
      <c r="S125" s="3" t="str">
        <f t="shared" si="56"/>
        <v xml:space="preserve"> </v>
      </c>
      <c r="T125" s="3">
        <f t="shared" si="57"/>
        <v>0</v>
      </c>
      <c r="U125" s="3" t="str">
        <f t="shared" si="58"/>
        <v xml:space="preserve"> </v>
      </c>
      <c r="V125" s="3" t="str">
        <f t="shared" si="59"/>
        <v xml:space="preserve"> </v>
      </c>
      <c r="W125" s="3" t="str">
        <f t="shared" si="60"/>
        <v xml:space="preserve"> </v>
      </c>
      <c r="X125" s="3" t="str">
        <f t="shared" si="61"/>
        <v xml:space="preserve"> </v>
      </c>
      <c r="Y125" s="3" t="str">
        <f t="shared" si="62"/>
        <v xml:space="preserve"> </v>
      </c>
      <c r="AA125" s="16" t="str">
        <f t="shared" si="63"/>
        <v>UprStage</v>
      </c>
      <c r="AC125" s="3">
        <f t="shared" si="64"/>
        <v>2.3982428571428556</v>
      </c>
      <c r="AD125" s="3">
        <f t="shared" si="65"/>
        <v>19.801588161411491</v>
      </c>
      <c r="AE125" s="3">
        <f t="shared" si="66"/>
        <v>1.6571428571427482E-3</v>
      </c>
      <c r="AF125" s="3">
        <f t="shared" si="68"/>
        <v>14.55587664635404</v>
      </c>
      <c r="AH125" s="28">
        <f t="shared" si="69"/>
        <v>0.26300000000000001</v>
      </c>
      <c r="AI125" s="28">
        <f t="shared" si="70"/>
        <v>2.5446900494077322E-4</v>
      </c>
      <c r="AJ125" s="40">
        <f t="shared" si="67"/>
        <v>1.455587664635404E-2</v>
      </c>
      <c r="AK125" s="28"/>
      <c r="AM125" s="14">
        <f>Rho_Coef0+Rho_Coef1*Solution!I125+Rho_Coef2*Solution!I125^2</f>
        <v>0.99600329041570901</v>
      </c>
      <c r="AO125" s="3" t="str">
        <f t="shared" si="48"/>
        <v xml:space="preserve"> </v>
      </c>
      <c r="AP125" s="3" t="str">
        <f t="shared" si="49"/>
        <v xml:space="preserve"> </v>
      </c>
      <c r="AQ125" s="3" t="str">
        <f t="shared" si="50"/>
        <v xml:space="preserve"> </v>
      </c>
      <c r="AR125" s="3" t="str">
        <f t="shared" si="51"/>
        <v xml:space="preserve"> </v>
      </c>
    </row>
    <row r="126" spans="1:44">
      <c r="A126" s="3">
        <f t="shared" si="52"/>
        <v>1.2300000000000009</v>
      </c>
      <c r="B126" s="3">
        <f t="shared" si="72"/>
        <v>0</v>
      </c>
      <c r="C126" s="3">
        <f t="shared" si="73"/>
        <v>2.3998999999999984</v>
      </c>
      <c r="D126" s="14">
        <f t="shared" si="53"/>
        <v>-9.2160855209633713E-2</v>
      </c>
      <c r="E126" s="14">
        <f t="shared" si="46"/>
        <v>-0.14274438771396783</v>
      </c>
      <c r="F126" s="14">
        <f t="shared" si="74"/>
        <v>-0.23490524292360154</v>
      </c>
      <c r="G126" s="3">
        <f t="shared" si="47"/>
        <v>-16.13817213698638</v>
      </c>
      <c r="H126" s="3">
        <f t="shared" si="75"/>
        <v>46.562826239942737</v>
      </c>
      <c r="I126" s="3">
        <f t="shared" si="76"/>
        <v>42.300663355276065</v>
      </c>
      <c r="P126" s="3" t="str">
        <f t="shared" si="71"/>
        <v xml:space="preserve"> </v>
      </c>
      <c r="Q126" s="3" t="str">
        <f t="shared" si="54"/>
        <v xml:space="preserve"> </v>
      </c>
      <c r="R126" s="3" t="str">
        <f t="shared" si="55"/>
        <v xml:space="preserve"> </v>
      </c>
      <c r="S126" s="3" t="str">
        <f t="shared" si="56"/>
        <v xml:space="preserve"> </v>
      </c>
      <c r="T126" s="3">
        <f t="shared" si="57"/>
        <v>0</v>
      </c>
      <c r="U126" s="3" t="str">
        <f t="shared" si="58"/>
        <v xml:space="preserve"> </v>
      </c>
      <c r="V126" s="3" t="str">
        <f t="shared" si="59"/>
        <v xml:space="preserve"> </v>
      </c>
      <c r="W126" s="3" t="str">
        <f t="shared" si="60"/>
        <v xml:space="preserve"> </v>
      </c>
      <c r="X126" s="3" t="str">
        <f t="shared" si="61"/>
        <v xml:space="preserve"> </v>
      </c>
      <c r="Y126" s="3" t="str">
        <f t="shared" si="62"/>
        <v xml:space="preserve"> </v>
      </c>
      <c r="AA126" s="16" t="str">
        <f t="shared" si="63"/>
        <v>UprStage</v>
      </c>
      <c r="AC126" s="3">
        <f t="shared" si="64"/>
        <v>2.3982428571428556</v>
      </c>
      <c r="AD126" s="3">
        <f t="shared" si="65"/>
        <v>19.801588161411491</v>
      </c>
      <c r="AE126" s="3">
        <f t="shared" si="66"/>
        <v>1.6571428571427482E-3</v>
      </c>
      <c r="AF126" s="3">
        <f t="shared" si="68"/>
        <v>14.55587664635404</v>
      </c>
      <c r="AH126" s="28">
        <f t="shared" si="69"/>
        <v>0.26300000000000001</v>
      </c>
      <c r="AI126" s="28">
        <f t="shared" si="70"/>
        <v>2.5446900494077322E-4</v>
      </c>
      <c r="AJ126" s="40">
        <f t="shared" si="67"/>
        <v>1.455587664635404E-2</v>
      </c>
      <c r="AK126" s="28"/>
      <c r="AM126" s="14">
        <f>Rho_Coef0+Rho_Coef1*Solution!I126+Rho_Coef2*Solution!I126^2</f>
        <v>0.99595867272898764</v>
      </c>
      <c r="AO126" s="3" t="str">
        <f t="shared" si="48"/>
        <v xml:space="preserve"> </v>
      </c>
      <c r="AP126" s="3" t="str">
        <f t="shared" si="49"/>
        <v xml:space="preserve"> </v>
      </c>
      <c r="AQ126" s="3" t="str">
        <f t="shared" si="50"/>
        <v xml:space="preserve"> </v>
      </c>
      <c r="AR126" s="3" t="str">
        <f t="shared" si="51"/>
        <v xml:space="preserve"> </v>
      </c>
    </row>
    <row r="127" spans="1:44">
      <c r="A127" s="3">
        <f t="shared" si="52"/>
        <v>1.2400000000000009</v>
      </c>
      <c r="B127" s="3">
        <f t="shared" si="72"/>
        <v>0</v>
      </c>
      <c r="C127" s="3">
        <f t="shared" si="73"/>
        <v>2.3998999999999984</v>
      </c>
      <c r="D127" s="14">
        <f t="shared" si="53"/>
        <v>-9.1519023227570218E-2</v>
      </c>
      <c r="E127" s="14">
        <f t="shared" si="46"/>
        <v>-0.14274438771396783</v>
      </c>
      <c r="F127" s="14">
        <f t="shared" si="74"/>
        <v>-0.23426341094153805</v>
      </c>
      <c r="G127" s="3">
        <f t="shared" si="47"/>
        <v>-16.094077782681431</v>
      </c>
      <c r="H127" s="3">
        <f t="shared" si="75"/>
        <v>46.401444518572873</v>
      </c>
      <c r="I127" s="3">
        <f t="shared" si="76"/>
        <v>42.765486913786361</v>
      </c>
      <c r="P127" s="3" t="str">
        <f t="shared" si="71"/>
        <v xml:space="preserve"> </v>
      </c>
      <c r="Q127" s="3" t="str">
        <f t="shared" si="54"/>
        <v xml:space="preserve"> </v>
      </c>
      <c r="R127" s="3" t="str">
        <f t="shared" si="55"/>
        <v xml:space="preserve"> </v>
      </c>
      <c r="S127" s="3" t="str">
        <f t="shared" si="56"/>
        <v xml:space="preserve"> </v>
      </c>
      <c r="T127" s="3">
        <f t="shared" si="57"/>
        <v>0</v>
      </c>
      <c r="U127" s="3" t="str">
        <f t="shared" si="58"/>
        <v xml:space="preserve"> </v>
      </c>
      <c r="V127" s="3" t="str">
        <f t="shared" si="59"/>
        <v xml:space="preserve"> </v>
      </c>
      <c r="W127" s="3" t="str">
        <f t="shared" si="60"/>
        <v xml:space="preserve"> </v>
      </c>
      <c r="X127" s="3" t="str">
        <f t="shared" si="61"/>
        <v xml:space="preserve"> </v>
      </c>
      <c r="Y127" s="3" t="str">
        <f t="shared" si="62"/>
        <v xml:space="preserve"> </v>
      </c>
      <c r="AA127" s="16" t="str">
        <f t="shared" si="63"/>
        <v>UprStage</v>
      </c>
      <c r="AC127" s="3">
        <f t="shared" si="64"/>
        <v>2.3982428571428556</v>
      </c>
      <c r="AD127" s="3">
        <f t="shared" si="65"/>
        <v>19.801588161411491</v>
      </c>
      <c r="AE127" s="3">
        <f t="shared" si="66"/>
        <v>1.6571428571427482E-3</v>
      </c>
      <c r="AF127" s="3">
        <f t="shared" si="68"/>
        <v>14.55587664635404</v>
      </c>
      <c r="AH127" s="28">
        <f t="shared" si="69"/>
        <v>0.26300000000000001</v>
      </c>
      <c r="AI127" s="28">
        <f t="shared" si="70"/>
        <v>2.5446900494077322E-4</v>
      </c>
      <c r="AJ127" s="40">
        <f t="shared" si="67"/>
        <v>1.455587664635404E-2</v>
      </c>
      <c r="AK127" s="28"/>
      <c r="AM127" s="14">
        <f>Rho_Coef0+Rho_Coef1*Solution!I127+Rho_Coef2*Solution!I127^2</f>
        <v>0.99591421109961098</v>
      </c>
      <c r="AO127" s="3" t="str">
        <f t="shared" si="48"/>
        <v xml:space="preserve"> </v>
      </c>
      <c r="AP127" s="3" t="str">
        <f t="shared" si="49"/>
        <v xml:space="preserve"> </v>
      </c>
      <c r="AQ127" s="3" t="str">
        <f t="shared" si="50"/>
        <v xml:space="preserve"> </v>
      </c>
      <c r="AR127" s="3" t="str">
        <f t="shared" si="51"/>
        <v xml:space="preserve"> </v>
      </c>
    </row>
    <row r="128" spans="1:44">
      <c r="A128" s="3">
        <f t="shared" si="52"/>
        <v>1.2500000000000009</v>
      </c>
      <c r="B128" s="3">
        <f t="shared" si="72"/>
        <v>0</v>
      </c>
      <c r="C128" s="3">
        <f t="shared" si="73"/>
        <v>2.3998999999999984</v>
      </c>
      <c r="D128" s="14">
        <f t="shared" si="53"/>
        <v>-9.0881209826635306E-2</v>
      </c>
      <c r="E128" s="14">
        <f t="shared" si="46"/>
        <v>-0.14274438771396783</v>
      </c>
      <c r="F128" s="14">
        <f t="shared" si="74"/>
        <v>-0.23362559754060314</v>
      </c>
      <c r="G128" s="3">
        <f t="shared" si="47"/>
        <v>-16.050259508012644</v>
      </c>
      <c r="H128" s="3">
        <f t="shared" si="75"/>
        <v>46.240503740746057</v>
      </c>
      <c r="I128" s="3">
        <f t="shared" si="76"/>
        <v>43.228698845996689</v>
      </c>
      <c r="P128" s="3" t="str">
        <f t="shared" si="71"/>
        <v xml:space="preserve"> </v>
      </c>
      <c r="Q128" s="3" t="str">
        <f t="shared" si="54"/>
        <v xml:space="preserve"> </v>
      </c>
      <c r="R128" s="3" t="str">
        <f t="shared" si="55"/>
        <v xml:space="preserve"> </v>
      </c>
      <c r="S128" s="3" t="str">
        <f t="shared" si="56"/>
        <v xml:space="preserve"> </v>
      </c>
      <c r="T128" s="3">
        <f t="shared" si="57"/>
        <v>0</v>
      </c>
      <c r="U128" s="3" t="str">
        <f t="shared" si="58"/>
        <v xml:space="preserve"> </v>
      </c>
      <c r="V128" s="3" t="str">
        <f t="shared" si="59"/>
        <v xml:space="preserve"> </v>
      </c>
      <c r="W128" s="3" t="str">
        <f t="shared" si="60"/>
        <v xml:space="preserve"> </v>
      </c>
      <c r="X128" s="3" t="str">
        <f t="shared" si="61"/>
        <v xml:space="preserve"> </v>
      </c>
      <c r="Y128" s="3" t="str">
        <f t="shared" si="62"/>
        <v xml:space="preserve"> </v>
      </c>
      <c r="AA128" s="16" t="str">
        <f t="shared" si="63"/>
        <v>UprStage</v>
      </c>
      <c r="AC128" s="3">
        <f t="shared" si="64"/>
        <v>2.3982428571428556</v>
      </c>
      <c r="AD128" s="3">
        <f t="shared" si="65"/>
        <v>19.801588161411491</v>
      </c>
      <c r="AE128" s="3">
        <f t="shared" si="66"/>
        <v>1.6571428571427482E-3</v>
      </c>
      <c r="AF128" s="3">
        <f t="shared" si="68"/>
        <v>14.55587664635404</v>
      </c>
      <c r="AH128" s="28">
        <f t="shared" si="69"/>
        <v>0.26300000000000001</v>
      </c>
      <c r="AI128" s="28">
        <f t="shared" si="70"/>
        <v>2.5446900494077322E-4</v>
      </c>
      <c r="AJ128" s="40">
        <f t="shared" si="67"/>
        <v>1.455587664635404E-2</v>
      </c>
      <c r="AK128" s="28"/>
      <c r="AM128" s="14">
        <f>Rho_Coef0+Rho_Coef1*Solution!I128+Rho_Coef2*Solution!I128^2</f>
        <v>0.99586990508915141</v>
      </c>
      <c r="AO128" s="3" t="str">
        <f t="shared" si="48"/>
        <v xml:space="preserve"> </v>
      </c>
      <c r="AP128" s="3" t="str">
        <f t="shared" si="49"/>
        <v xml:space="preserve"> </v>
      </c>
      <c r="AQ128" s="3" t="str">
        <f t="shared" si="50"/>
        <v xml:space="preserve"> </v>
      </c>
      <c r="AR128" s="3" t="str">
        <f t="shared" si="51"/>
        <v xml:space="preserve"> </v>
      </c>
    </row>
    <row r="129" spans="1:44">
      <c r="A129" s="3">
        <f t="shared" si="52"/>
        <v>1.2600000000000009</v>
      </c>
      <c r="B129" s="3">
        <f t="shared" si="72"/>
        <v>0</v>
      </c>
      <c r="C129" s="3">
        <f t="shared" si="73"/>
        <v>2.3998999999999984</v>
      </c>
      <c r="D129" s="14">
        <f t="shared" si="53"/>
        <v>-9.0247385229383442E-2</v>
      </c>
      <c r="E129" s="14">
        <f t="shared" si="46"/>
        <v>-0.14274438771396783</v>
      </c>
      <c r="F129" s="14">
        <f t="shared" si="74"/>
        <v>-0.23299177294335127</v>
      </c>
      <c r="G129" s="3">
        <f t="shared" si="47"/>
        <v>-16.006715267246449</v>
      </c>
      <c r="H129" s="3">
        <f t="shared" si="75"/>
        <v>46.080001145665932</v>
      </c>
      <c r="I129" s="3">
        <f t="shared" si="76"/>
        <v>43.690303547640781</v>
      </c>
      <c r="P129" s="3" t="str">
        <f t="shared" si="71"/>
        <v xml:space="preserve"> </v>
      </c>
      <c r="Q129" s="3" t="str">
        <f t="shared" si="54"/>
        <v xml:space="preserve"> </v>
      </c>
      <c r="R129" s="3" t="str">
        <f t="shared" si="55"/>
        <v xml:space="preserve"> </v>
      </c>
      <c r="S129" s="3" t="str">
        <f t="shared" si="56"/>
        <v xml:space="preserve"> </v>
      </c>
      <c r="T129" s="3">
        <f t="shared" si="57"/>
        <v>0</v>
      </c>
      <c r="U129" s="3" t="str">
        <f t="shared" si="58"/>
        <v xml:space="preserve"> </v>
      </c>
      <c r="V129" s="3" t="str">
        <f t="shared" si="59"/>
        <v xml:space="preserve"> </v>
      </c>
      <c r="W129" s="3" t="str">
        <f t="shared" si="60"/>
        <v xml:space="preserve"> </v>
      </c>
      <c r="X129" s="3" t="str">
        <f t="shared" si="61"/>
        <v xml:space="preserve"> </v>
      </c>
      <c r="Y129" s="3" t="str">
        <f t="shared" si="62"/>
        <v xml:space="preserve"> </v>
      </c>
      <c r="AA129" s="16" t="str">
        <f t="shared" si="63"/>
        <v>UprStage</v>
      </c>
      <c r="AC129" s="3">
        <f t="shared" si="64"/>
        <v>2.3982428571428556</v>
      </c>
      <c r="AD129" s="3">
        <f t="shared" si="65"/>
        <v>19.801588161411491</v>
      </c>
      <c r="AE129" s="3">
        <f t="shared" si="66"/>
        <v>1.6571428571427482E-3</v>
      </c>
      <c r="AF129" s="3">
        <f t="shared" si="68"/>
        <v>14.55587664635404</v>
      </c>
      <c r="AH129" s="28">
        <f t="shared" si="69"/>
        <v>0.26300000000000001</v>
      </c>
      <c r="AI129" s="28">
        <f t="shared" si="70"/>
        <v>2.5446900494077322E-4</v>
      </c>
      <c r="AJ129" s="40">
        <f t="shared" si="67"/>
        <v>1.455587664635404E-2</v>
      </c>
      <c r="AK129" s="28"/>
      <c r="AM129" s="14">
        <f>Rho_Coef0+Rho_Coef1*Solution!I129+Rho_Coef2*Solution!I129^2</f>
        <v>0.99582575426194131</v>
      </c>
      <c r="AO129" s="3" t="str">
        <f t="shared" si="48"/>
        <v xml:space="preserve"> </v>
      </c>
      <c r="AP129" s="3" t="str">
        <f t="shared" si="49"/>
        <v xml:space="preserve"> </v>
      </c>
      <c r="AQ129" s="3" t="str">
        <f t="shared" si="50"/>
        <v xml:space="preserve"> </v>
      </c>
      <c r="AR129" s="3" t="str">
        <f t="shared" si="51"/>
        <v xml:space="preserve"> </v>
      </c>
    </row>
    <row r="130" spans="1:44">
      <c r="A130" s="3">
        <f t="shared" si="52"/>
        <v>1.2700000000000009</v>
      </c>
      <c r="B130" s="3">
        <f t="shared" si="72"/>
        <v>0</v>
      </c>
      <c r="C130" s="3">
        <f t="shared" si="73"/>
        <v>2.3998999999999984</v>
      </c>
      <c r="D130" s="14">
        <f t="shared" si="53"/>
        <v>-8.9617519948233915E-2</v>
      </c>
      <c r="E130" s="14">
        <f t="shared" si="46"/>
        <v>-0.14274438771396783</v>
      </c>
      <c r="F130" s="14">
        <f t="shared" si="74"/>
        <v>-0.23236190766220174</v>
      </c>
      <c r="G130" s="3">
        <f t="shared" si="47"/>
        <v>-15.963443034563213</v>
      </c>
      <c r="H130" s="3">
        <f t="shared" si="75"/>
        <v>45.919933992993471</v>
      </c>
      <c r="I130" s="3">
        <f t="shared" si="76"/>
        <v>44.150305386945718</v>
      </c>
      <c r="P130" s="3" t="str">
        <f t="shared" si="71"/>
        <v xml:space="preserve"> </v>
      </c>
      <c r="Q130" s="3" t="str">
        <f t="shared" si="54"/>
        <v xml:space="preserve"> </v>
      </c>
      <c r="R130" s="3" t="str">
        <f t="shared" si="55"/>
        <v xml:space="preserve"> </v>
      </c>
      <c r="S130" s="3" t="str">
        <f t="shared" si="56"/>
        <v xml:space="preserve"> </v>
      </c>
      <c r="T130" s="3">
        <f t="shared" si="57"/>
        <v>0</v>
      </c>
      <c r="U130" s="3" t="str">
        <f t="shared" si="58"/>
        <v xml:space="preserve"> </v>
      </c>
      <c r="V130" s="3" t="str">
        <f t="shared" si="59"/>
        <v xml:space="preserve"> </v>
      </c>
      <c r="W130" s="3" t="str">
        <f t="shared" si="60"/>
        <v xml:space="preserve"> </v>
      </c>
      <c r="X130" s="3" t="str">
        <f t="shared" si="61"/>
        <v xml:space="preserve"> </v>
      </c>
      <c r="Y130" s="3" t="str">
        <f t="shared" si="62"/>
        <v xml:space="preserve"> </v>
      </c>
      <c r="AA130" s="16" t="str">
        <f t="shared" si="63"/>
        <v>UprStage</v>
      </c>
      <c r="AC130" s="3">
        <f t="shared" si="64"/>
        <v>2.3982428571428556</v>
      </c>
      <c r="AD130" s="3">
        <f t="shared" si="65"/>
        <v>19.801588161411491</v>
      </c>
      <c r="AE130" s="3">
        <f t="shared" si="66"/>
        <v>1.6571428571427482E-3</v>
      </c>
      <c r="AF130" s="3">
        <f t="shared" si="68"/>
        <v>14.55587664635404</v>
      </c>
      <c r="AH130" s="28">
        <f t="shared" si="69"/>
        <v>0.26300000000000001</v>
      </c>
      <c r="AI130" s="28">
        <f t="shared" si="70"/>
        <v>2.5446900494077322E-4</v>
      </c>
      <c r="AJ130" s="40">
        <f t="shared" si="67"/>
        <v>1.455587664635404E-2</v>
      </c>
      <c r="AK130" s="28"/>
      <c r="AM130" s="14">
        <f>Rho_Coef0+Rho_Coef1*Solution!I130+Rho_Coef2*Solution!I130^2</f>
        <v>0.99578175818505121</v>
      </c>
      <c r="AO130" s="3" t="str">
        <f t="shared" si="48"/>
        <v xml:space="preserve"> </v>
      </c>
      <c r="AP130" s="3" t="str">
        <f t="shared" si="49"/>
        <v xml:space="preserve"> </v>
      </c>
      <c r="AQ130" s="3" t="str">
        <f t="shared" si="50"/>
        <v xml:space="preserve"> </v>
      </c>
      <c r="AR130" s="3" t="str">
        <f t="shared" si="51"/>
        <v xml:space="preserve"> </v>
      </c>
    </row>
    <row r="131" spans="1:44">
      <c r="A131" s="3">
        <f t="shared" si="52"/>
        <v>1.2800000000000009</v>
      </c>
      <c r="B131" s="3">
        <f t="shared" si="72"/>
        <v>0</v>
      </c>
      <c r="C131" s="3">
        <f t="shared" si="73"/>
        <v>2.3998999999999984</v>
      </c>
      <c r="D131" s="14">
        <f t="shared" si="53"/>
        <v>-8.8991584782148817E-2</v>
      </c>
      <c r="E131" s="14">
        <f t="shared" ref="E131:E194" si="77">-Grav*AJ131</f>
        <v>-0.14274438771396783</v>
      </c>
      <c r="F131" s="14">
        <f t="shared" si="74"/>
        <v>-0.23173597249611666</v>
      </c>
      <c r="G131" s="3">
        <f t="shared" ref="G131:G194" si="78">F131/AJ131</f>
        <v>-15.920440803829012</v>
      </c>
      <c r="H131" s="3">
        <f t="shared" si="75"/>
        <v>45.760299562647837</v>
      </c>
      <c r="I131" s="3">
        <f t="shared" si="76"/>
        <v>44.608708704835458</v>
      </c>
      <c r="P131" s="3" t="str">
        <f t="shared" si="71"/>
        <v xml:space="preserve"> </v>
      </c>
      <c r="Q131" s="3" t="str">
        <f t="shared" si="54"/>
        <v xml:space="preserve"> </v>
      </c>
      <c r="R131" s="3" t="str">
        <f t="shared" si="55"/>
        <v xml:space="preserve"> </v>
      </c>
      <c r="S131" s="3" t="str">
        <f t="shared" si="56"/>
        <v xml:space="preserve"> </v>
      </c>
      <c r="T131" s="3">
        <f t="shared" si="57"/>
        <v>0</v>
      </c>
      <c r="U131" s="3" t="str">
        <f t="shared" si="58"/>
        <v xml:space="preserve"> </v>
      </c>
      <c r="V131" s="3" t="str">
        <f t="shared" si="59"/>
        <v xml:space="preserve"> </v>
      </c>
      <c r="W131" s="3" t="str">
        <f t="shared" si="60"/>
        <v xml:space="preserve"> </v>
      </c>
      <c r="X131" s="3" t="str">
        <f t="shared" si="61"/>
        <v xml:space="preserve"> </v>
      </c>
      <c r="Y131" s="3" t="str">
        <f t="shared" si="62"/>
        <v xml:space="preserve"> </v>
      </c>
      <c r="AA131" s="16" t="str">
        <f t="shared" si="63"/>
        <v>UprStage</v>
      </c>
      <c r="AC131" s="3">
        <f t="shared" si="64"/>
        <v>2.3982428571428556</v>
      </c>
      <c r="AD131" s="3">
        <f t="shared" si="65"/>
        <v>19.801588161411491</v>
      </c>
      <c r="AE131" s="3">
        <f t="shared" si="66"/>
        <v>1.6571428571427482E-3</v>
      </c>
      <c r="AF131" s="3">
        <f t="shared" si="68"/>
        <v>14.55587664635404</v>
      </c>
      <c r="AH131" s="28">
        <f t="shared" si="69"/>
        <v>0.26300000000000001</v>
      </c>
      <c r="AI131" s="28">
        <f t="shared" si="70"/>
        <v>2.5446900494077322E-4</v>
      </c>
      <c r="AJ131" s="40">
        <f t="shared" si="67"/>
        <v>1.455587664635404E-2</v>
      </c>
      <c r="AK131" s="28"/>
      <c r="AM131" s="14">
        <f>Rho_Coef0+Rho_Coef1*Solution!I131+Rho_Coef2*Solution!I131^2</f>
        <v>0.99573791642827081</v>
      </c>
      <c r="AO131" s="3" t="str">
        <f t="shared" ref="AO131:AO194" si="79">IF(ABS($A131-$L$7)&lt;0.5*DeltaT,$H131," ")</f>
        <v xml:space="preserve"> </v>
      </c>
      <c r="AP131" s="3" t="str">
        <f t="shared" ref="AP131:AP194" si="80">IF(ABS($A131-$L$7)&lt;0.5*DeltaT,$I131," ")</f>
        <v xml:space="preserve"> </v>
      </c>
      <c r="AQ131" s="3" t="str">
        <f t="shared" ref="AQ131:AQ194" si="81">IF(ABS($A131-$L$9)&lt;0.5*DeltaT,$H131," ")</f>
        <v xml:space="preserve"> </v>
      </c>
      <c r="AR131" s="3" t="str">
        <f t="shared" ref="AR131:AR194" si="82">IF(ABS($A131-$L$9)&lt;0.5*DeltaT,$I131," ")</f>
        <v xml:space="preserve"> </v>
      </c>
    </row>
    <row r="132" spans="1:44">
      <c r="A132" s="3">
        <f t="shared" ref="A132:A195" si="83">A131+DeltaT</f>
        <v>1.2900000000000009</v>
      </c>
      <c r="B132" s="3">
        <f t="shared" si="72"/>
        <v>0</v>
      </c>
      <c r="C132" s="3">
        <f t="shared" si="73"/>
        <v>2.3998999999999984</v>
      </c>
      <c r="D132" s="14">
        <f t="shared" ref="D132:D195" si="84">-SIGN(H132)*(0.5*(Rho*AM131)*H132^2*AH132*AI132)</f>
        <v>-8.8369550813355915E-2</v>
      </c>
      <c r="E132" s="14">
        <f t="shared" si="77"/>
        <v>-0.14274438771396783</v>
      </c>
      <c r="F132" s="14">
        <f t="shared" si="74"/>
        <v>-0.23111393852732376</v>
      </c>
      <c r="G132" s="3">
        <f t="shared" si="78"/>
        <v>-15.877706588370494</v>
      </c>
      <c r="H132" s="3">
        <f t="shared" si="75"/>
        <v>45.601095154609546</v>
      </c>
      <c r="I132" s="3">
        <f t="shared" si="76"/>
        <v>45.065517815132516</v>
      </c>
      <c r="P132" s="3" t="str">
        <f t="shared" si="71"/>
        <v xml:space="preserve"> </v>
      </c>
      <c r="Q132" s="3" t="str">
        <f t="shared" ref="Q132:Q195" si="85">IF(($A132&gt;$L$4)*AND($A132&lt;=$L$5),$M$4+($A132-$L$4)*$N$4," ")</f>
        <v xml:space="preserve"> </v>
      </c>
      <c r="R132" s="3" t="str">
        <f t="shared" ref="R132:R195" si="86">IF(($A132&gt;$L$5)*AND($A132&lt;=$L$6),$M$5+($A132-$L$5)*$N$5," ")</f>
        <v xml:space="preserve"> </v>
      </c>
      <c r="S132" s="3" t="str">
        <f t="shared" ref="S132:S195" si="87">IF(($A132&gt;$L$6)*AND($A132&lt;=$L$7),$M$6+($A132-$L$6)*$N$6," ")</f>
        <v xml:space="preserve"> </v>
      </c>
      <c r="T132" s="3">
        <f t="shared" ref="T132:T195" si="88">IF(($A132&gt;$L$7)*AND($A132&lt;=$L$9),0," ")</f>
        <v>0</v>
      </c>
      <c r="U132" s="3" t="str">
        <f t="shared" ref="U132:U195" si="89">IF(($A132&gt;$L$9)*AND($A132&lt;=$L$10),$M$9+($A132-$L$9)*$N$9," ")</f>
        <v xml:space="preserve"> </v>
      </c>
      <c r="V132" s="3" t="str">
        <f t="shared" ref="V132:V195" si="90">IF(($A132&gt;$L$10)*AND($A132&lt;=$L$11),$M$10+($A132-$L$10)*$N$10," ")</f>
        <v xml:space="preserve"> </v>
      </c>
      <c r="W132" s="3" t="str">
        <f t="shared" ref="W132:W195" si="91">IF(($A132&gt;$L$11)*AND($A132&lt;=$L$12),$M$11+($A132-$L$11)*$N$11," ")</f>
        <v xml:space="preserve"> </v>
      </c>
      <c r="X132" s="3" t="str">
        <f t="shared" ref="X132:X195" si="92">IF(($A132&gt;$L$12)*AND($A132&lt;=$L$13),$M$12+($A132-$L$12)*$N$12," ")</f>
        <v xml:space="preserve"> </v>
      </c>
      <c r="Y132" s="3" t="str">
        <f t="shared" ref="Y132:Y195" si="93">IF(($A132&gt;$L$13),0," ")</f>
        <v xml:space="preserve"> </v>
      </c>
      <c r="AA132" s="16" t="str">
        <f t="shared" ref="AA132:AA195" si="94">IF($A132&lt;$L$7,"Booster","UprStage")</f>
        <v>UprStage</v>
      </c>
      <c r="AC132" s="3">
        <f t="shared" ref="AC132:AC195" si="95">IF($AA132="Booster",AC131+AVERAGE($B131:$B132)*DeltaT,AC131)</f>
        <v>2.3982428571428556</v>
      </c>
      <c r="AD132" s="3">
        <f t="shared" ref="AD132:AD195" si="96">$M$33+$M$34-$M$45*$AC132</f>
        <v>19.801588161411491</v>
      </c>
      <c r="AE132" s="3">
        <f t="shared" ref="AE132:AE195" si="97">IF($AA132="UprStage",AE131+AVERAGE($B131:$B132)*DeltaT,AE131)</f>
        <v>1.6571428571427482E-3</v>
      </c>
      <c r="AF132" s="3">
        <f t="shared" si="68"/>
        <v>14.55587664635404</v>
      </c>
      <c r="AH132" s="28">
        <f t="shared" si="69"/>
        <v>0.26300000000000001</v>
      </c>
      <c r="AI132" s="28">
        <f t="shared" si="70"/>
        <v>2.5446900494077322E-4</v>
      </c>
      <c r="AJ132" s="40">
        <f t="shared" ref="AJ132:AJ195" si="98">IF($AA132="Booster",AD132+AF132,AF132)/1000</f>
        <v>1.455587664635404E-2</v>
      </c>
      <c r="AK132" s="28"/>
      <c r="AM132" s="14">
        <f>Rho_Coef0+Rho_Coef1*Solution!I132+Rho_Coef2*Solution!I132^2</f>
        <v>0.99569422856408762</v>
      </c>
      <c r="AO132" s="3" t="str">
        <f t="shared" si="79"/>
        <v xml:space="preserve"> </v>
      </c>
      <c r="AP132" s="3" t="str">
        <f t="shared" si="80"/>
        <v xml:space="preserve"> </v>
      </c>
      <c r="AQ132" s="3" t="str">
        <f t="shared" si="81"/>
        <v xml:space="preserve"> </v>
      </c>
      <c r="AR132" s="3" t="str">
        <f t="shared" si="82"/>
        <v xml:space="preserve"> </v>
      </c>
    </row>
    <row r="133" spans="1:44">
      <c r="A133" s="3">
        <f t="shared" si="83"/>
        <v>1.3000000000000009</v>
      </c>
      <c r="B133" s="3">
        <f t="shared" si="72"/>
        <v>0</v>
      </c>
      <c r="C133" s="3">
        <f t="shared" si="73"/>
        <v>2.3998999999999984</v>
      </c>
      <c r="D133" s="14">
        <f t="shared" si="84"/>
        <v>-8.7751389404115421E-2</v>
      </c>
      <c r="E133" s="14">
        <f t="shared" si="77"/>
        <v>-0.14274438771396783</v>
      </c>
      <c r="F133" s="14">
        <f t="shared" si="74"/>
        <v>-0.23049577711808325</v>
      </c>
      <c r="G133" s="3">
        <f t="shared" si="78"/>
        <v>-15.835238420752754</v>
      </c>
      <c r="H133" s="3">
        <f t="shared" si="75"/>
        <v>45.442318088725841</v>
      </c>
      <c r="I133" s="3">
        <f t="shared" si="76"/>
        <v>45.520737004757578</v>
      </c>
      <c r="P133" s="3" t="str">
        <f t="shared" si="71"/>
        <v xml:space="preserve"> </v>
      </c>
      <c r="Q133" s="3" t="str">
        <f t="shared" si="85"/>
        <v xml:space="preserve"> </v>
      </c>
      <c r="R133" s="3" t="str">
        <f t="shared" si="86"/>
        <v xml:space="preserve"> </v>
      </c>
      <c r="S133" s="3" t="str">
        <f t="shared" si="87"/>
        <v xml:space="preserve"> </v>
      </c>
      <c r="T133" s="3">
        <f t="shared" si="88"/>
        <v>0</v>
      </c>
      <c r="U133" s="3" t="str">
        <f t="shared" si="89"/>
        <v xml:space="preserve"> </v>
      </c>
      <c r="V133" s="3" t="str">
        <f t="shared" si="90"/>
        <v xml:space="preserve"> </v>
      </c>
      <c r="W133" s="3" t="str">
        <f t="shared" si="91"/>
        <v xml:space="preserve"> </v>
      </c>
      <c r="X133" s="3" t="str">
        <f t="shared" si="92"/>
        <v xml:space="preserve"> </v>
      </c>
      <c r="Y133" s="3" t="str">
        <f t="shared" si="93"/>
        <v xml:space="preserve"> </v>
      </c>
      <c r="AA133" s="16" t="str">
        <f t="shared" si="94"/>
        <v>UprStage</v>
      </c>
      <c r="AC133" s="3">
        <f t="shared" si="95"/>
        <v>2.3982428571428556</v>
      </c>
      <c r="AD133" s="3">
        <f t="shared" si="96"/>
        <v>19.801588161411491</v>
      </c>
      <c r="AE133" s="3">
        <f t="shared" si="97"/>
        <v>1.6571428571427482E-3</v>
      </c>
      <c r="AF133" s="3">
        <f t="shared" ref="AF133:AF196" si="99">$M$31+$M$32-$M$41*$AE133</f>
        <v>14.55587664635404</v>
      </c>
      <c r="AH133" s="28">
        <f t="shared" ref="AH133:AH196" si="100">IF($AA133="Booster",$M$28,$M$21)</f>
        <v>0.26300000000000001</v>
      </c>
      <c r="AI133" s="28">
        <f t="shared" ref="AI133:AI196" si="101">IF($AA133="Booster",M$27,M$20)</f>
        <v>2.5446900494077322E-4</v>
      </c>
      <c r="AJ133" s="40">
        <f t="shared" si="98"/>
        <v>1.455587664635404E-2</v>
      </c>
      <c r="AK133" s="28"/>
      <c r="AM133" s="14">
        <f>Rho_Coef0+Rho_Coef1*Solution!I133+Rho_Coef2*Solution!I133^2</f>
        <v>0.9956506941676676</v>
      </c>
      <c r="AO133" s="3" t="str">
        <f t="shared" si="79"/>
        <v xml:space="preserve"> </v>
      </c>
      <c r="AP133" s="3" t="str">
        <f t="shared" si="80"/>
        <v xml:space="preserve"> </v>
      </c>
      <c r="AQ133" s="3" t="str">
        <f t="shared" si="81"/>
        <v xml:space="preserve"> </v>
      </c>
      <c r="AR133" s="3" t="str">
        <f t="shared" si="82"/>
        <v xml:space="preserve"> </v>
      </c>
    </row>
    <row r="134" spans="1:44">
      <c r="A134" s="3">
        <f t="shared" si="83"/>
        <v>1.3100000000000009</v>
      </c>
      <c r="B134" s="3">
        <f t="shared" si="72"/>
        <v>0</v>
      </c>
      <c r="C134" s="3">
        <f t="shared" si="73"/>
        <v>2.3998999999999984</v>
      </c>
      <c r="D134" s="14">
        <f t="shared" si="84"/>
        <v>-8.7137072193530049E-2</v>
      </c>
      <c r="E134" s="14">
        <f t="shared" si="77"/>
        <v>-0.14274438771396783</v>
      </c>
      <c r="F134" s="14">
        <f t="shared" si="74"/>
        <v>-0.22988145990749786</v>
      </c>
      <c r="G134" s="3">
        <f t="shared" si="78"/>
        <v>-15.793034352560182</v>
      </c>
      <c r="H134" s="3">
        <f t="shared" si="75"/>
        <v>45.283965704518316</v>
      </c>
      <c r="I134" s="3">
        <f t="shared" si="76"/>
        <v>45.974370533927214</v>
      </c>
      <c r="P134" s="3" t="str">
        <f t="shared" si="71"/>
        <v xml:space="preserve"> </v>
      </c>
      <c r="Q134" s="3" t="str">
        <f t="shared" si="85"/>
        <v xml:space="preserve"> </v>
      </c>
      <c r="R134" s="3" t="str">
        <f t="shared" si="86"/>
        <v xml:space="preserve"> </v>
      </c>
      <c r="S134" s="3" t="str">
        <f t="shared" si="87"/>
        <v xml:space="preserve"> </v>
      </c>
      <c r="T134" s="3">
        <f t="shared" si="88"/>
        <v>0</v>
      </c>
      <c r="U134" s="3" t="str">
        <f t="shared" si="89"/>
        <v xml:space="preserve"> </v>
      </c>
      <c r="V134" s="3" t="str">
        <f t="shared" si="90"/>
        <v xml:space="preserve"> </v>
      </c>
      <c r="W134" s="3" t="str">
        <f t="shared" si="91"/>
        <v xml:space="preserve"> </v>
      </c>
      <c r="X134" s="3" t="str">
        <f t="shared" si="92"/>
        <v xml:space="preserve"> </v>
      </c>
      <c r="Y134" s="3" t="str">
        <f t="shared" si="93"/>
        <v xml:space="preserve"> </v>
      </c>
      <c r="AA134" s="16" t="str">
        <f t="shared" si="94"/>
        <v>UprStage</v>
      </c>
      <c r="AC134" s="3">
        <f t="shared" si="95"/>
        <v>2.3982428571428556</v>
      </c>
      <c r="AD134" s="3">
        <f t="shared" si="96"/>
        <v>19.801588161411491</v>
      </c>
      <c r="AE134" s="3">
        <f t="shared" si="97"/>
        <v>1.6571428571427482E-3</v>
      </c>
      <c r="AF134" s="3">
        <f t="shared" si="99"/>
        <v>14.55587664635404</v>
      </c>
      <c r="AH134" s="28">
        <f t="shared" si="100"/>
        <v>0.26300000000000001</v>
      </c>
      <c r="AI134" s="28">
        <f t="shared" si="101"/>
        <v>2.5446900494077322E-4</v>
      </c>
      <c r="AJ134" s="40">
        <f t="shared" si="98"/>
        <v>1.455587664635404E-2</v>
      </c>
      <c r="AK134" s="28"/>
      <c r="AM134" s="14">
        <f>Rho_Coef0+Rho_Coef1*Solution!I134+Rho_Coef2*Solution!I134^2</f>
        <v>0.99560731281683512</v>
      </c>
      <c r="AO134" s="3" t="str">
        <f t="shared" si="79"/>
        <v xml:space="preserve"> </v>
      </c>
      <c r="AP134" s="3" t="str">
        <f t="shared" si="80"/>
        <v xml:space="preserve"> </v>
      </c>
      <c r="AQ134" s="3" t="str">
        <f t="shared" si="81"/>
        <v xml:space="preserve"> </v>
      </c>
      <c r="AR134" s="3" t="str">
        <f t="shared" si="82"/>
        <v xml:space="preserve"> </v>
      </c>
    </row>
    <row r="135" spans="1:44">
      <c r="A135" s="3">
        <f t="shared" si="83"/>
        <v>1.320000000000001</v>
      </c>
      <c r="B135" s="3">
        <f t="shared" si="72"/>
        <v>0</v>
      </c>
      <c r="C135" s="3">
        <f t="shared" si="73"/>
        <v>2.3998999999999984</v>
      </c>
      <c r="D135" s="14">
        <f t="shared" si="84"/>
        <v>-8.6526571094397806E-2</v>
      </c>
      <c r="E135" s="14">
        <f t="shared" si="77"/>
        <v>-0.14274438771396783</v>
      </c>
      <c r="F135" s="14">
        <f t="shared" si="74"/>
        <v>-0.22927095880836562</v>
      </c>
      <c r="G135" s="3">
        <f t="shared" si="78"/>
        <v>-15.751092454180249</v>
      </c>
      <c r="H135" s="3">
        <f t="shared" si="75"/>
        <v>45.126035360992717</v>
      </c>
      <c r="I135" s="3">
        <f t="shared" si="76"/>
        <v>46.426422636349685</v>
      </c>
      <c r="P135" s="3" t="str">
        <f t="shared" si="71"/>
        <v xml:space="preserve"> </v>
      </c>
      <c r="Q135" s="3" t="str">
        <f t="shared" si="85"/>
        <v xml:space="preserve"> </v>
      </c>
      <c r="R135" s="3" t="str">
        <f t="shared" si="86"/>
        <v xml:space="preserve"> </v>
      </c>
      <c r="S135" s="3" t="str">
        <f t="shared" si="87"/>
        <v xml:space="preserve"> </v>
      </c>
      <c r="T135" s="3">
        <f t="shared" si="88"/>
        <v>0</v>
      </c>
      <c r="U135" s="3" t="str">
        <f t="shared" si="89"/>
        <v xml:space="preserve"> </v>
      </c>
      <c r="V135" s="3" t="str">
        <f t="shared" si="90"/>
        <v xml:space="preserve"> </v>
      </c>
      <c r="W135" s="3" t="str">
        <f t="shared" si="91"/>
        <v xml:space="preserve"> </v>
      </c>
      <c r="X135" s="3" t="str">
        <f t="shared" si="92"/>
        <v xml:space="preserve"> </v>
      </c>
      <c r="Y135" s="3" t="str">
        <f t="shared" si="93"/>
        <v xml:space="preserve"> </v>
      </c>
      <c r="AA135" s="16" t="str">
        <f t="shared" si="94"/>
        <v>UprStage</v>
      </c>
      <c r="AC135" s="3">
        <f t="shared" si="95"/>
        <v>2.3982428571428556</v>
      </c>
      <c r="AD135" s="3">
        <f t="shared" si="96"/>
        <v>19.801588161411491</v>
      </c>
      <c r="AE135" s="3">
        <f t="shared" si="97"/>
        <v>1.6571428571427482E-3</v>
      </c>
      <c r="AF135" s="3">
        <f t="shared" si="99"/>
        <v>14.55587664635404</v>
      </c>
      <c r="AH135" s="28">
        <f t="shared" si="100"/>
        <v>0.26300000000000001</v>
      </c>
      <c r="AI135" s="28">
        <f t="shared" si="101"/>
        <v>2.5446900494077322E-4</v>
      </c>
      <c r="AJ135" s="40">
        <f t="shared" si="98"/>
        <v>1.455587664635404E-2</v>
      </c>
      <c r="AK135" s="28"/>
      <c r="AM135" s="14">
        <f>Rho_Coef0+Rho_Coef1*Solution!I135+Rho_Coef2*Solution!I135^2</f>
        <v>0.99556408409205355</v>
      </c>
      <c r="AO135" s="3" t="str">
        <f t="shared" si="79"/>
        <v xml:space="preserve"> </v>
      </c>
      <c r="AP135" s="3" t="str">
        <f t="shared" si="80"/>
        <v xml:space="preserve"> </v>
      </c>
      <c r="AQ135" s="3" t="str">
        <f t="shared" si="81"/>
        <v xml:space="preserve"> </v>
      </c>
      <c r="AR135" s="3" t="str">
        <f t="shared" si="82"/>
        <v xml:space="preserve"> </v>
      </c>
    </row>
    <row r="136" spans="1:44">
      <c r="A136" s="3">
        <f t="shared" si="83"/>
        <v>1.330000000000001</v>
      </c>
      <c r="B136" s="3">
        <f t="shared" si="72"/>
        <v>0</v>
      </c>
      <c r="C136" s="3">
        <f t="shared" si="73"/>
        <v>2.3998999999999984</v>
      </c>
      <c r="D136" s="14">
        <f t="shared" si="84"/>
        <v>-8.5919858290107023E-2</v>
      </c>
      <c r="E136" s="14">
        <f t="shared" si="77"/>
        <v>-0.14274438771396783</v>
      </c>
      <c r="F136" s="14">
        <f t="shared" si="74"/>
        <v>-0.22866424600407487</v>
      </c>
      <c r="G136" s="3">
        <f t="shared" si="78"/>
        <v>-15.709410814590184</v>
      </c>
      <c r="H136" s="3">
        <f t="shared" si="75"/>
        <v>44.968524436450913</v>
      </c>
      <c r="I136" s="3">
        <f t="shared" si="76"/>
        <v>46.876897519418883</v>
      </c>
      <c r="P136" s="3" t="str">
        <f t="shared" si="71"/>
        <v xml:space="preserve"> </v>
      </c>
      <c r="Q136" s="3" t="str">
        <f t="shared" si="85"/>
        <v xml:space="preserve"> </v>
      </c>
      <c r="R136" s="3" t="str">
        <f t="shared" si="86"/>
        <v xml:space="preserve"> </v>
      </c>
      <c r="S136" s="3" t="str">
        <f t="shared" si="87"/>
        <v xml:space="preserve"> </v>
      </c>
      <c r="T136" s="3">
        <f t="shared" si="88"/>
        <v>0</v>
      </c>
      <c r="U136" s="3" t="str">
        <f t="shared" si="89"/>
        <v xml:space="preserve"> </v>
      </c>
      <c r="V136" s="3" t="str">
        <f t="shared" si="90"/>
        <v xml:space="preserve"> </v>
      </c>
      <c r="W136" s="3" t="str">
        <f t="shared" si="91"/>
        <v xml:space="preserve"> </v>
      </c>
      <c r="X136" s="3" t="str">
        <f t="shared" si="92"/>
        <v xml:space="preserve"> </v>
      </c>
      <c r="Y136" s="3" t="str">
        <f t="shared" si="93"/>
        <v xml:space="preserve"> </v>
      </c>
      <c r="AA136" s="16" t="str">
        <f t="shared" si="94"/>
        <v>UprStage</v>
      </c>
      <c r="AC136" s="3">
        <f t="shared" si="95"/>
        <v>2.3982428571428556</v>
      </c>
      <c r="AD136" s="3">
        <f t="shared" si="96"/>
        <v>19.801588161411491</v>
      </c>
      <c r="AE136" s="3">
        <f t="shared" si="97"/>
        <v>1.6571428571427482E-3</v>
      </c>
      <c r="AF136" s="3">
        <f t="shared" si="99"/>
        <v>14.55587664635404</v>
      </c>
      <c r="AH136" s="28">
        <f t="shared" si="100"/>
        <v>0.26300000000000001</v>
      </c>
      <c r="AI136" s="28">
        <f t="shared" si="101"/>
        <v>2.5446900494077322E-4</v>
      </c>
      <c r="AJ136" s="40">
        <f t="shared" si="98"/>
        <v>1.455587664635404E-2</v>
      </c>
      <c r="AK136" s="28"/>
      <c r="AM136" s="14">
        <f>Rho_Coef0+Rho_Coef1*Solution!I136+Rho_Coef2*Solution!I136^2</f>
        <v>0.99552100757640571</v>
      </c>
      <c r="AO136" s="3" t="str">
        <f t="shared" si="79"/>
        <v xml:space="preserve"> </v>
      </c>
      <c r="AP136" s="3" t="str">
        <f t="shared" si="80"/>
        <v xml:space="preserve"> </v>
      </c>
      <c r="AQ136" s="3" t="str">
        <f t="shared" si="81"/>
        <v xml:space="preserve"> </v>
      </c>
      <c r="AR136" s="3" t="str">
        <f t="shared" si="82"/>
        <v xml:space="preserve"> </v>
      </c>
    </row>
    <row r="137" spans="1:44">
      <c r="A137" s="3">
        <f t="shared" si="83"/>
        <v>1.340000000000001</v>
      </c>
      <c r="B137" s="3">
        <f t="shared" si="72"/>
        <v>0</v>
      </c>
      <c r="C137" s="3">
        <f t="shared" si="73"/>
        <v>2.3998999999999984</v>
      </c>
      <c r="D137" s="14">
        <f t="shared" si="84"/>
        <v>-8.5316906231572495E-2</v>
      </c>
      <c r="E137" s="14">
        <f t="shared" si="77"/>
        <v>-0.14274438771396783</v>
      </c>
      <c r="F137" s="14">
        <f t="shared" si="74"/>
        <v>-0.22806129394554031</v>
      </c>
      <c r="G137" s="3">
        <f t="shared" si="78"/>
        <v>-15.667987541146493</v>
      </c>
      <c r="H137" s="3">
        <f t="shared" si="75"/>
        <v>44.811430328305015</v>
      </c>
      <c r="I137" s="3">
        <f t="shared" si="76"/>
        <v>47.325799364406336</v>
      </c>
      <c r="P137" s="3" t="str">
        <f t="shared" si="71"/>
        <v xml:space="preserve"> </v>
      </c>
      <c r="Q137" s="3" t="str">
        <f t="shared" si="85"/>
        <v xml:space="preserve"> </v>
      </c>
      <c r="R137" s="3" t="str">
        <f t="shared" si="86"/>
        <v xml:space="preserve"> </v>
      </c>
      <c r="S137" s="3" t="str">
        <f t="shared" si="87"/>
        <v xml:space="preserve"> </v>
      </c>
      <c r="T137" s="3">
        <f t="shared" si="88"/>
        <v>0</v>
      </c>
      <c r="U137" s="3" t="str">
        <f t="shared" si="89"/>
        <v xml:space="preserve"> </v>
      </c>
      <c r="V137" s="3" t="str">
        <f t="shared" si="90"/>
        <v xml:space="preserve"> </v>
      </c>
      <c r="W137" s="3" t="str">
        <f t="shared" si="91"/>
        <v xml:space="preserve"> </v>
      </c>
      <c r="X137" s="3" t="str">
        <f t="shared" si="92"/>
        <v xml:space="preserve"> </v>
      </c>
      <c r="Y137" s="3" t="str">
        <f t="shared" si="93"/>
        <v xml:space="preserve"> </v>
      </c>
      <c r="AA137" s="16" t="str">
        <f t="shared" si="94"/>
        <v>UprStage</v>
      </c>
      <c r="AC137" s="3">
        <f t="shared" si="95"/>
        <v>2.3982428571428556</v>
      </c>
      <c r="AD137" s="3">
        <f t="shared" si="96"/>
        <v>19.801588161411491</v>
      </c>
      <c r="AE137" s="3">
        <f t="shared" si="97"/>
        <v>1.6571428571427482E-3</v>
      </c>
      <c r="AF137" s="3">
        <f t="shared" si="99"/>
        <v>14.55587664635404</v>
      </c>
      <c r="AH137" s="28">
        <f t="shared" si="100"/>
        <v>0.26300000000000001</v>
      </c>
      <c r="AI137" s="28">
        <f t="shared" si="101"/>
        <v>2.5446900494077322E-4</v>
      </c>
      <c r="AJ137" s="40">
        <f t="shared" si="98"/>
        <v>1.455587664635404E-2</v>
      </c>
      <c r="AK137" s="28"/>
      <c r="AM137" s="14">
        <f>Rho_Coef0+Rho_Coef1*Solution!I137+Rho_Coef2*Solution!I137^2</f>
        <v>0.99547808285557482</v>
      </c>
      <c r="AO137" s="3" t="str">
        <f t="shared" si="79"/>
        <v xml:space="preserve"> </v>
      </c>
      <c r="AP137" s="3" t="str">
        <f t="shared" si="80"/>
        <v xml:space="preserve"> </v>
      </c>
      <c r="AQ137" s="3" t="str">
        <f t="shared" si="81"/>
        <v xml:space="preserve"> </v>
      </c>
      <c r="AR137" s="3" t="str">
        <f t="shared" si="82"/>
        <v xml:space="preserve"> </v>
      </c>
    </row>
    <row r="138" spans="1:44">
      <c r="A138" s="3">
        <f t="shared" si="83"/>
        <v>1.350000000000001</v>
      </c>
      <c r="B138" s="3">
        <f t="shared" si="72"/>
        <v>0</v>
      </c>
      <c r="C138" s="3">
        <f t="shared" si="73"/>
        <v>2.3998999999999984</v>
      </c>
      <c r="D138" s="14">
        <f t="shared" si="84"/>
        <v>-8.4717687634212432E-2</v>
      </c>
      <c r="E138" s="14">
        <f t="shared" si="77"/>
        <v>-0.14274438771396783</v>
      </c>
      <c r="F138" s="14">
        <f t="shared" si="74"/>
        <v>-0.22746207534818025</v>
      </c>
      <c r="G138" s="3">
        <f t="shared" si="78"/>
        <v>-15.62682075937728</v>
      </c>
      <c r="H138" s="3">
        <f t="shared" si="75"/>
        <v>44.654750452893552</v>
      </c>
      <c r="I138" s="3">
        <f t="shared" si="76"/>
        <v>47.773132326651414</v>
      </c>
      <c r="P138" s="3" t="str">
        <f t="shared" si="71"/>
        <v xml:space="preserve"> </v>
      </c>
      <c r="Q138" s="3" t="str">
        <f t="shared" si="85"/>
        <v xml:space="preserve"> </v>
      </c>
      <c r="R138" s="3" t="str">
        <f t="shared" si="86"/>
        <v xml:space="preserve"> </v>
      </c>
      <c r="S138" s="3" t="str">
        <f t="shared" si="87"/>
        <v xml:space="preserve"> </v>
      </c>
      <c r="T138" s="3">
        <f t="shared" si="88"/>
        <v>0</v>
      </c>
      <c r="U138" s="3" t="str">
        <f t="shared" si="89"/>
        <v xml:space="preserve"> </v>
      </c>
      <c r="V138" s="3" t="str">
        <f t="shared" si="90"/>
        <v xml:space="preserve"> </v>
      </c>
      <c r="W138" s="3" t="str">
        <f t="shared" si="91"/>
        <v xml:space="preserve"> </v>
      </c>
      <c r="X138" s="3" t="str">
        <f t="shared" si="92"/>
        <v xml:space="preserve"> </v>
      </c>
      <c r="Y138" s="3" t="str">
        <f t="shared" si="93"/>
        <v xml:space="preserve"> </v>
      </c>
      <c r="AA138" s="16" t="str">
        <f t="shared" si="94"/>
        <v>UprStage</v>
      </c>
      <c r="AC138" s="3">
        <f t="shared" si="95"/>
        <v>2.3982428571428556</v>
      </c>
      <c r="AD138" s="3">
        <f t="shared" si="96"/>
        <v>19.801588161411491</v>
      </c>
      <c r="AE138" s="3">
        <f t="shared" si="97"/>
        <v>1.6571428571427482E-3</v>
      </c>
      <c r="AF138" s="3">
        <f t="shared" si="99"/>
        <v>14.55587664635404</v>
      </c>
      <c r="AH138" s="28">
        <f t="shared" si="100"/>
        <v>0.26300000000000001</v>
      </c>
      <c r="AI138" s="28">
        <f t="shared" si="101"/>
        <v>2.5446900494077322E-4</v>
      </c>
      <c r="AJ138" s="40">
        <f t="shared" si="98"/>
        <v>1.455587664635404E-2</v>
      </c>
      <c r="AK138" s="28"/>
      <c r="AM138" s="14">
        <f>Rho_Coef0+Rho_Coef1*Solution!I138+Rho_Coef2*Solution!I138^2</f>
        <v>0.995435309517825</v>
      </c>
      <c r="AO138" s="3" t="str">
        <f t="shared" si="79"/>
        <v xml:space="preserve"> </v>
      </c>
      <c r="AP138" s="3" t="str">
        <f t="shared" si="80"/>
        <v xml:space="preserve"> </v>
      </c>
      <c r="AQ138" s="3" t="str">
        <f t="shared" si="81"/>
        <v xml:space="preserve"> </v>
      </c>
      <c r="AR138" s="3" t="str">
        <f t="shared" si="82"/>
        <v xml:space="preserve"> </v>
      </c>
    </row>
    <row r="139" spans="1:44">
      <c r="A139" s="3">
        <f t="shared" si="83"/>
        <v>1.360000000000001</v>
      </c>
      <c r="B139" s="3">
        <f t="shared" si="72"/>
        <v>0</v>
      </c>
      <c r="C139" s="3">
        <f t="shared" si="73"/>
        <v>2.3998999999999984</v>
      </c>
      <c r="D139" s="14">
        <f t="shared" si="84"/>
        <v>-8.4122175474965741E-2</v>
      </c>
      <c r="E139" s="14">
        <f t="shared" si="77"/>
        <v>-0.14274438771396783</v>
      </c>
      <c r="F139" s="14">
        <f t="shared" si="74"/>
        <v>-0.22686656318893356</v>
      </c>
      <c r="G139" s="3">
        <f t="shared" si="78"/>
        <v>-15.585908612777311</v>
      </c>
      <c r="H139" s="3">
        <f t="shared" si="75"/>
        <v>44.498482245299776</v>
      </c>
      <c r="I139" s="3">
        <f t="shared" si="76"/>
        <v>48.218900535749711</v>
      </c>
      <c r="P139" s="3" t="str">
        <f t="shared" si="71"/>
        <v xml:space="preserve"> </v>
      </c>
      <c r="Q139" s="3" t="str">
        <f t="shared" si="85"/>
        <v xml:space="preserve"> </v>
      </c>
      <c r="R139" s="3" t="str">
        <f t="shared" si="86"/>
        <v xml:space="preserve"> </v>
      </c>
      <c r="S139" s="3" t="str">
        <f t="shared" si="87"/>
        <v xml:space="preserve"> </v>
      </c>
      <c r="T139" s="3">
        <f t="shared" si="88"/>
        <v>0</v>
      </c>
      <c r="U139" s="3" t="str">
        <f t="shared" si="89"/>
        <v xml:space="preserve"> </v>
      </c>
      <c r="V139" s="3" t="str">
        <f t="shared" si="90"/>
        <v xml:space="preserve"> </v>
      </c>
      <c r="W139" s="3" t="str">
        <f t="shared" si="91"/>
        <v xml:space="preserve"> </v>
      </c>
      <c r="X139" s="3" t="str">
        <f t="shared" si="92"/>
        <v xml:space="preserve"> </v>
      </c>
      <c r="Y139" s="3" t="str">
        <f t="shared" si="93"/>
        <v xml:space="preserve"> </v>
      </c>
      <c r="AA139" s="16" t="str">
        <f t="shared" si="94"/>
        <v>UprStage</v>
      </c>
      <c r="AC139" s="3">
        <f t="shared" si="95"/>
        <v>2.3982428571428556</v>
      </c>
      <c r="AD139" s="3">
        <f t="shared" si="96"/>
        <v>19.801588161411491</v>
      </c>
      <c r="AE139" s="3">
        <f t="shared" si="97"/>
        <v>1.6571428571427482E-3</v>
      </c>
      <c r="AF139" s="3">
        <f t="shared" si="99"/>
        <v>14.55587664635404</v>
      </c>
      <c r="AH139" s="28">
        <f t="shared" si="100"/>
        <v>0.26300000000000001</v>
      </c>
      <c r="AI139" s="28">
        <f t="shared" si="101"/>
        <v>2.5446900494077322E-4</v>
      </c>
      <c r="AJ139" s="40">
        <f t="shared" si="98"/>
        <v>1.455587664635404E-2</v>
      </c>
      <c r="AK139" s="28"/>
      <c r="AM139" s="14">
        <f>Rho_Coef0+Rho_Coef1*Solution!I139+Rho_Coef2*Solution!I139^2</f>
        <v>0.99539268715398332</v>
      </c>
      <c r="AO139" s="3" t="str">
        <f t="shared" si="79"/>
        <v xml:space="preserve"> </v>
      </c>
      <c r="AP139" s="3" t="str">
        <f t="shared" si="80"/>
        <v xml:space="preserve"> </v>
      </c>
      <c r="AQ139" s="3" t="str">
        <f t="shared" si="81"/>
        <v xml:space="preserve"> </v>
      </c>
      <c r="AR139" s="3" t="str">
        <f t="shared" si="82"/>
        <v xml:space="preserve"> </v>
      </c>
    </row>
    <row r="140" spans="1:44">
      <c r="A140" s="3">
        <f t="shared" si="83"/>
        <v>1.370000000000001</v>
      </c>
      <c r="B140" s="3">
        <f t="shared" si="72"/>
        <v>0</v>
      </c>
      <c r="C140" s="3">
        <f t="shared" si="73"/>
        <v>2.3998999999999984</v>
      </c>
      <c r="D140" s="14">
        <f t="shared" si="84"/>
        <v>-8.3530342989348777E-2</v>
      </c>
      <c r="E140" s="14">
        <f t="shared" si="77"/>
        <v>-0.14274438771396783</v>
      </c>
      <c r="F140" s="14">
        <f t="shared" si="74"/>
        <v>-0.22627473070331661</v>
      </c>
      <c r="G140" s="3">
        <f t="shared" si="78"/>
        <v>-15.545249262605832</v>
      </c>
      <c r="H140" s="3">
        <f t="shared" si="75"/>
        <v>44.342623159172</v>
      </c>
      <c r="I140" s="3">
        <f t="shared" si="76"/>
        <v>48.663108095739574</v>
      </c>
      <c r="P140" s="3" t="str">
        <f t="shared" si="71"/>
        <v xml:space="preserve"> </v>
      </c>
      <c r="Q140" s="3" t="str">
        <f t="shared" si="85"/>
        <v xml:space="preserve"> </v>
      </c>
      <c r="R140" s="3" t="str">
        <f t="shared" si="86"/>
        <v xml:space="preserve"> </v>
      </c>
      <c r="S140" s="3" t="str">
        <f t="shared" si="87"/>
        <v xml:space="preserve"> </v>
      </c>
      <c r="T140" s="3">
        <f t="shared" si="88"/>
        <v>0</v>
      </c>
      <c r="U140" s="3" t="str">
        <f t="shared" si="89"/>
        <v xml:space="preserve"> </v>
      </c>
      <c r="V140" s="3" t="str">
        <f t="shared" si="90"/>
        <v xml:space="preserve"> </v>
      </c>
      <c r="W140" s="3" t="str">
        <f t="shared" si="91"/>
        <v xml:space="preserve"> </v>
      </c>
      <c r="X140" s="3" t="str">
        <f t="shared" si="92"/>
        <v xml:space="preserve"> </v>
      </c>
      <c r="Y140" s="3" t="str">
        <f t="shared" si="93"/>
        <v xml:space="preserve"> </v>
      </c>
      <c r="AA140" s="16" t="str">
        <f t="shared" si="94"/>
        <v>UprStage</v>
      </c>
      <c r="AC140" s="3">
        <f t="shared" si="95"/>
        <v>2.3982428571428556</v>
      </c>
      <c r="AD140" s="3">
        <f t="shared" si="96"/>
        <v>19.801588161411491</v>
      </c>
      <c r="AE140" s="3">
        <f t="shared" si="97"/>
        <v>1.6571428571427482E-3</v>
      </c>
      <c r="AF140" s="3">
        <f t="shared" si="99"/>
        <v>14.55587664635404</v>
      </c>
      <c r="AH140" s="28">
        <f t="shared" si="100"/>
        <v>0.26300000000000001</v>
      </c>
      <c r="AI140" s="28">
        <f t="shared" si="101"/>
        <v>2.5446900494077322E-4</v>
      </c>
      <c r="AJ140" s="40">
        <f t="shared" si="98"/>
        <v>1.455587664635404E-2</v>
      </c>
      <c r="AK140" s="28"/>
      <c r="AM140" s="14">
        <f>Rho_Coef0+Rho_Coef1*Solution!I140+Rho_Coef2*Solution!I140^2</f>
        <v>0.99535021535742008</v>
      </c>
      <c r="AO140" s="3" t="str">
        <f t="shared" si="79"/>
        <v xml:space="preserve"> </v>
      </c>
      <c r="AP140" s="3" t="str">
        <f t="shared" si="80"/>
        <v xml:space="preserve"> </v>
      </c>
      <c r="AQ140" s="3" t="str">
        <f t="shared" si="81"/>
        <v xml:space="preserve"> </v>
      </c>
      <c r="AR140" s="3" t="str">
        <f t="shared" si="82"/>
        <v xml:space="preserve"> </v>
      </c>
    </row>
    <row r="141" spans="1:44">
      <c r="A141" s="3">
        <f t="shared" si="83"/>
        <v>1.380000000000001</v>
      </c>
      <c r="B141" s="3">
        <f t="shared" si="72"/>
        <v>0</v>
      </c>
      <c r="C141" s="3">
        <f t="shared" si="73"/>
        <v>2.3998999999999984</v>
      </c>
      <c r="D141" s="14">
        <f t="shared" si="84"/>
        <v>-8.2942163668550867E-2</v>
      </c>
      <c r="E141" s="14">
        <f t="shared" si="77"/>
        <v>-0.14274438771396783</v>
      </c>
      <c r="F141" s="14">
        <f t="shared" si="74"/>
        <v>-0.2256865513825187</v>
      </c>
      <c r="G141" s="3">
        <f t="shared" si="78"/>
        <v>-15.504840887687017</v>
      </c>
      <c r="H141" s="3">
        <f t="shared" si="75"/>
        <v>44.187170666545939</v>
      </c>
      <c r="I141" s="3">
        <f t="shared" si="76"/>
        <v>49.105759085286913</v>
      </c>
      <c r="P141" s="3" t="str">
        <f t="shared" ref="P141:P204" si="102">IF($A141&lt;$L$4,$M$3+($A141-$L$3)*$N$3," ")</f>
        <v xml:space="preserve"> </v>
      </c>
      <c r="Q141" s="3" t="str">
        <f t="shared" si="85"/>
        <v xml:space="preserve"> </v>
      </c>
      <c r="R141" s="3" t="str">
        <f t="shared" si="86"/>
        <v xml:space="preserve"> </v>
      </c>
      <c r="S141" s="3" t="str">
        <f t="shared" si="87"/>
        <v xml:space="preserve"> </v>
      </c>
      <c r="T141" s="3">
        <f t="shared" si="88"/>
        <v>0</v>
      </c>
      <c r="U141" s="3" t="str">
        <f t="shared" si="89"/>
        <v xml:space="preserve"> </v>
      </c>
      <c r="V141" s="3" t="str">
        <f t="shared" si="90"/>
        <v xml:space="preserve"> </v>
      </c>
      <c r="W141" s="3" t="str">
        <f t="shared" si="91"/>
        <v xml:space="preserve"> </v>
      </c>
      <c r="X141" s="3" t="str">
        <f t="shared" si="92"/>
        <v xml:space="preserve"> </v>
      </c>
      <c r="Y141" s="3" t="str">
        <f t="shared" si="93"/>
        <v xml:space="preserve"> </v>
      </c>
      <c r="AA141" s="16" t="str">
        <f t="shared" si="94"/>
        <v>UprStage</v>
      </c>
      <c r="AC141" s="3">
        <f t="shared" si="95"/>
        <v>2.3982428571428556</v>
      </c>
      <c r="AD141" s="3">
        <f t="shared" si="96"/>
        <v>19.801588161411491</v>
      </c>
      <c r="AE141" s="3">
        <f t="shared" si="97"/>
        <v>1.6571428571427482E-3</v>
      </c>
      <c r="AF141" s="3">
        <f t="shared" si="99"/>
        <v>14.55587664635404</v>
      </c>
      <c r="AH141" s="28">
        <f t="shared" si="100"/>
        <v>0.26300000000000001</v>
      </c>
      <c r="AI141" s="28">
        <f t="shared" si="101"/>
        <v>2.5446900494077322E-4</v>
      </c>
      <c r="AJ141" s="40">
        <f t="shared" si="98"/>
        <v>1.455587664635404E-2</v>
      </c>
      <c r="AK141" s="28"/>
      <c r="AM141" s="14">
        <f>Rho_Coef0+Rho_Coef1*Solution!I141+Rho_Coef2*Solution!I141^2</f>
        <v>0.99530789372403095</v>
      </c>
      <c r="AO141" s="3" t="str">
        <f t="shared" si="79"/>
        <v xml:space="preserve"> </v>
      </c>
      <c r="AP141" s="3" t="str">
        <f t="shared" si="80"/>
        <v xml:space="preserve"> </v>
      </c>
      <c r="AQ141" s="3" t="str">
        <f t="shared" si="81"/>
        <v xml:space="preserve"> </v>
      </c>
      <c r="AR141" s="3" t="str">
        <f t="shared" si="82"/>
        <v xml:space="preserve"> </v>
      </c>
    </row>
    <row r="142" spans="1:44">
      <c r="A142" s="3">
        <f t="shared" si="83"/>
        <v>1.390000000000001</v>
      </c>
      <c r="B142" s="3">
        <f t="shared" si="72"/>
        <v>0</v>
      </c>
      <c r="C142" s="3">
        <f t="shared" si="73"/>
        <v>2.3998999999999984</v>
      </c>
      <c r="D142" s="14">
        <f t="shared" si="84"/>
        <v>-8.235761125656843E-2</v>
      </c>
      <c r="E142" s="14">
        <f t="shared" si="77"/>
        <v>-0.14274438771396783</v>
      </c>
      <c r="F142" s="14">
        <f t="shared" si="74"/>
        <v>-0.22510199897053626</v>
      </c>
      <c r="G142" s="3">
        <f t="shared" si="78"/>
        <v>-15.464681684213081</v>
      </c>
      <c r="H142" s="3">
        <f t="shared" si="75"/>
        <v>44.032122257669066</v>
      </c>
      <c r="I142" s="3">
        <f t="shared" si="76"/>
        <v>49.546857557868158</v>
      </c>
      <c r="P142" s="3" t="str">
        <f t="shared" si="102"/>
        <v xml:space="preserve"> </v>
      </c>
      <c r="Q142" s="3" t="str">
        <f t="shared" si="85"/>
        <v xml:space="preserve"> </v>
      </c>
      <c r="R142" s="3" t="str">
        <f t="shared" si="86"/>
        <v xml:space="preserve"> </v>
      </c>
      <c r="S142" s="3" t="str">
        <f t="shared" si="87"/>
        <v xml:space="preserve"> </v>
      </c>
      <c r="T142" s="3">
        <f t="shared" si="88"/>
        <v>0</v>
      </c>
      <c r="U142" s="3" t="str">
        <f t="shared" si="89"/>
        <v xml:space="preserve"> </v>
      </c>
      <c r="V142" s="3" t="str">
        <f t="shared" si="90"/>
        <v xml:space="preserve"> </v>
      </c>
      <c r="W142" s="3" t="str">
        <f t="shared" si="91"/>
        <v xml:space="preserve"> </v>
      </c>
      <c r="X142" s="3" t="str">
        <f t="shared" si="92"/>
        <v xml:space="preserve"> </v>
      </c>
      <c r="Y142" s="3" t="str">
        <f t="shared" si="93"/>
        <v xml:space="preserve"> </v>
      </c>
      <c r="AA142" s="16" t="str">
        <f t="shared" si="94"/>
        <v>UprStage</v>
      </c>
      <c r="AC142" s="3">
        <f t="shared" si="95"/>
        <v>2.3982428571428556</v>
      </c>
      <c r="AD142" s="3">
        <f t="shared" si="96"/>
        <v>19.801588161411491</v>
      </c>
      <c r="AE142" s="3">
        <f t="shared" si="97"/>
        <v>1.6571428571427482E-3</v>
      </c>
      <c r="AF142" s="3">
        <f t="shared" si="99"/>
        <v>14.55587664635404</v>
      </c>
      <c r="AH142" s="28">
        <f t="shared" si="100"/>
        <v>0.26300000000000001</v>
      </c>
      <c r="AI142" s="28">
        <f t="shared" si="101"/>
        <v>2.5446900494077322E-4</v>
      </c>
      <c r="AJ142" s="40">
        <f t="shared" si="98"/>
        <v>1.455587664635404E-2</v>
      </c>
      <c r="AK142" s="28"/>
      <c r="AM142" s="14">
        <f>Rho_Coef0+Rho_Coef1*Solution!I142+Rho_Coef2*Solution!I142^2</f>
        <v>0.99526572185221851</v>
      </c>
      <c r="AO142" s="3" t="str">
        <f t="shared" si="79"/>
        <v xml:space="preserve"> </v>
      </c>
      <c r="AP142" s="3" t="str">
        <f t="shared" si="80"/>
        <v xml:space="preserve"> </v>
      </c>
      <c r="AQ142" s="3" t="str">
        <f t="shared" si="81"/>
        <v xml:space="preserve"> </v>
      </c>
      <c r="AR142" s="3" t="str">
        <f t="shared" si="82"/>
        <v xml:space="preserve"> </v>
      </c>
    </row>
    <row r="143" spans="1:44">
      <c r="A143" s="3">
        <f t="shared" si="83"/>
        <v>1.400000000000001</v>
      </c>
      <c r="B143" s="3">
        <f t="shared" si="72"/>
        <v>0</v>
      </c>
      <c r="C143" s="3">
        <f t="shared" si="73"/>
        <v>2.3998999999999984</v>
      </c>
      <c r="D143" s="14">
        <f t="shared" si="84"/>
        <v>-8.1776659747376773E-2</v>
      </c>
      <c r="E143" s="14">
        <f t="shared" si="77"/>
        <v>-0.14274438771396783</v>
      </c>
      <c r="F143" s="14">
        <f t="shared" si="74"/>
        <v>-0.2245210474613446</v>
      </c>
      <c r="G143" s="3">
        <f t="shared" si="78"/>
        <v>-15.424769865549987</v>
      </c>
      <c r="H143" s="3">
        <f t="shared" si="75"/>
        <v>43.877475440826935</v>
      </c>
      <c r="I143" s="3">
        <f t="shared" si="76"/>
        <v>49.986407541951571</v>
      </c>
      <c r="P143" s="3" t="str">
        <f t="shared" si="102"/>
        <v xml:space="preserve"> </v>
      </c>
      <c r="Q143" s="3" t="str">
        <f t="shared" si="85"/>
        <v xml:space="preserve"> </v>
      </c>
      <c r="R143" s="3" t="str">
        <f t="shared" si="86"/>
        <v xml:space="preserve"> </v>
      </c>
      <c r="S143" s="3" t="str">
        <f t="shared" si="87"/>
        <v xml:space="preserve"> </v>
      </c>
      <c r="T143" s="3">
        <f t="shared" si="88"/>
        <v>0</v>
      </c>
      <c r="U143" s="3" t="str">
        <f t="shared" si="89"/>
        <v xml:space="preserve"> </v>
      </c>
      <c r="V143" s="3" t="str">
        <f t="shared" si="90"/>
        <v xml:space="preserve"> </v>
      </c>
      <c r="W143" s="3" t="str">
        <f t="shared" si="91"/>
        <v xml:space="preserve"> </v>
      </c>
      <c r="X143" s="3" t="str">
        <f t="shared" si="92"/>
        <v xml:space="preserve"> </v>
      </c>
      <c r="Y143" s="3" t="str">
        <f t="shared" si="93"/>
        <v xml:space="preserve"> </v>
      </c>
      <c r="AA143" s="16" t="str">
        <f t="shared" si="94"/>
        <v>UprStage</v>
      </c>
      <c r="AC143" s="3">
        <f t="shared" si="95"/>
        <v>2.3982428571428556</v>
      </c>
      <c r="AD143" s="3">
        <f t="shared" si="96"/>
        <v>19.801588161411491</v>
      </c>
      <c r="AE143" s="3">
        <f t="shared" si="97"/>
        <v>1.6571428571427482E-3</v>
      </c>
      <c r="AF143" s="3">
        <f t="shared" si="99"/>
        <v>14.55587664635404</v>
      </c>
      <c r="AH143" s="28">
        <f t="shared" si="100"/>
        <v>0.26300000000000001</v>
      </c>
      <c r="AI143" s="28">
        <f t="shared" si="101"/>
        <v>2.5446900494077322E-4</v>
      </c>
      <c r="AJ143" s="40">
        <f t="shared" si="98"/>
        <v>1.455587664635404E-2</v>
      </c>
      <c r="AK143" s="28"/>
      <c r="AM143" s="14">
        <f>Rho_Coef0+Rho_Coef1*Solution!I143+Rho_Coef2*Solution!I143^2</f>
        <v>0.99522369934287436</v>
      </c>
      <c r="AO143" s="3" t="str">
        <f t="shared" si="79"/>
        <v xml:space="preserve"> </v>
      </c>
      <c r="AP143" s="3" t="str">
        <f t="shared" si="80"/>
        <v xml:space="preserve"> </v>
      </c>
      <c r="AQ143" s="3" t="str">
        <f t="shared" si="81"/>
        <v xml:space="preserve"> </v>
      </c>
      <c r="AR143" s="3" t="str">
        <f t="shared" si="82"/>
        <v xml:space="preserve"> </v>
      </c>
    </row>
    <row r="144" spans="1:44">
      <c r="A144" s="3">
        <f t="shared" si="83"/>
        <v>1.410000000000001</v>
      </c>
      <c r="B144" s="3">
        <f t="shared" si="72"/>
        <v>0</v>
      </c>
      <c r="C144" s="3">
        <f t="shared" si="73"/>
        <v>2.3998999999999984</v>
      </c>
      <c r="D144" s="14">
        <f t="shared" si="84"/>
        <v>-8.1199283382139137E-2</v>
      </c>
      <c r="E144" s="14">
        <f t="shared" si="77"/>
        <v>-0.14274438771396783</v>
      </c>
      <c r="F144" s="14">
        <f t="shared" si="74"/>
        <v>-0.22394367109610697</v>
      </c>
      <c r="G144" s="3">
        <f t="shared" si="78"/>
        <v>-15.385103662045696</v>
      </c>
      <c r="H144" s="3">
        <f t="shared" si="75"/>
        <v>43.723227742171431</v>
      </c>
      <c r="I144" s="3">
        <f t="shared" si="76"/>
        <v>50.424413041176742</v>
      </c>
      <c r="P144" s="3" t="str">
        <f t="shared" si="102"/>
        <v xml:space="preserve"> </v>
      </c>
      <c r="Q144" s="3" t="str">
        <f t="shared" si="85"/>
        <v xml:space="preserve"> </v>
      </c>
      <c r="R144" s="3" t="str">
        <f t="shared" si="86"/>
        <v xml:space="preserve"> </v>
      </c>
      <c r="S144" s="3" t="str">
        <f t="shared" si="87"/>
        <v xml:space="preserve"> </v>
      </c>
      <c r="T144" s="3">
        <f t="shared" si="88"/>
        <v>0</v>
      </c>
      <c r="U144" s="3" t="str">
        <f t="shared" si="89"/>
        <v xml:space="preserve"> </v>
      </c>
      <c r="V144" s="3" t="str">
        <f t="shared" si="90"/>
        <v xml:space="preserve"> </v>
      </c>
      <c r="W144" s="3" t="str">
        <f t="shared" si="91"/>
        <v xml:space="preserve"> </v>
      </c>
      <c r="X144" s="3" t="str">
        <f t="shared" si="92"/>
        <v xml:space="preserve"> </v>
      </c>
      <c r="Y144" s="3" t="str">
        <f t="shared" si="93"/>
        <v xml:space="preserve"> </v>
      </c>
      <c r="AA144" s="16" t="str">
        <f t="shared" si="94"/>
        <v>UprStage</v>
      </c>
      <c r="AC144" s="3">
        <f t="shared" si="95"/>
        <v>2.3982428571428556</v>
      </c>
      <c r="AD144" s="3">
        <f t="shared" si="96"/>
        <v>19.801588161411491</v>
      </c>
      <c r="AE144" s="3">
        <f t="shared" si="97"/>
        <v>1.6571428571427482E-3</v>
      </c>
      <c r="AF144" s="3">
        <f t="shared" si="99"/>
        <v>14.55587664635404</v>
      </c>
      <c r="AH144" s="28">
        <f t="shared" si="100"/>
        <v>0.26300000000000001</v>
      </c>
      <c r="AI144" s="28">
        <f t="shared" si="101"/>
        <v>2.5446900494077322E-4</v>
      </c>
      <c r="AJ144" s="40">
        <f t="shared" si="98"/>
        <v>1.455587664635404E-2</v>
      </c>
      <c r="AK144" s="28"/>
      <c r="AM144" s="14">
        <f>Rho_Coef0+Rho_Coef1*Solution!I144+Rho_Coef2*Solution!I144^2</f>
        <v>0.99518182579936054</v>
      </c>
      <c r="AO144" s="3" t="str">
        <f t="shared" si="79"/>
        <v xml:space="preserve"> </v>
      </c>
      <c r="AP144" s="3" t="str">
        <f t="shared" si="80"/>
        <v xml:space="preserve"> </v>
      </c>
      <c r="AQ144" s="3" t="str">
        <f t="shared" si="81"/>
        <v xml:space="preserve"> </v>
      </c>
      <c r="AR144" s="3" t="str">
        <f t="shared" si="82"/>
        <v xml:space="preserve"> </v>
      </c>
    </row>
    <row r="145" spans="1:44">
      <c r="A145" s="3">
        <f t="shared" si="83"/>
        <v>1.420000000000001</v>
      </c>
      <c r="B145" s="3">
        <f t="shared" si="72"/>
        <v>0</v>
      </c>
      <c r="C145" s="3">
        <f t="shared" si="73"/>
        <v>2.3998999999999984</v>
      </c>
      <c r="D145" s="14">
        <f t="shared" si="84"/>
        <v>-8.062545664645239E-2</v>
      </c>
      <c r="E145" s="14">
        <f t="shared" si="77"/>
        <v>-0.14274438771396783</v>
      </c>
      <c r="F145" s="14">
        <f t="shared" si="74"/>
        <v>-0.22336984436042023</v>
      </c>
      <c r="G145" s="3">
        <f t="shared" si="78"/>
        <v>-15.345681320840951</v>
      </c>
      <c r="H145" s="3">
        <f t="shared" si="75"/>
        <v>43.569376705550972</v>
      </c>
      <c r="I145" s="3">
        <f t="shared" si="76"/>
        <v>50.860878034532412</v>
      </c>
      <c r="P145" s="3" t="str">
        <f t="shared" si="102"/>
        <v xml:space="preserve"> </v>
      </c>
      <c r="Q145" s="3" t="str">
        <f t="shared" si="85"/>
        <v xml:space="preserve"> </v>
      </c>
      <c r="R145" s="3" t="str">
        <f t="shared" si="86"/>
        <v xml:space="preserve"> </v>
      </c>
      <c r="S145" s="3" t="str">
        <f t="shared" si="87"/>
        <v xml:space="preserve"> </v>
      </c>
      <c r="T145" s="3">
        <f t="shared" si="88"/>
        <v>0</v>
      </c>
      <c r="U145" s="3" t="str">
        <f t="shared" si="89"/>
        <v xml:space="preserve"> </v>
      </c>
      <c r="V145" s="3" t="str">
        <f t="shared" si="90"/>
        <v xml:space="preserve"> </v>
      </c>
      <c r="W145" s="3" t="str">
        <f t="shared" si="91"/>
        <v xml:space="preserve"> </v>
      </c>
      <c r="X145" s="3" t="str">
        <f t="shared" si="92"/>
        <v xml:space="preserve"> </v>
      </c>
      <c r="Y145" s="3" t="str">
        <f t="shared" si="93"/>
        <v xml:space="preserve"> </v>
      </c>
      <c r="AA145" s="16" t="str">
        <f t="shared" si="94"/>
        <v>UprStage</v>
      </c>
      <c r="AC145" s="3">
        <f t="shared" si="95"/>
        <v>2.3982428571428556</v>
      </c>
      <c r="AD145" s="3">
        <f t="shared" si="96"/>
        <v>19.801588161411491</v>
      </c>
      <c r="AE145" s="3">
        <f t="shared" si="97"/>
        <v>1.6571428571427482E-3</v>
      </c>
      <c r="AF145" s="3">
        <f t="shared" si="99"/>
        <v>14.55587664635404</v>
      </c>
      <c r="AH145" s="28">
        <f t="shared" si="100"/>
        <v>0.26300000000000001</v>
      </c>
      <c r="AI145" s="28">
        <f t="shared" si="101"/>
        <v>2.5446900494077322E-4</v>
      </c>
      <c r="AJ145" s="40">
        <f t="shared" si="98"/>
        <v>1.455587664635404E-2</v>
      </c>
      <c r="AK145" s="28"/>
      <c r="AM145" s="14">
        <f>Rho_Coef0+Rho_Coef1*Solution!I145+Rho_Coef2*Solution!I145^2</f>
        <v>0.99514010082749238</v>
      </c>
      <c r="AO145" s="3" t="str">
        <f t="shared" si="79"/>
        <v xml:space="preserve"> </v>
      </c>
      <c r="AP145" s="3" t="str">
        <f t="shared" si="80"/>
        <v xml:space="preserve"> </v>
      </c>
      <c r="AQ145" s="3" t="str">
        <f t="shared" si="81"/>
        <v xml:space="preserve"> </v>
      </c>
      <c r="AR145" s="3" t="str">
        <f t="shared" si="82"/>
        <v xml:space="preserve"> </v>
      </c>
    </row>
    <row r="146" spans="1:44">
      <c r="A146" s="3">
        <f t="shared" si="83"/>
        <v>1.430000000000001</v>
      </c>
      <c r="B146" s="3">
        <f t="shared" si="72"/>
        <v>0</v>
      </c>
      <c r="C146" s="3">
        <f t="shared" si="73"/>
        <v>2.3998999999999984</v>
      </c>
      <c r="D146" s="14">
        <f t="shared" si="84"/>
        <v>-8.0055154267628797E-2</v>
      </c>
      <c r="E146" s="14">
        <f t="shared" si="77"/>
        <v>-0.14274438771396783</v>
      </c>
      <c r="F146" s="14">
        <f t="shared" si="74"/>
        <v>-0.22279954198159663</v>
      </c>
      <c r="G146" s="3">
        <f t="shared" si="78"/>
        <v>-15.30650110568253</v>
      </c>
      <c r="H146" s="3">
        <f t="shared" si="75"/>
        <v>43.415919892342565</v>
      </c>
      <c r="I146" s="3">
        <f t="shared" si="76"/>
        <v>51.29580647653264</v>
      </c>
      <c r="P146" s="3" t="str">
        <f t="shared" si="102"/>
        <v xml:space="preserve"> </v>
      </c>
      <c r="Q146" s="3" t="str">
        <f t="shared" si="85"/>
        <v xml:space="preserve"> </v>
      </c>
      <c r="R146" s="3" t="str">
        <f t="shared" si="86"/>
        <v xml:space="preserve"> </v>
      </c>
      <c r="S146" s="3" t="str">
        <f t="shared" si="87"/>
        <v xml:space="preserve"> </v>
      </c>
      <c r="T146" s="3">
        <f t="shared" si="88"/>
        <v>0</v>
      </c>
      <c r="U146" s="3" t="str">
        <f t="shared" si="89"/>
        <v xml:space="preserve"> </v>
      </c>
      <c r="V146" s="3" t="str">
        <f t="shared" si="90"/>
        <v xml:space="preserve"> </v>
      </c>
      <c r="W146" s="3" t="str">
        <f t="shared" si="91"/>
        <v xml:space="preserve"> </v>
      </c>
      <c r="X146" s="3" t="str">
        <f t="shared" si="92"/>
        <v xml:space="preserve"> </v>
      </c>
      <c r="Y146" s="3" t="str">
        <f t="shared" si="93"/>
        <v xml:space="preserve"> </v>
      </c>
      <c r="AA146" s="16" t="str">
        <f t="shared" si="94"/>
        <v>UprStage</v>
      </c>
      <c r="AC146" s="3">
        <f t="shared" si="95"/>
        <v>2.3982428571428556</v>
      </c>
      <c r="AD146" s="3">
        <f t="shared" si="96"/>
        <v>19.801588161411491</v>
      </c>
      <c r="AE146" s="3">
        <f t="shared" si="97"/>
        <v>1.6571428571427482E-3</v>
      </c>
      <c r="AF146" s="3">
        <f t="shared" si="99"/>
        <v>14.55587664635404</v>
      </c>
      <c r="AH146" s="28">
        <f t="shared" si="100"/>
        <v>0.26300000000000001</v>
      </c>
      <c r="AI146" s="28">
        <f t="shared" si="101"/>
        <v>2.5446900494077322E-4</v>
      </c>
      <c r="AJ146" s="40">
        <f t="shared" si="98"/>
        <v>1.455587664635404E-2</v>
      </c>
      <c r="AK146" s="28"/>
      <c r="AM146" s="14">
        <f>Rho_Coef0+Rho_Coef1*Solution!I146+Rho_Coef2*Solution!I146^2</f>
        <v>0.99509852403552068</v>
      </c>
      <c r="AO146" s="3" t="str">
        <f t="shared" si="79"/>
        <v xml:space="preserve"> </v>
      </c>
      <c r="AP146" s="3" t="str">
        <f t="shared" si="80"/>
        <v xml:space="preserve"> </v>
      </c>
      <c r="AQ146" s="3" t="str">
        <f t="shared" si="81"/>
        <v xml:space="preserve"> </v>
      </c>
      <c r="AR146" s="3" t="str">
        <f t="shared" si="82"/>
        <v xml:space="preserve"> </v>
      </c>
    </row>
    <row r="147" spans="1:44">
      <c r="A147" s="3">
        <f t="shared" si="83"/>
        <v>1.4400000000000011</v>
      </c>
      <c r="B147" s="3">
        <f t="shared" si="72"/>
        <v>0</v>
      </c>
      <c r="C147" s="3">
        <f t="shared" si="73"/>
        <v>2.3998999999999984</v>
      </c>
      <c r="D147" s="14">
        <f t="shared" si="84"/>
        <v>-7.9488351212013475E-2</v>
      </c>
      <c r="E147" s="14">
        <f t="shared" si="77"/>
        <v>-0.14274438771396783</v>
      </c>
      <c r="F147" s="14">
        <f t="shared" si="74"/>
        <v>-0.2222327389259813</v>
      </c>
      <c r="G147" s="3">
        <f t="shared" si="78"/>
        <v>-15.26756129673895</v>
      </c>
      <c r="H147" s="3">
        <f t="shared" si="75"/>
        <v>43.26285488128574</v>
      </c>
      <c r="I147" s="3">
        <f t="shared" si="76"/>
        <v>51.729202297391225</v>
      </c>
      <c r="P147" s="3" t="str">
        <f t="shared" si="102"/>
        <v xml:space="preserve"> </v>
      </c>
      <c r="Q147" s="3" t="str">
        <f t="shared" si="85"/>
        <v xml:space="preserve"> </v>
      </c>
      <c r="R147" s="3" t="str">
        <f t="shared" si="86"/>
        <v xml:space="preserve"> </v>
      </c>
      <c r="S147" s="3" t="str">
        <f t="shared" si="87"/>
        <v xml:space="preserve"> </v>
      </c>
      <c r="T147" s="3">
        <f t="shared" si="88"/>
        <v>0</v>
      </c>
      <c r="U147" s="3" t="str">
        <f t="shared" si="89"/>
        <v xml:space="preserve"> </v>
      </c>
      <c r="V147" s="3" t="str">
        <f t="shared" si="90"/>
        <v xml:space="preserve"> </v>
      </c>
      <c r="W147" s="3" t="str">
        <f t="shared" si="91"/>
        <v xml:space="preserve"> </v>
      </c>
      <c r="X147" s="3" t="str">
        <f t="shared" si="92"/>
        <v xml:space="preserve"> </v>
      </c>
      <c r="Y147" s="3" t="str">
        <f t="shared" si="93"/>
        <v xml:space="preserve"> </v>
      </c>
      <c r="AA147" s="16" t="str">
        <f t="shared" si="94"/>
        <v>UprStage</v>
      </c>
      <c r="AC147" s="3">
        <f t="shared" si="95"/>
        <v>2.3982428571428556</v>
      </c>
      <c r="AD147" s="3">
        <f t="shared" si="96"/>
        <v>19.801588161411491</v>
      </c>
      <c r="AE147" s="3">
        <f t="shared" si="97"/>
        <v>1.6571428571427482E-3</v>
      </c>
      <c r="AF147" s="3">
        <f t="shared" si="99"/>
        <v>14.55587664635404</v>
      </c>
      <c r="AH147" s="28">
        <f t="shared" si="100"/>
        <v>0.26300000000000001</v>
      </c>
      <c r="AI147" s="28">
        <f t="shared" si="101"/>
        <v>2.5446900494077322E-4</v>
      </c>
      <c r="AJ147" s="40">
        <f t="shared" si="98"/>
        <v>1.455587664635404E-2</v>
      </c>
      <c r="AK147" s="28"/>
      <c r="AM147" s="14">
        <f>Rho_Coef0+Rho_Coef1*Solution!I147+Rho_Coef2*Solution!I147^2</f>
        <v>0.99505709503411366</v>
      </c>
      <c r="AO147" s="3" t="str">
        <f t="shared" si="79"/>
        <v xml:space="preserve"> </v>
      </c>
      <c r="AP147" s="3" t="str">
        <f t="shared" si="80"/>
        <v xml:space="preserve"> </v>
      </c>
      <c r="AQ147" s="3" t="str">
        <f t="shared" si="81"/>
        <v xml:space="preserve"> </v>
      </c>
      <c r="AR147" s="3" t="str">
        <f t="shared" si="82"/>
        <v xml:space="preserve"> </v>
      </c>
    </row>
    <row r="148" spans="1:44">
      <c r="A148" s="3">
        <f t="shared" si="83"/>
        <v>1.4500000000000011</v>
      </c>
      <c r="B148" s="3">
        <f t="shared" si="72"/>
        <v>0</v>
      </c>
      <c r="C148" s="3">
        <f t="shared" si="73"/>
        <v>2.3998999999999984</v>
      </c>
      <c r="D148" s="14">
        <f t="shared" si="84"/>
        <v>-7.892502268233674E-2</v>
      </c>
      <c r="E148" s="14">
        <f t="shared" si="77"/>
        <v>-0.14274438771396783</v>
      </c>
      <c r="F148" s="14">
        <f t="shared" si="74"/>
        <v>-0.22166941039630456</v>
      </c>
      <c r="G148" s="3">
        <f t="shared" si="78"/>
        <v>-15.22886019041858</v>
      </c>
      <c r="H148" s="3">
        <f t="shared" si="75"/>
        <v>43.110179268318348</v>
      </c>
      <c r="I148" s="3">
        <f t="shared" si="76"/>
        <v>52.16106940319456</v>
      </c>
      <c r="P148" s="3" t="str">
        <f t="shared" si="102"/>
        <v xml:space="preserve"> </v>
      </c>
      <c r="Q148" s="3" t="str">
        <f t="shared" si="85"/>
        <v xml:space="preserve"> </v>
      </c>
      <c r="R148" s="3" t="str">
        <f t="shared" si="86"/>
        <v xml:space="preserve"> </v>
      </c>
      <c r="S148" s="3" t="str">
        <f t="shared" si="87"/>
        <v xml:space="preserve"> </v>
      </c>
      <c r="T148" s="3">
        <f t="shared" si="88"/>
        <v>0</v>
      </c>
      <c r="U148" s="3" t="str">
        <f t="shared" si="89"/>
        <v xml:space="preserve"> </v>
      </c>
      <c r="V148" s="3" t="str">
        <f t="shared" si="90"/>
        <v xml:space="preserve"> </v>
      </c>
      <c r="W148" s="3" t="str">
        <f t="shared" si="91"/>
        <v xml:space="preserve"> </v>
      </c>
      <c r="X148" s="3" t="str">
        <f t="shared" si="92"/>
        <v xml:space="preserve"> </v>
      </c>
      <c r="Y148" s="3" t="str">
        <f t="shared" si="93"/>
        <v xml:space="preserve"> </v>
      </c>
      <c r="AA148" s="16" t="str">
        <f t="shared" si="94"/>
        <v>UprStage</v>
      </c>
      <c r="AC148" s="3">
        <f t="shared" si="95"/>
        <v>2.3982428571428556</v>
      </c>
      <c r="AD148" s="3">
        <f t="shared" si="96"/>
        <v>19.801588161411491</v>
      </c>
      <c r="AE148" s="3">
        <f t="shared" si="97"/>
        <v>1.6571428571427482E-3</v>
      </c>
      <c r="AF148" s="3">
        <f t="shared" si="99"/>
        <v>14.55587664635404</v>
      </c>
      <c r="AH148" s="28">
        <f t="shared" si="100"/>
        <v>0.26300000000000001</v>
      </c>
      <c r="AI148" s="28">
        <f t="shared" si="101"/>
        <v>2.5446900494077322E-4</v>
      </c>
      <c r="AJ148" s="40">
        <f t="shared" si="98"/>
        <v>1.455587664635404E-2</v>
      </c>
      <c r="AK148" s="28"/>
      <c r="AM148" s="14">
        <f>Rho_Coef0+Rho_Coef1*Solution!I148+Rho_Coef2*Solution!I148^2</f>
        <v>0.99501581343634105</v>
      </c>
      <c r="AO148" s="3" t="str">
        <f t="shared" si="79"/>
        <v xml:space="preserve"> </v>
      </c>
      <c r="AP148" s="3" t="str">
        <f t="shared" si="80"/>
        <v xml:space="preserve"> </v>
      </c>
      <c r="AQ148" s="3" t="str">
        <f t="shared" si="81"/>
        <v xml:space="preserve"> </v>
      </c>
      <c r="AR148" s="3" t="str">
        <f t="shared" si="82"/>
        <v xml:space="preserve"> </v>
      </c>
    </row>
    <row r="149" spans="1:44">
      <c r="A149" s="3">
        <f t="shared" si="83"/>
        <v>1.4600000000000011</v>
      </c>
      <c r="B149" s="3">
        <f t="shared" si="72"/>
        <v>0</v>
      </c>
      <c r="C149" s="3">
        <f t="shared" si="73"/>
        <v>2.3998999999999984</v>
      </c>
      <c r="D149" s="14">
        <f t="shared" si="84"/>
        <v>-7.836514411510119E-2</v>
      </c>
      <c r="E149" s="14">
        <f t="shared" si="77"/>
        <v>-0.14274438771396783</v>
      </c>
      <c r="F149" s="14">
        <f t="shared" si="74"/>
        <v>-0.22110953182906901</v>
      </c>
      <c r="G149" s="3">
        <f t="shared" si="78"/>
        <v>-15.190396099190123</v>
      </c>
      <c r="H149" s="3">
        <f t="shared" si="75"/>
        <v>42.957890666414158</v>
      </c>
      <c r="I149" s="3">
        <f t="shared" si="76"/>
        <v>52.591411676072788</v>
      </c>
      <c r="P149" s="3" t="str">
        <f t="shared" si="102"/>
        <v xml:space="preserve"> </v>
      </c>
      <c r="Q149" s="3" t="str">
        <f t="shared" si="85"/>
        <v xml:space="preserve"> </v>
      </c>
      <c r="R149" s="3" t="str">
        <f t="shared" si="86"/>
        <v xml:space="preserve"> </v>
      </c>
      <c r="S149" s="3" t="str">
        <f t="shared" si="87"/>
        <v xml:space="preserve"> </v>
      </c>
      <c r="T149" s="3">
        <f t="shared" si="88"/>
        <v>0</v>
      </c>
      <c r="U149" s="3" t="str">
        <f t="shared" si="89"/>
        <v xml:space="preserve"> </v>
      </c>
      <c r="V149" s="3" t="str">
        <f t="shared" si="90"/>
        <v xml:space="preserve"> </v>
      </c>
      <c r="W149" s="3" t="str">
        <f t="shared" si="91"/>
        <v xml:space="preserve"> </v>
      </c>
      <c r="X149" s="3" t="str">
        <f t="shared" si="92"/>
        <v xml:space="preserve"> </v>
      </c>
      <c r="Y149" s="3" t="str">
        <f t="shared" si="93"/>
        <v xml:space="preserve"> </v>
      </c>
      <c r="AA149" s="16" t="str">
        <f t="shared" si="94"/>
        <v>UprStage</v>
      </c>
      <c r="AC149" s="3">
        <f t="shared" si="95"/>
        <v>2.3982428571428556</v>
      </c>
      <c r="AD149" s="3">
        <f t="shared" si="96"/>
        <v>19.801588161411491</v>
      </c>
      <c r="AE149" s="3">
        <f t="shared" si="97"/>
        <v>1.6571428571427482E-3</v>
      </c>
      <c r="AF149" s="3">
        <f t="shared" si="99"/>
        <v>14.55587664635404</v>
      </c>
      <c r="AH149" s="28">
        <f t="shared" si="100"/>
        <v>0.26300000000000001</v>
      </c>
      <c r="AI149" s="28">
        <f t="shared" si="101"/>
        <v>2.5446900494077322E-4</v>
      </c>
      <c r="AJ149" s="40">
        <f t="shared" si="98"/>
        <v>1.455587664635404E-2</v>
      </c>
      <c r="AK149" s="28"/>
      <c r="AM149" s="14">
        <f>Rho_Coef0+Rho_Coef1*Solution!I149+Rho_Coef2*Solution!I149^2</f>
        <v>0.99497467885765556</v>
      </c>
      <c r="AO149" s="3" t="str">
        <f t="shared" si="79"/>
        <v xml:space="preserve"> </v>
      </c>
      <c r="AP149" s="3" t="str">
        <f t="shared" si="80"/>
        <v xml:space="preserve"> </v>
      </c>
      <c r="AQ149" s="3" t="str">
        <f t="shared" si="81"/>
        <v xml:space="preserve"> </v>
      </c>
      <c r="AR149" s="3" t="str">
        <f t="shared" si="82"/>
        <v xml:space="preserve"> </v>
      </c>
    </row>
    <row r="150" spans="1:44">
      <c r="A150" s="3">
        <f t="shared" si="83"/>
        <v>1.4700000000000011</v>
      </c>
      <c r="B150" s="3">
        <f t="shared" si="72"/>
        <v>0</v>
      </c>
      <c r="C150" s="3">
        <f t="shared" si="73"/>
        <v>2.3998999999999984</v>
      </c>
      <c r="D150" s="14">
        <f t="shared" si="84"/>
        <v>-7.7808691178002556E-2</v>
      </c>
      <c r="E150" s="14">
        <f t="shared" si="77"/>
        <v>-0.14274438771396783</v>
      </c>
      <c r="F150" s="14">
        <f t="shared" si="74"/>
        <v>-0.2205530788919704</v>
      </c>
      <c r="G150" s="3">
        <f t="shared" si="78"/>
        <v>-15.152167351405426</v>
      </c>
      <c r="H150" s="3">
        <f t="shared" si="75"/>
        <v>42.805986705422256</v>
      </c>
      <c r="I150" s="3">
        <f t="shared" si="76"/>
        <v>53.020232974369357</v>
      </c>
      <c r="P150" s="3" t="str">
        <f t="shared" si="102"/>
        <v xml:space="preserve"> </v>
      </c>
      <c r="Q150" s="3" t="str">
        <f t="shared" si="85"/>
        <v xml:space="preserve"> </v>
      </c>
      <c r="R150" s="3" t="str">
        <f t="shared" si="86"/>
        <v xml:space="preserve"> </v>
      </c>
      <c r="S150" s="3" t="str">
        <f t="shared" si="87"/>
        <v xml:space="preserve"> </v>
      </c>
      <c r="T150" s="3">
        <f t="shared" si="88"/>
        <v>0</v>
      </c>
      <c r="U150" s="3" t="str">
        <f t="shared" si="89"/>
        <v xml:space="preserve"> </v>
      </c>
      <c r="V150" s="3" t="str">
        <f t="shared" si="90"/>
        <v xml:space="preserve"> </v>
      </c>
      <c r="W150" s="3" t="str">
        <f t="shared" si="91"/>
        <v xml:space="preserve"> </v>
      </c>
      <c r="X150" s="3" t="str">
        <f t="shared" si="92"/>
        <v xml:space="preserve"> </v>
      </c>
      <c r="Y150" s="3" t="str">
        <f t="shared" si="93"/>
        <v xml:space="preserve"> </v>
      </c>
      <c r="AA150" s="16" t="str">
        <f t="shared" si="94"/>
        <v>UprStage</v>
      </c>
      <c r="AC150" s="3">
        <f t="shared" si="95"/>
        <v>2.3982428571428556</v>
      </c>
      <c r="AD150" s="3">
        <f t="shared" si="96"/>
        <v>19.801588161411491</v>
      </c>
      <c r="AE150" s="3">
        <f t="shared" si="97"/>
        <v>1.6571428571427482E-3</v>
      </c>
      <c r="AF150" s="3">
        <f t="shared" si="99"/>
        <v>14.55587664635404</v>
      </c>
      <c r="AH150" s="28">
        <f t="shared" si="100"/>
        <v>0.26300000000000001</v>
      </c>
      <c r="AI150" s="28">
        <f t="shared" si="101"/>
        <v>2.5446900494077322E-4</v>
      </c>
      <c r="AJ150" s="40">
        <f t="shared" si="98"/>
        <v>1.455587664635404E-2</v>
      </c>
      <c r="AK150" s="28"/>
      <c r="AM150" s="14">
        <f>Rho_Coef0+Rho_Coef1*Solution!I150+Rho_Coef2*Solution!I150^2</f>
        <v>0.99493369091587636</v>
      </c>
      <c r="AO150" s="3" t="str">
        <f t="shared" si="79"/>
        <v xml:space="preserve"> </v>
      </c>
      <c r="AP150" s="3" t="str">
        <f t="shared" si="80"/>
        <v xml:space="preserve"> </v>
      </c>
      <c r="AQ150" s="3" t="str">
        <f t="shared" si="81"/>
        <v xml:space="preserve"> </v>
      </c>
      <c r="AR150" s="3" t="str">
        <f t="shared" si="82"/>
        <v xml:space="preserve"> </v>
      </c>
    </row>
    <row r="151" spans="1:44">
      <c r="A151" s="3">
        <f t="shared" si="83"/>
        <v>1.4800000000000011</v>
      </c>
      <c r="B151" s="3">
        <f t="shared" si="72"/>
        <v>0</v>
      </c>
      <c r="C151" s="3">
        <f t="shared" si="73"/>
        <v>2.3998999999999984</v>
      </c>
      <c r="D151" s="14">
        <f t="shared" si="84"/>
        <v>-7.7255639767384227E-2</v>
      </c>
      <c r="E151" s="14">
        <f t="shared" si="77"/>
        <v>-0.14274438771396783</v>
      </c>
      <c r="F151" s="14">
        <f t="shared" si="74"/>
        <v>-0.22000002748135206</v>
      </c>
      <c r="G151" s="3">
        <f t="shared" si="78"/>
        <v>-15.114172291124611</v>
      </c>
      <c r="H151" s="3">
        <f t="shared" si="75"/>
        <v>42.654465031908202</v>
      </c>
      <c r="I151" s="3">
        <f t="shared" si="76"/>
        <v>53.447537132809025</v>
      </c>
      <c r="P151" s="3" t="str">
        <f t="shared" si="102"/>
        <v xml:space="preserve"> </v>
      </c>
      <c r="Q151" s="3" t="str">
        <f t="shared" si="85"/>
        <v xml:space="preserve"> </v>
      </c>
      <c r="R151" s="3" t="str">
        <f t="shared" si="86"/>
        <v xml:space="preserve"> </v>
      </c>
      <c r="S151" s="3" t="str">
        <f t="shared" si="87"/>
        <v xml:space="preserve"> </v>
      </c>
      <c r="T151" s="3">
        <f t="shared" si="88"/>
        <v>0</v>
      </c>
      <c r="U151" s="3" t="str">
        <f t="shared" si="89"/>
        <v xml:space="preserve"> </v>
      </c>
      <c r="V151" s="3" t="str">
        <f t="shared" si="90"/>
        <v xml:space="preserve"> </v>
      </c>
      <c r="W151" s="3" t="str">
        <f t="shared" si="91"/>
        <v xml:space="preserve"> </v>
      </c>
      <c r="X151" s="3" t="str">
        <f t="shared" si="92"/>
        <v xml:space="preserve"> </v>
      </c>
      <c r="Y151" s="3" t="str">
        <f t="shared" si="93"/>
        <v xml:space="preserve"> </v>
      </c>
      <c r="AA151" s="16" t="str">
        <f t="shared" si="94"/>
        <v>UprStage</v>
      </c>
      <c r="AC151" s="3">
        <f t="shared" si="95"/>
        <v>2.3982428571428556</v>
      </c>
      <c r="AD151" s="3">
        <f t="shared" si="96"/>
        <v>19.801588161411491</v>
      </c>
      <c r="AE151" s="3">
        <f t="shared" si="97"/>
        <v>1.6571428571427482E-3</v>
      </c>
      <c r="AF151" s="3">
        <f t="shared" si="99"/>
        <v>14.55587664635404</v>
      </c>
      <c r="AH151" s="28">
        <f t="shared" si="100"/>
        <v>0.26300000000000001</v>
      </c>
      <c r="AI151" s="28">
        <f t="shared" si="101"/>
        <v>2.5446900494077322E-4</v>
      </c>
      <c r="AJ151" s="40">
        <f t="shared" si="98"/>
        <v>1.455587664635404E-2</v>
      </c>
      <c r="AK151" s="28"/>
      <c r="AM151" s="14">
        <f>Rho_Coef0+Rho_Coef1*Solution!I151+Rho_Coef2*Solution!I151^2</f>
        <v>0.99489284923117283</v>
      </c>
      <c r="AO151" s="3" t="str">
        <f t="shared" si="79"/>
        <v xml:space="preserve"> </v>
      </c>
      <c r="AP151" s="3" t="str">
        <f t="shared" si="80"/>
        <v xml:space="preserve"> </v>
      </c>
      <c r="AQ151" s="3" t="str">
        <f t="shared" si="81"/>
        <v xml:space="preserve"> </v>
      </c>
      <c r="AR151" s="3" t="str">
        <f t="shared" si="82"/>
        <v xml:space="preserve"> </v>
      </c>
    </row>
    <row r="152" spans="1:44">
      <c r="A152" s="3">
        <f t="shared" si="83"/>
        <v>1.4900000000000011</v>
      </c>
      <c r="B152" s="3">
        <f t="shared" si="72"/>
        <v>0</v>
      </c>
      <c r="C152" s="3">
        <f t="shared" si="73"/>
        <v>2.3998999999999984</v>
      </c>
      <c r="D152" s="14">
        <f t="shared" si="84"/>
        <v>-7.6705966005724768E-2</v>
      </c>
      <c r="E152" s="14">
        <f t="shared" si="77"/>
        <v>-0.14274438771396783</v>
      </c>
      <c r="F152" s="14">
        <f t="shared" si="74"/>
        <v>-0.2194503537196926</v>
      </c>
      <c r="G152" s="3">
        <f t="shared" si="78"/>
        <v>-15.07640927794346</v>
      </c>
      <c r="H152" s="3">
        <f t="shared" si="75"/>
        <v>42.503323308996954</v>
      </c>
      <c r="I152" s="3">
        <f t="shared" si="76"/>
        <v>53.873327962664206</v>
      </c>
      <c r="P152" s="3" t="str">
        <f t="shared" si="102"/>
        <v xml:space="preserve"> </v>
      </c>
      <c r="Q152" s="3" t="str">
        <f t="shared" si="85"/>
        <v xml:space="preserve"> </v>
      </c>
      <c r="R152" s="3" t="str">
        <f t="shared" si="86"/>
        <v xml:space="preserve"> </v>
      </c>
      <c r="S152" s="3" t="str">
        <f t="shared" si="87"/>
        <v xml:space="preserve"> </v>
      </c>
      <c r="T152" s="3">
        <f t="shared" si="88"/>
        <v>0</v>
      </c>
      <c r="U152" s="3" t="str">
        <f t="shared" si="89"/>
        <v xml:space="preserve"> </v>
      </c>
      <c r="V152" s="3" t="str">
        <f t="shared" si="90"/>
        <v xml:space="preserve"> </v>
      </c>
      <c r="W152" s="3" t="str">
        <f t="shared" si="91"/>
        <v xml:space="preserve"> </v>
      </c>
      <c r="X152" s="3" t="str">
        <f t="shared" si="92"/>
        <v xml:space="preserve"> </v>
      </c>
      <c r="Y152" s="3" t="str">
        <f t="shared" si="93"/>
        <v xml:space="preserve"> </v>
      </c>
      <c r="AA152" s="16" t="str">
        <f t="shared" si="94"/>
        <v>UprStage</v>
      </c>
      <c r="AC152" s="3">
        <f t="shared" si="95"/>
        <v>2.3982428571428556</v>
      </c>
      <c r="AD152" s="3">
        <f t="shared" si="96"/>
        <v>19.801588161411491</v>
      </c>
      <c r="AE152" s="3">
        <f t="shared" si="97"/>
        <v>1.6571428571427482E-3</v>
      </c>
      <c r="AF152" s="3">
        <f t="shared" si="99"/>
        <v>14.55587664635404</v>
      </c>
      <c r="AH152" s="28">
        <f t="shared" si="100"/>
        <v>0.26300000000000001</v>
      </c>
      <c r="AI152" s="28">
        <f t="shared" si="101"/>
        <v>2.5446900494077322E-4</v>
      </c>
      <c r="AJ152" s="40">
        <f t="shared" si="98"/>
        <v>1.455587664635404E-2</v>
      </c>
      <c r="AK152" s="28"/>
      <c r="AM152" s="14">
        <f>Rho_Coef0+Rho_Coef1*Solution!I152+Rho_Coef2*Solution!I152^2</f>
        <v>0.99485215342604716</v>
      </c>
      <c r="AO152" s="3" t="str">
        <f t="shared" si="79"/>
        <v xml:space="preserve"> </v>
      </c>
      <c r="AP152" s="3" t="str">
        <f t="shared" si="80"/>
        <v xml:space="preserve"> </v>
      </c>
      <c r="AQ152" s="3" t="str">
        <f t="shared" si="81"/>
        <v xml:space="preserve"> </v>
      </c>
      <c r="AR152" s="3" t="str">
        <f t="shared" si="82"/>
        <v xml:space="preserve"> </v>
      </c>
    </row>
    <row r="153" spans="1:44">
      <c r="A153" s="3">
        <f t="shared" si="83"/>
        <v>1.5000000000000011</v>
      </c>
      <c r="B153" s="3">
        <f t="shared" si="72"/>
        <v>0</v>
      </c>
      <c r="C153" s="3">
        <f t="shared" si="73"/>
        <v>2.3998999999999984</v>
      </c>
      <c r="D153" s="14">
        <f t="shared" si="84"/>
        <v>-7.6159646239157941E-2</v>
      </c>
      <c r="E153" s="14">
        <f t="shared" si="77"/>
        <v>-0.14274438771396783</v>
      </c>
      <c r="F153" s="14">
        <f t="shared" si="74"/>
        <v>-0.21890403395312577</v>
      </c>
      <c r="G153" s="3">
        <f t="shared" si="78"/>
        <v>-15.038876686823045</v>
      </c>
      <c r="H153" s="3">
        <f t="shared" si="75"/>
        <v>42.352559216217522</v>
      </c>
      <c r="I153" s="3">
        <f t="shared" si="76"/>
        <v>54.297609251919837</v>
      </c>
      <c r="P153" s="3" t="str">
        <f t="shared" si="102"/>
        <v xml:space="preserve"> </v>
      </c>
      <c r="Q153" s="3" t="str">
        <f t="shared" si="85"/>
        <v xml:space="preserve"> </v>
      </c>
      <c r="R153" s="3" t="str">
        <f t="shared" si="86"/>
        <v xml:space="preserve"> </v>
      </c>
      <c r="S153" s="3" t="str">
        <f t="shared" si="87"/>
        <v xml:space="preserve"> </v>
      </c>
      <c r="T153" s="3">
        <f t="shared" si="88"/>
        <v>0</v>
      </c>
      <c r="U153" s="3" t="str">
        <f t="shared" si="89"/>
        <v xml:space="preserve"> </v>
      </c>
      <c r="V153" s="3" t="str">
        <f t="shared" si="90"/>
        <v xml:space="preserve"> </v>
      </c>
      <c r="W153" s="3" t="str">
        <f t="shared" si="91"/>
        <v xml:space="preserve"> </v>
      </c>
      <c r="X153" s="3" t="str">
        <f t="shared" si="92"/>
        <v xml:space="preserve"> </v>
      </c>
      <c r="Y153" s="3" t="str">
        <f t="shared" si="93"/>
        <v xml:space="preserve"> </v>
      </c>
      <c r="AA153" s="16" t="str">
        <f t="shared" si="94"/>
        <v>UprStage</v>
      </c>
      <c r="AC153" s="3">
        <f t="shared" si="95"/>
        <v>2.3982428571428556</v>
      </c>
      <c r="AD153" s="3">
        <f t="shared" si="96"/>
        <v>19.801588161411491</v>
      </c>
      <c r="AE153" s="3">
        <f t="shared" si="97"/>
        <v>1.6571428571427482E-3</v>
      </c>
      <c r="AF153" s="3">
        <f t="shared" si="99"/>
        <v>14.55587664635404</v>
      </c>
      <c r="AH153" s="28">
        <f t="shared" si="100"/>
        <v>0.26300000000000001</v>
      </c>
      <c r="AI153" s="28">
        <f t="shared" si="101"/>
        <v>2.5446900494077322E-4</v>
      </c>
      <c r="AJ153" s="40">
        <f t="shared" si="98"/>
        <v>1.455587664635404E-2</v>
      </c>
      <c r="AK153" s="28"/>
      <c r="AM153" s="14">
        <f>Rho_Coef0+Rho_Coef1*Solution!I153+Rho_Coef2*Solution!I153^2</f>
        <v>0.99481160312531836</v>
      </c>
      <c r="AO153" s="3" t="str">
        <f t="shared" si="79"/>
        <v xml:space="preserve"> </v>
      </c>
      <c r="AP153" s="3" t="str">
        <f t="shared" si="80"/>
        <v xml:space="preserve"> </v>
      </c>
      <c r="AQ153" s="3" t="str">
        <f t="shared" si="81"/>
        <v xml:space="preserve"> </v>
      </c>
      <c r="AR153" s="3" t="str">
        <f t="shared" si="82"/>
        <v xml:space="preserve"> </v>
      </c>
    </row>
    <row r="154" spans="1:44">
      <c r="A154" s="3">
        <f t="shared" si="83"/>
        <v>1.5100000000000011</v>
      </c>
      <c r="B154" s="3">
        <f t="shared" si="72"/>
        <v>0</v>
      </c>
      <c r="C154" s="3">
        <f t="shared" si="73"/>
        <v>2.3998999999999984</v>
      </c>
      <c r="D154" s="14">
        <f t="shared" si="84"/>
        <v>-7.5616657035024723E-2</v>
      </c>
      <c r="E154" s="14">
        <f t="shared" si="77"/>
        <v>-0.14274438771396783</v>
      </c>
      <c r="F154" s="14">
        <f t="shared" si="74"/>
        <v>-0.21836104474899254</v>
      </c>
      <c r="G154" s="3">
        <f t="shared" si="78"/>
        <v>-15.001572907921535</v>
      </c>
      <c r="H154" s="3">
        <f t="shared" si="75"/>
        <v>42.202170449349289</v>
      </c>
      <c r="I154" s="3">
        <f t="shared" si="76"/>
        <v>54.72038476543662</v>
      </c>
      <c r="P154" s="3" t="str">
        <f t="shared" si="102"/>
        <v xml:space="preserve"> </v>
      </c>
      <c r="Q154" s="3" t="str">
        <f t="shared" si="85"/>
        <v xml:space="preserve"> </v>
      </c>
      <c r="R154" s="3" t="str">
        <f t="shared" si="86"/>
        <v xml:space="preserve"> </v>
      </c>
      <c r="S154" s="3" t="str">
        <f t="shared" si="87"/>
        <v xml:space="preserve"> </v>
      </c>
      <c r="T154" s="3">
        <f t="shared" si="88"/>
        <v>0</v>
      </c>
      <c r="U154" s="3" t="str">
        <f t="shared" si="89"/>
        <v xml:space="preserve"> </v>
      </c>
      <c r="V154" s="3" t="str">
        <f t="shared" si="90"/>
        <v xml:space="preserve"> </v>
      </c>
      <c r="W154" s="3" t="str">
        <f t="shared" si="91"/>
        <v xml:space="preserve"> </v>
      </c>
      <c r="X154" s="3" t="str">
        <f t="shared" si="92"/>
        <v xml:space="preserve"> </v>
      </c>
      <c r="Y154" s="3" t="str">
        <f t="shared" si="93"/>
        <v xml:space="preserve"> </v>
      </c>
      <c r="AA154" s="16" t="str">
        <f t="shared" si="94"/>
        <v>UprStage</v>
      </c>
      <c r="AC154" s="3">
        <f t="shared" si="95"/>
        <v>2.3982428571428556</v>
      </c>
      <c r="AD154" s="3">
        <f t="shared" si="96"/>
        <v>19.801588161411491</v>
      </c>
      <c r="AE154" s="3">
        <f t="shared" si="97"/>
        <v>1.6571428571427482E-3</v>
      </c>
      <c r="AF154" s="3">
        <f t="shared" si="99"/>
        <v>14.55587664635404</v>
      </c>
      <c r="AH154" s="28">
        <f t="shared" si="100"/>
        <v>0.26300000000000001</v>
      </c>
      <c r="AI154" s="28">
        <f t="shared" si="101"/>
        <v>2.5446900494077322E-4</v>
      </c>
      <c r="AJ154" s="40">
        <f t="shared" si="98"/>
        <v>1.455587664635404E-2</v>
      </c>
      <c r="AK154" s="28"/>
      <c r="AM154" s="14">
        <f>Rho_Coef0+Rho_Coef1*Solution!I154+Rho_Coef2*Solution!I154^2</f>
        <v>0.99477119795610569</v>
      </c>
      <c r="AO154" s="3" t="str">
        <f t="shared" si="79"/>
        <v xml:space="preserve"> </v>
      </c>
      <c r="AP154" s="3" t="str">
        <f t="shared" si="80"/>
        <v xml:space="preserve"> </v>
      </c>
      <c r="AQ154" s="3" t="str">
        <f t="shared" si="81"/>
        <v xml:space="preserve"> </v>
      </c>
      <c r="AR154" s="3" t="str">
        <f t="shared" si="82"/>
        <v xml:space="preserve"> </v>
      </c>
    </row>
    <row r="155" spans="1:44">
      <c r="A155" s="3">
        <f t="shared" si="83"/>
        <v>1.5200000000000011</v>
      </c>
      <c r="B155" s="3">
        <f t="shared" si="72"/>
        <v>0</v>
      </c>
      <c r="C155" s="3">
        <f t="shared" si="73"/>
        <v>2.3998999999999984</v>
      </c>
      <c r="D155" s="14">
        <f t="shared" si="84"/>
        <v>-7.5076975179457134E-2</v>
      </c>
      <c r="E155" s="14">
        <f t="shared" si="77"/>
        <v>-0.14274438771396783</v>
      </c>
      <c r="F155" s="14">
        <f t="shared" si="74"/>
        <v>-0.21782136289342496</v>
      </c>
      <c r="G155" s="3">
        <f t="shared" si="78"/>
        <v>-14.964496346428225</v>
      </c>
      <c r="H155" s="3">
        <f t="shared" si="75"/>
        <v>42.052154720270075</v>
      </c>
      <c r="I155" s="3">
        <f t="shared" si="76"/>
        <v>55.141658245112794</v>
      </c>
      <c r="P155" s="3" t="str">
        <f t="shared" si="102"/>
        <v xml:space="preserve"> </v>
      </c>
      <c r="Q155" s="3" t="str">
        <f t="shared" si="85"/>
        <v xml:space="preserve"> </v>
      </c>
      <c r="R155" s="3" t="str">
        <f t="shared" si="86"/>
        <v xml:space="preserve"> </v>
      </c>
      <c r="S155" s="3" t="str">
        <f t="shared" si="87"/>
        <v xml:space="preserve"> </v>
      </c>
      <c r="T155" s="3">
        <f t="shared" si="88"/>
        <v>0</v>
      </c>
      <c r="U155" s="3" t="str">
        <f t="shared" si="89"/>
        <v xml:space="preserve"> </v>
      </c>
      <c r="V155" s="3" t="str">
        <f t="shared" si="90"/>
        <v xml:space="preserve"> </v>
      </c>
      <c r="W155" s="3" t="str">
        <f t="shared" si="91"/>
        <v xml:space="preserve"> </v>
      </c>
      <c r="X155" s="3" t="str">
        <f t="shared" si="92"/>
        <v xml:space="preserve"> </v>
      </c>
      <c r="Y155" s="3" t="str">
        <f t="shared" si="93"/>
        <v xml:space="preserve"> </v>
      </c>
      <c r="AA155" s="16" t="str">
        <f t="shared" si="94"/>
        <v>UprStage</v>
      </c>
      <c r="AC155" s="3">
        <f t="shared" si="95"/>
        <v>2.3982428571428556</v>
      </c>
      <c r="AD155" s="3">
        <f t="shared" si="96"/>
        <v>19.801588161411491</v>
      </c>
      <c r="AE155" s="3">
        <f t="shared" si="97"/>
        <v>1.6571428571427482E-3</v>
      </c>
      <c r="AF155" s="3">
        <f t="shared" si="99"/>
        <v>14.55587664635404</v>
      </c>
      <c r="AH155" s="28">
        <f t="shared" si="100"/>
        <v>0.26300000000000001</v>
      </c>
      <c r="AI155" s="28">
        <f t="shared" si="101"/>
        <v>2.5446900494077322E-4</v>
      </c>
      <c r="AJ155" s="40">
        <f t="shared" si="98"/>
        <v>1.455587664635404E-2</v>
      </c>
      <c r="AK155" s="28"/>
      <c r="AM155" s="14">
        <f>Rho_Coef0+Rho_Coef1*Solution!I155+Rho_Coef2*Solution!I155^2</f>
        <v>0.99473093754781261</v>
      </c>
      <c r="AO155" s="3" t="str">
        <f t="shared" si="79"/>
        <v xml:space="preserve"> </v>
      </c>
      <c r="AP155" s="3" t="str">
        <f t="shared" si="80"/>
        <v xml:space="preserve"> </v>
      </c>
      <c r="AQ155" s="3" t="str">
        <f t="shared" si="81"/>
        <v xml:space="preserve"> </v>
      </c>
      <c r="AR155" s="3" t="str">
        <f t="shared" si="82"/>
        <v xml:space="preserve"> </v>
      </c>
    </row>
    <row r="156" spans="1:44">
      <c r="A156" s="3">
        <f t="shared" si="83"/>
        <v>1.5300000000000011</v>
      </c>
      <c r="B156" s="3">
        <f t="shared" si="72"/>
        <v>0</v>
      </c>
      <c r="C156" s="3">
        <f t="shared" si="73"/>
        <v>2.3998999999999984</v>
      </c>
      <c r="D156" s="14">
        <f t="shared" si="84"/>
        <v>-7.4540577674992725E-2</v>
      </c>
      <c r="E156" s="14">
        <f t="shared" si="77"/>
        <v>-0.14274438771396783</v>
      </c>
      <c r="F156" s="14">
        <f t="shared" si="74"/>
        <v>-0.21728496538896055</v>
      </c>
      <c r="G156" s="3">
        <f t="shared" si="78"/>
        <v>-14.927645422399628</v>
      </c>
      <c r="H156" s="3">
        <f t="shared" si="75"/>
        <v>41.902509756805792</v>
      </c>
      <c r="I156" s="3">
        <f t="shared" si="76"/>
        <v>55.56143341004438</v>
      </c>
      <c r="P156" s="3" t="str">
        <f t="shared" si="102"/>
        <v xml:space="preserve"> </v>
      </c>
      <c r="Q156" s="3" t="str">
        <f t="shared" si="85"/>
        <v xml:space="preserve"> </v>
      </c>
      <c r="R156" s="3" t="str">
        <f t="shared" si="86"/>
        <v xml:space="preserve"> </v>
      </c>
      <c r="S156" s="3" t="str">
        <f t="shared" si="87"/>
        <v xml:space="preserve"> </v>
      </c>
      <c r="T156" s="3">
        <f t="shared" si="88"/>
        <v>0</v>
      </c>
      <c r="U156" s="3" t="str">
        <f t="shared" si="89"/>
        <v xml:space="preserve"> </v>
      </c>
      <c r="V156" s="3" t="str">
        <f t="shared" si="90"/>
        <v xml:space="preserve"> </v>
      </c>
      <c r="W156" s="3" t="str">
        <f t="shared" si="91"/>
        <v xml:space="preserve"> </v>
      </c>
      <c r="X156" s="3" t="str">
        <f t="shared" si="92"/>
        <v xml:space="preserve"> </v>
      </c>
      <c r="Y156" s="3" t="str">
        <f t="shared" si="93"/>
        <v xml:space="preserve"> </v>
      </c>
      <c r="AA156" s="16" t="str">
        <f t="shared" si="94"/>
        <v>UprStage</v>
      </c>
      <c r="AC156" s="3">
        <f t="shared" si="95"/>
        <v>2.3982428571428556</v>
      </c>
      <c r="AD156" s="3">
        <f t="shared" si="96"/>
        <v>19.801588161411491</v>
      </c>
      <c r="AE156" s="3">
        <f t="shared" si="97"/>
        <v>1.6571428571427482E-3</v>
      </c>
      <c r="AF156" s="3">
        <f t="shared" si="99"/>
        <v>14.55587664635404</v>
      </c>
      <c r="AH156" s="28">
        <f t="shared" si="100"/>
        <v>0.26300000000000001</v>
      </c>
      <c r="AI156" s="28">
        <f t="shared" si="101"/>
        <v>2.5446900494077322E-4</v>
      </c>
      <c r="AJ156" s="40">
        <f t="shared" si="98"/>
        <v>1.455587664635404E-2</v>
      </c>
      <c r="AK156" s="28"/>
      <c r="AM156" s="14">
        <f>Rho_Coef0+Rho_Coef1*Solution!I156+Rho_Coef2*Solution!I156^2</f>
        <v>0.99469082153211041</v>
      </c>
      <c r="AO156" s="3" t="str">
        <f t="shared" si="79"/>
        <v xml:space="preserve"> </v>
      </c>
      <c r="AP156" s="3" t="str">
        <f t="shared" si="80"/>
        <v xml:space="preserve"> </v>
      </c>
      <c r="AQ156" s="3" t="str">
        <f t="shared" si="81"/>
        <v xml:space="preserve"> </v>
      </c>
      <c r="AR156" s="3" t="str">
        <f t="shared" si="82"/>
        <v xml:space="preserve"> </v>
      </c>
    </row>
    <row r="157" spans="1:44">
      <c r="A157" s="3">
        <f t="shared" si="83"/>
        <v>1.5400000000000011</v>
      </c>
      <c r="B157" s="3">
        <f t="shared" si="72"/>
        <v>0</v>
      </c>
      <c r="C157" s="3">
        <f t="shared" si="73"/>
        <v>2.3998999999999984</v>
      </c>
      <c r="D157" s="14">
        <f t="shared" si="84"/>
        <v>-7.4007441738220381E-2</v>
      </c>
      <c r="E157" s="14">
        <f t="shared" si="77"/>
        <v>-0.14274438771396783</v>
      </c>
      <c r="F157" s="14">
        <f t="shared" si="74"/>
        <v>-0.21675182945218821</v>
      </c>
      <c r="G157" s="3">
        <f t="shared" si="78"/>
        <v>-14.891018570597756</v>
      </c>
      <c r="H157" s="3">
        <f t="shared" si="75"/>
        <v>41.753233302581798</v>
      </c>
      <c r="I157" s="3">
        <f t="shared" si="76"/>
        <v>55.979713956683909</v>
      </c>
      <c r="P157" s="3" t="str">
        <f t="shared" si="102"/>
        <v xml:space="preserve"> </v>
      </c>
      <c r="Q157" s="3" t="str">
        <f t="shared" si="85"/>
        <v xml:space="preserve"> </v>
      </c>
      <c r="R157" s="3" t="str">
        <f t="shared" si="86"/>
        <v xml:space="preserve"> </v>
      </c>
      <c r="S157" s="3" t="str">
        <f t="shared" si="87"/>
        <v xml:space="preserve"> </v>
      </c>
      <c r="T157" s="3">
        <f t="shared" si="88"/>
        <v>0</v>
      </c>
      <c r="U157" s="3" t="str">
        <f t="shared" si="89"/>
        <v xml:space="preserve"> </v>
      </c>
      <c r="V157" s="3" t="str">
        <f t="shared" si="90"/>
        <v xml:space="preserve"> </v>
      </c>
      <c r="W157" s="3" t="str">
        <f t="shared" si="91"/>
        <v xml:space="preserve"> </v>
      </c>
      <c r="X157" s="3" t="str">
        <f t="shared" si="92"/>
        <v xml:space="preserve"> </v>
      </c>
      <c r="Y157" s="3" t="str">
        <f t="shared" si="93"/>
        <v xml:space="preserve"> </v>
      </c>
      <c r="AA157" s="16" t="str">
        <f t="shared" si="94"/>
        <v>UprStage</v>
      </c>
      <c r="AC157" s="3">
        <f t="shared" si="95"/>
        <v>2.3982428571428556</v>
      </c>
      <c r="AD157" s="3">
        <f t="shared" si="96"/>
        <v>19.801588161411491</v>
      </c>
      <c r="AE157" s="3">
        <f t="shared" si="97"/>
        <v>1.6571428571427482E-3</v>
      </c>
      <c r="AF157" s="3">
        <f t="shared" si="99"/>
        <v>14.55587664635404</v>
      </c>
      <c r="AH157" s="28">
        <f t="shared" si="100"/>
        <v>0.26300000000000001</v>
      </c>
      <c r="AI157" s="28">
        <f t="shared" si="101"/>
        <v>2.5446900494077322E-4</v>
      </c>
      <c r="AJ157" s="40">
        <f t="shared" si="98"/>
        <v>1.455587664635404E-2</v>
      </c>
      <c r="AK157" s="28"/>
      <c r="AM157" s="14">
        <f>Rho_Coef0+Rho_Coef1*Solution!I157+Rho_Coef2*Solution!I157^2</f>
        <v>0.99465084954292282</v>
      </c>
      <c r="AO157" s="3" t="str">
        <f t="shared" si="79"/>
        <v xml:space="preserve"> </v>
      </c>
      <c r="AP157" s="3" t="str">
        <f t="shared" si="80"/>
        <v xml:space="preserve"> </v>
      </c>
      <c r="AQ157" s="3" t="str">
        <f t="shared" si="81"/>
        <v xml:space="preserve"> </v>
      </c>
      <c r="AR157" s="3" t="str">
        <f t="shared" si="82"/>
        <v xml:space="preserve"> </v>
      </c>
    </row>
    <row r="158" spans="1:44">
      <c r="A158" s="3">
        <f t="shared" si="83"/>
        <v>1.5500000000000012</v>
      </c>
      <c r="B158" s="3">
        <f t="shared" si="72"/>
        <v>0</v>
      </c>
      <c r="C158" s="3">
        <f t="shared" si="73"/>
        <v>2.3998999999999984</v>
      </c>
      <c r="D158" s="14">
        <f t="shared" si="84"/>
        <v>-7.347754479745558E-2</v>
      </c>
      <c r="E158" s="14">
        <f t="shared" si="77"/>
        <v>-0.14274438771396783</v>
      </c>
      <c r="F158" s="14">
        <f t="shared" si="74"/>
        <v>-0.21622193251142341</v>
      </c>
      <c r="G158" s="3">
        <f t="shared" si="78"/>
        <v>-14.854614240330399</v>
      </c>
      <c r="H158" s="3">
        <f t="shared" si="75"/>
        <v>41.604323116875818</v>
      </c>
      <c r="I158" s="3">
        <f t="shared" si="76"/>
        <v>56.396503558997708</v>
      </c>
      <c r="P158" s="3" t="str">
        <f t="shared" si="102"/>
        <v xml:space="preserve"> </v>
      </c>
      <c r="Q158" s="3" t="str">
        <f t="shared" si="85"/>
        <v xml:space="preserve"> </v>
      </c>
      <c r="R158" s="3" t="str">
        <f t="shared" si="86"/>
        <v xml:space="preserve"> </v>
      </c>
      <c r="S158" s="3" t="str">
        <f t="shared" si="87"/>
        <v xml:space="preserve"> </v>
      </c>
      <c r="T158" s="3">
        <f t="shared" si="88"/>
        <v>0</v>
      </c>
      <c r="U158" s="3" t="str">
        <f t="shared" si="89"/>
        <v xml:space="preserve"> </v>
      </c>
      <c r="V158" s="3" t="str">
        <f t="shared" si="90"/>
        <v xml:space="preserve"> </v>
      </c>
      <c r="W158" s="3" t="str">
        <f t="shared" si="91"/>
        <v xml:space="preserve"> </v>
      </c>
      <c r="X158" s="3" t="str">
        <f t="shared" si="92"/>
        <v xml:space="preserve"> </v>
      </c>
      <c r="Y158" s="3" t="str">
        <f t="shared" si="93"/>
        <v xml:space="preserve"> </v>
      </c>
      <c r="AA158" s="16" t="str">
        <f t="shared" si="94"/>
        <v>UprStage</v>
      </c>
      <c r="AC158" s="3">
        <f t="shared" si="95"/>
        <v>2.3982428571428556</v>
      </c>
      <c r="AD158" s="3">
        <f t="shared" si="96"/>
        <v>19.801588161411491</v>
      </c>
      <c r="AE158" s="3">
        <f t="shared" si="97"/>
        <v>1.6571428571427482E-3</v>
      </c>
      <c r="AF158" s="3">
        <f t="shared" si="99"/>
        <v>14.55587664635404</v>
      </c>
      <c r="AH158" s="28">
        <f t="shared" si="100"/>
        <v>0.26300000000000001</v>
      </c>
      <c r="AI158" s="28">
        <f t="shared" si="101"/>
        <v>2.5446900494077322E-4</v>
      </c>
      <c r="AJ158" s="40">
        <f t="shared" si="98"/>
        <v>1.455587664635404E-2</v>
      </c>
      <c r="AK158" s="28"/>
      <c r="AM158" s="14">
        <f>Rho_Coef0+Rho_Coef1*Solution!I158+Rho_Coef2*Solution!I158^2</f>
        <v>0.99461102121641032</v>
      </c>
      <c r="AO158" s="3" t="str">
        <f t="shared" si="79"/>
        <v xml:space="preserve"> </v>
      </c>
      <c r="AP158" s="3" t="str">
        <f t="shared" si="80"/>
        <v xml:space="preserve"> </v>
      </c>
      <c r="AQ158" s="3" t="str">
        <f t="shared" si="81"/>
        <v xml:space="preserve"> </v>
      </c>
      <c r="AR158" s="3" t="str">
        <f t="shared" si="82"/>
        <v xml:space="preserve"> </v>
      </c>
    </row>
    <row r="159" spans="1:44">
      <c r="A159" s="3">
        <f t="shared" si="83"/>
        <v>1.5600000000000012</v>
      </c>
      <c r="B159" s="3">
        <f t="shared" si="72"/>
        <v>0</v>
      </c>
      <c r="C159" s="3">
        <f t="shared" si="73"/>
        <v>2.3998999999999984</v>
      </c>
      <c r="D159" s="14">
        <f t="shared" si="84"/>
        <v>-7.2950864490446146E-2</v>
      </c>
      <c r="E159" s="14">
        <f t="shared" si="77"/>
        <v>-0.14274438771396783</v>
      </c>
      <c r="F159" s="14">
        <f t="shared" si="74"/>
        <v>-0.21569525220441399</v>
      </c>
      <c r="G159" s="3">
        <f t="shared" si="78"/>
        <v>-14.81843089529351</v>
      </c>
      <c r="H159" s="3">
        <f t="shared" si="75"/>
        <v>41.455776974472514</v>
      </c>
      <c r="I159" s="3">
        <f t="shared" si="76"/>
        <v>56.811805868621697</v>
      </c>
      <c r="P159" s="3" t="str">
        <f t="shared" si="102"/>
        <v xml:space="preserve"> </v>
      </c>
      <c r="Q159" s="3" t="str">
        <f t="shared" si="85"/>
        <v xml:space="preserve"> </v>
      </c>
      <c r="R159" s="3" t="str">
        <f t="shared" si="86"/>
        <v xml:space="preserve"> </v>
      </c>
      <c r="S159" s="3" t="str">
        <f t="shared" si="87"/>
        <v xml:space="preserve"> </v>
      </c>
      <c r="T159" s="3">
        <f t="shared" si="88"/>
        <v>0</v>
      </c>
      <c r="U159" s="3" t="str">
        <f t="shared" si="89"/>
        <v xml:space="preserve"> </v>
      </c>
      <c r="V159" s="3" t="str">
        <f t="shared" si="90"/>
        <v xml:space="preserve"> </v>
      </c>
      <c r="W159" s="3" t="str">
        <f t="shared" si="91"/>
        <v xml:space="preserve"> </v>
      </c>
      <c r="X159" s="3" t="str">
        <f t="shared" si="92"/>
        <v xml:space="preserve"> </v>
      </c>
      <c r="Y159" s="3" t="str">
        <f t="shared" si="93"/>
        <v xml:space="preserve"> </v>
      </c>
      <c r="AA159" s="16" t="str">
        <f t="shared" si="94"/>
        <v>UprStage</v>
      </c>
      <c r="AC159" s="3">
        <f t="shared" si="95"/>
        <v>2.3982428571428556</v>
      </c>
      <c r="AD159" s="3">
        <f t="shared" si="96"/>
        <v>19.801588161411491</v>
      </c>
      <c r="AE159" s="3">
        <f t="shared" si="97"/>
        <v>1.6571428571427482E-3</v>
      </c>
      <c r="AF159" s="3">
        <f t="shared" si="99"/>
        <v>14.55587664635404</v>
      </c>
      <c r="AH159" s="28">
        <f t="shared" si="100"/>
        <v>0.26300000000000001</v>
      </c>
      <c r="AI159" s="28">
        <f t="shared" si="101"/>
        <v>2.5446900494077322E-4</v>
      </c>
      <c r="AJ159" s="40">
        <f t="shared" si="98"/>
        <v>1.455587664635404E-2</v>
      </c>
      <c r="AK159" s="28"/>
      <c r="AM159" s="14">
        <f>Rho_Coef0+Rho_Coef1*Solution!I159+Rho_Coef2*Solution!I159^2</f>
        <v>0.99457133619095395</v>
      </c>
      <c r="AO159" s="3" t="str">
        <f t="shared" si="79"/>
        <v xml:space="preserve"> </v>
      </c>
      <c r="AP159" s="3" t="str">
        <f t="shared" si="80"/>
        <v xml:space="preserve"> </v>
      </c>
      <c r="AQ159" s="3" t="str">
        <f t="shared" si="81"/>
        <v xml:space="preserve"> </v>
      </c>
      <c r="AR159" s="3" t="str">
        <f t="shared" si="82"/>
        <v xml:space="preserve"> </v>
      </c>
    </row>
    <row r="160" spans="1:44">
      <c r="A160" s="3">
        <f t="shared" si="83"/>
        <v>1.5700000000000012</v>
      </c>
      <c r="B160" s="3">
        <f t="shared" si="72"/>
        <v>0</v>
      </c>
      <c r="C160" s="3">
        <f t="shared" si="73"/>
        <v>2.3998999999999984</v>
      </c>
      <c r="D160" s="14">
        <f t="shared" si="84"/>
        <v>-7.2427378662106801E-2</v>
      </c>
      <c r="E160" s="14">
        <f t="shared" si="77"/>
        <v>-0.14274438771396783</v>
      </c>
      <c r="F160" s="14">
        <f t="shared" si="74"/>
        <v>-0.21517176637607463</v>
      </c>
      <c r="G160" s="3">
        <f t="shared" si="78"/>
        <v>-14.782467013415568</v>
      </c>
      <c r="H160" s="3">
        <f t="shared" si="75"/>
        <v>41.307592665519579</v>
      </c>
      <c r="I160" s="3">
        <f t="shared" si="76"/>
        <v>57.225624515015753</v>
      </c>
      <c r="P160" s="3" t="str">
        <f t="shared" si="102"/>
        <v xml:space="preserve"> </v>
      </c>
      <c r="Q160" s="3" t="str">
        <f t="shared" si="85"/>
        <v xml:space="preserve"> </v>
      </c>
      <c r="R160" s="3" t="str">
        <f t="shared" si="86"/>
        <v xml:space="preserve"> </v>
      </c>
      <c r="S160" s="3" t="str">
        <f t="shared" si="87"/>
        <v xml:space="preserve"> </v>
      </c>
      <c r="T160" s="3">
        <f t="shared" si="88"/>
        <v>0</v>
      </c>
      <c r="U160" s="3" t="str">
        <f t="shared" si="89"/>
        <v xml:space="preserve"> </v>
      </c>
      <c r="V160" s="3" t="str">
        <f t="shared" si="90"/>
        <v xml:space="preserve"> </v>
      </c>
      <c r="W160" s="3" t="str">
        <f t="shared" si="91"/>
        <v xml:space="preserve"> </v>
      </c>
      <c r="X160" s="3" t="str">
        <f t="shared" si="92"/>
        <v xml:space="preserve"> </v>
      </c>
      <c r="Y160" s="3" t="str">
        <f t="shared" si="93"/>
        <v xml:space="preserve"> </v>
      </c>
      <c r="AA160" s="16" t="str">
        <f t="shared" si="94"/>
        <v>UprStage</v>
      </c>
      <c r="AC160" s="3">
        <f t="shared" si="95"/>
        <v>2.3982428571428556</v>
      </c>
      <c r="AD160" s="3">
        <f t="shared" si="96"/>
        <v>19.801588161411491</v>
      </c>
      <c r="AE160" s="3">
        <f t="shared" si="97"/>
        <v>1.6571428571427482E-3</v>
      </c>
      <c r="AF160" s="3">
        <f t="shared" si="99"/>
        <v>14.55587664635404</v>
      </c>
      <c r="AH160" s="28">
        <f t="shared" si="100"/>
        <v>0.26300000000000001</v>
      </c>
      <c r="AI160" s="28">
        <f t="shared" si="101"/>
        <v>2.5446900494077322E-4</v>
      </c>
      <c r="AJ160" s="40">
        <f t="shared" si="98"/>
        <v>1.455587664635404E-2</v>
      </c>
      <c r="AK160" s="28"/>
      <c r="AM160" s="14">
        <f>Rho_Coef0+Rho_Coef1*Solution!I160+Rho_Coef2*Solution!I160^2</f>
        <v>0.99453179410714032</v>
      </c>
      <c r="AO160" s="3" t="str">
        <f t="shared" si="79"/>
        <v xml:space="preserve"> </v>
      </c>
      <c r="AP160" s="3" t="str">
        <f t="shared" si="80"/>
        <v xml:space="preserve"> </v>
      </c>
      <c r="AQ160" s="3" t="str">
        <f t="shared" si="81"/>
        <v xml:space="preserve"> </v>
      </c>
      <c r="AR160" s="3" t="str">
        <f t="shared" si="82"/>
        <v xml:space="preserve"> </v>
      </c>
    </row>
    <row r="161" spans="1:44">
      <c r="A161" s="3">
        <f t="shared" si="83"/>
        <v>1.5800000000000012</v>
      </c>
      <c r="B161" s="3">
        <f t="shared" ref="B161:B224" si="103">MAX(P161:Y161)</f>
        <v>0</v>
      </c>
      <c r="C161" s="3">
        <f t="shared" ref="C161:C224" si="104">C160+AVERAGE(B160:B161)*DeltaT</f>
        <v>2.3998999999999984</v>
      </c>
      <c r="D161" s="14">
        <f t="shared" si="84"/>
        <v>-7.1907065362282974E-2</v>
      </c>
      <c r="E161" s="14">
        <f t="shared" si="77"/>
        <v>-0.14274438771396783</v>
      </c>
      <c r="F161" s="14">
        <f t="shared" ref="F161:F224" si="105">B161+D161+E161</f>
        <v>-0.2146514530762508</v>
      </c>
      <c r="G161" s="3">
        <f t="shared" si="78"/>
        <v>-14.746721086703957</v>
      </c>
      <c r="H161" s="3">
        <f t="shared" ref="H161:H224" si="106">H160+(G160*DeltaT)</f>
        <v>41.159767995385423</v>
      </c>
      <c r="I161" s="3">
        <f t="shared" ref="I161:I224" si="107">I160+(H160*DeltaT)+(0.5*G161*DeltaT^2)</f>
        <v>57.637963105616613</v>
      </c>
      <c r="P161" s="3" t="str">
        <f t="shared" si="102"/>
        <v xml:space="preserve"> </v>
      </c>
      <c r="Q161" s="3" t="str">
        <f t="shared" si="85"/>
        <v xml:space="preserve"> </v>
      </c>
      <c r="R161" s="3" t="str">
        <f t="shared" si="86"/>
        <v xml:space="preserve"> </v>
      </c>
      <c r="S161" s="3" t="str">
        <f t="shared" si="87"/>
        <v xml:space="preserve"> </v>
      </c>
      <c r="T161" s="3">
        <f t="shared" si="88"/>
        <v>0</v>
      </c>
      <c r="U161" s="3" t="str">
        <f t="shared" si="89"/>
        <v xml:space="preserve"> </v>
      </c>
      <c r="V161" s="3" t="str">
        <f t="shared" si="90"/>
        <v xml:space="preserve"> </v>
      </c>
      <c r="W161" s="3" t="str">
        <f t="shared" si="91"/>
        <v xml:space="preserve"> </v>
      </c>
      <c r="X161" s="3" t="str">
        <f t="shared" si="92"/>
        <v xml:space="preserve"> </v>
      </c>
      <c r="Y161" s="3" t="str">
        <f t="shared" si="93"/>
        <v xml:space="preserve"> </v>
      </c>
      <c r="AA161" s="16" t="str">
        <f t="shared" si="94"/>
        <v>UprStage</v>
      </c>
      <c r="AC161" s="3">
        <f t="shared" si="95"/>
        <v>2.3982428571428556</v>
      </c>
      <c r="AD161" s="3">
        <f t="shared" si="96"/>
        <v>19.801588161411491</v>
      </c>
      <c r="AE161" s="3">
        <f t="shared" si="97"/>
        <v>1.6571428571427482E-3</v>
      </c>
      <c r="AF161" s="3">
        <f t="shared" si="99"/>
        <v>14.55587664635404</v>
      </c>
      <c r="AH161" s="28">
        <f t="shared" si="100"/>
        <v>0.26300000000000001</v>
      </c>
      <c r="AI161" s="28">
        <f t="shared" si="101"/>
        <v>2.5446900494077322E-4</v>
      </c>
      <c r="AJ161" s="40">
        <f t="shared" si="98"/>
        <v>1.455587664635404E-2</v>
      </c>
      <c r="AK161" s="28"/>
      <c r="AM161" s="14">
        <f>Rho_Coef0+Rho_Coef1*Solution!I161+Rho_Coef2*Solution!I161^2</f>
        <v>0.99449239460774619</v>
      </c>
      <c r="AO161" s="3" t="str">
        <f t="shared" si="79"/>
        <v xml:space="preserve"> </v>
      </c>
      <c r="AP161" s="3" t="str">
        <f t="shared" si="80"/>
        <v xml:space="preserve"> </v>
      </c>
      <c r="AQ161" s="3" t="str">
        <f t="shared" si="81"/>
        <v xml:space="preserve"> </v>
      </c>
      <c r="AR161" s="3" t="str">
        <f t="shared" si="82"/>
        <v xml:space="preserve"> </v>
      </c>
    </row>
    <row r="162" spans="1:44">
      <c r="A162" s="3">
        <f t="shared" si="83"/>
        <v>1.5900000000000012</v>
      </c>
      <c r="B162" s="3">
        <f t="shared" si="103"/>
        <v>0</v>
      </c>
      <c r="C162" s="3">
        <f t="shared" si="104"/>
        <v>2.3998999999999984</v>
      </c>
      <c r="D162" s="14">
        <f t="shared" si="84"/>
        <v>-7.1389902843542796E-2</v>
      </c>
      <c r="E162" s="14">
        <f t="shared" si="77"/>
        <v>-0.14274438771396783</v>
      </c>
      <c r="F162" s="14">
        <f t="shared" si="105"/>
        <v>-0.21413429055751063</v>
      </c>
      <c r="G162" s="3">
        <f t="shared" si="78"/>
        <v>-14.71119162109326</v>
      </c>
      <c r="H162" s="3">
        <f t="shared" si="106"/>
        <v>41.012300784518381</v>
      </c>
      <c r="I162" s="3">
        <f t="shared" si="107"/>
        <v>58.048825225989418</v>
      </c>
      <c r="P162" s="3" t="str">
        <f t="shared" si="102"/>
        <v xml:space="preserve"> </v>
      </c>
      <c r="Q162" s="3" t="str">
        <f t="shared" si="85"/>
        <v xml:space="preserve"> </v>
      </c>
      <c r="R162" s="3" t="str">
        <f t="shared" si="86"/>
        <v xml:space="preserve"> </v>
      </c>
      <c r="S162" s="3" t="str">
        <f t="shared" si="87"/>
        <v xml:space="preserve"> </v>
      </c>
      <c r="T162" s="3">
        <f t="shared" si="88"/>
        <v>0</v>
      </c>
      <c r="U162" s="3" t="str">
        <f t="shared" si="89"/>
        <v xml:space="preserve"> </v>
      </c>
      <c r="V162" s="3" t="str">
        <f t="shared" si="90"/>
        <v xml:space="preserve"> </v>
      </c>
      <c r="W162" s="3" t="str">
        <f t="shared" si="91"/>
        <v xml:space="preserve"> </v>
      </c>
      <c r="X162" s="3" t="str">
        <f t="shared" si="92"/>
        <v xml:space="preserve"> </v>
      </c>
      <c r="Y162" s="3" t="str">
        <f t="shared" si="93"/>
        <v xml:space="preserve"> </v>
      </c>
      <c r="AA162" s="16" t="str">
        <f t="shared" si="94"/>
        <v>UprStage</v>
      </c>
      <c r="AC162" s="3">
        <f t="shared" si="95"/>
        <v>2.3982428571428556</v>
      </c>
      <c r="AD162" s="3">
        <f t="shared" si="96"/>
        <v>19.801588161411491</v>
      </c>
      <c r="AE162" s="3">
        <f t="shared" si="97"/>
        <v>1.6571428571427482E-3</v>
      </c>
      <c r="AF162" s="3">
        <f t="shared" si="99"/>
        <v>14.55587664635404</v>
      </c>
      <c r="AH162" s="28">
        <f t="shared" si="100"/>
        <v>0.26300000000000001</v>
      </c>
      <c r="AI162" s="28">
        <f t="shared" si="101"/>
        <v>2.5446900494077322E-4</v>
      </c>
      <c r="AJ162" s="40">
        <f t="shared" si="98"/>
        <v>1.455587664635404E-2</v>
      </c>
      <c r="AK162" s="28"/>
      <c r="AM162" s="14">
        <f>Rho_Coef0+Rho_Coef1*Solution!I162+Rho_Coef2*Solution!I162^2</f>
        <v>0.99445313733772356</v>
      </c>
      <c r="AO162" s="3" t="str">
        <f t="shared" si="79"/>
        <v xml:space="preserve"> </v>
      </c>
      <c r="AP162" s="3" t="str">
        <f t="shared" si="80"/>
        <v xml:space="preserve"> </v>
      </c>
      <c r="AQ162" s="3" t="str">
        <f t="shared" si="81"/>
        <v xml:space="preserve"> </v>
      </c>
      <c r="AR162" s="3" t="str">
        <f t="shared" si="82"/>
        <v xml:space="preserve"> </v>
      </c>
    </row>
    <row r="163" spans="1:44">
      <c r="A163" s="3">
        <f t="shared" si="83"/>
        <v>1.6000000000000012</v>
      </c>
      <c r="B163" s="3">
        <f t="shared" si="103"/>
        <v>0</v>
      </c>
      <c r="C163" s="3">
        <f t="shared" si="104"/>
        <v>2.3998999999999984</v>
      </c>
      <c r="D163" s="14">
        <f t="shared" si="84"/>
        <v>-7.0875869558997634E-2</v>
      </c>
      <c r="E163" s="14">
        <f t="shared" si="77"/>
        <v>-0.14274438771396783</v>
      </c>
      <c r="F163" s="14">
        <f t="shared" si="105"/>
        <v>-0.21362025727296546</v>
      </c>
      <c r="G163" s="3">
        <f t="shared" si="78"/>
        <v>-14.67587713629554</v>
      </c>
      <c r="H163" s="3">
        <f t="shared" si="106"/>
        <v>40.865188868307449</v>
      </c>
      <c r="I163" s="3">
        <f t="shared" si="107"/>
        <v>58.458214439977787</v>
      </c>
      <c r="P163" s="3" t="str">
        <f t="shared" si="102"/>
        <v xml:space="preserve"> </v>
      </c>
      <c r="Q163" s="3" t="str">
        <f t="shared" si="85"/>
        <v xml:space="preserve"> </v>
      </c>
      <c r="R163" s="3" t="str">
        <f t="shared" si="86"/>
        <v xml:space="preserve"> </v>
      </c>
      <c r="S163" s="3" t="str">
        <f t="shared" si="87"/>
        <v xml:space="preserve"> </v>
      </c>
      <c r="T163" s="3">
        <f t="shared" si="88"/>
        <v>0</v>
      </c>
      <c r="U163" s="3" t="str">
        <f t="shared" si="89"/>
        <v xml:space="preserve"> </v>
      </c>
      <c r="V163" s="3" t="str">
        <f t="shared" si="90"/>
        <v xml:space="preserve"> </v>
      </c>
      <c r="W163" s="3" t="str">
        <f t="shared" si="91"/>
        <v xml:space="preserve"> </v>
      </c>
      <c r="X163" s="3" t="str">
        <f t="shared" si="92"/>
        <v xml:space="preserve"> </v>
      </c>
      <c r="Y163" s="3" t="str">
        <f t="shared" si="93"/>
        <v xml:space="preserve"> </v>
      </c>
      <c r="AA163" s="16" t="str">
        <f t="shared" si="94"/>
        <v>UprStage</v>
      </c>
      <c r="AC163" s="3">
        <f t="shared" si="95"/>
        <v>2.3982428571428556</v>
      </c>
      <c r="AD163" s="3">
        <f t="shared" si="96"/>
        <v>19.801588161411491</v>
      </c>
      <c r="AE163" s="3">
        <f t="shared" si="97"/>
        <v>1.6571428571427482E-3</v>
      </c>
      <c r="AF163" s="3">
        <f t="shared" si="99"/>
        <v>14.55587664635404</v>
      </c>
      <c r="AH163" s="28">
        <f t="shared" si="100"/>
        <v>0.26300000000000001</v>
      </c>
      <c r="AI163" s="28">
        <f t="shared" si="101"/>
        <v>2.5446900494077322E-4</v>
      </c>
      <c r="AJ163" s="40">
        <f t="shared" si="98"/>
        <v>1.455587664635404E-2</v>
      </c>
      <c r="AK163" s="28"/>
      <c r="AM163" s="14">
        <f>Rho_Coef0+Rho_Coef1*Solution!I163+Rho_Coef2*Solution!I163^2</f>
        <v>0.99441402194418427</v>
      </c>
      <c r="AO163" s="3" t="str">
        <f t="shared" si="79"/>
        <v xml:space="preserve"> </v>
      </c>
      <c r="AP163" s="3" t="str">
        <f t="shared" si="80"/>
        <v xml:space="preserve"> </v>
      </c>
      <c r="AQ163" s="3" t="str">
        <f t="shared" si="81"/>
        <v xml:space="preserve"> </v>
      </c>
      <c r="AR163" s="3" t="str">
        <f t="shared" si="82"/>
        <v xml:space="preserve"> </v>
      </c>
    </row>
    <row r="164" spans="1:44">
      <c r="A164" s="3">
        <f t="shared" si="83"/>
        <v>1.6100000000000012</v>
      </c>
      <c r="B164" s="3">
        <f t="shared" si="103"/>
        <v>0</v>
      </c>
      <c r="C164" s="3">
        <f t="shared" si="104"/>
        <v>2.3998999999999984</v>
      </c>
      <c r="D164" s="14">
        <f t="shared" si="84"/>
        <v>-7.0364944160149712E-2</v>
      </c>
      <c r="E164" s="14">
        <f t="shared" si="77"/>
        <v>-0.14274438771396783</v>
      </c>
      <c r="F164" s="14">
        <f t="shared" si="105"/>
        <v>-0.21310933187411754</v>
      </c>
      <c r="G164" s="3">
        <f t="shared" si="78"/>
        <v>-14.640776165652463</v>
      </c>
      <c r="H164" s="3">
        <f t="shared" si="106"/>
        <v>40.718430096944495</v>
      </c>
      <c r="I164" s="3">
        <f t="shared" si="107"/>
        <v>58.866134289852582</v>
      </c>
      <c r="P164" s="3" t="str">
        <f t="shared" si="102"/>
        <v xml:space="preserve"> </v>
      </c>
      <c r="Q164" s="3" t="str">
        <f t="shared" si="85"/>
        <v xml:space="preserve"> </v>
      </c>
      <c r="R164" s="3" t="str">
        <f t="shared" si="86"/>
        <v xml:space="preserve"> </v>
      </c>
      <c r="S164" s="3" t="str">
        <f t="shared" si="87"/>
        <v xml:space="preserve"> </v>
      </c>
      <c r="T164" s="3">
        <f t="shared" si="88"/>
        <v>0</v>
      </c>
      <c r="U164" s="3" t="str">
        <f t="shared" si="89"/>
        <v xml:space="preserve"> </v>
      </c>
      <c r="V164" s="3" t="str">
        <f t="shared" si="90"/>
        <v xml:space="preserve"> </v>
      </c>
      <c r="W164" s="3" t="str">
        <f t="shared" si="91"/>
        <v xml:space="preserve"> </v>
      </c>
      <c r="X164" s="3" t="str">
        <f t="shared" si="92"/>
        <v xml:space="preserve"> </v>
      </c>
      <c r="Y164" s="3" t="str">
        <f t="shared" si="93"/>
        <v xml:space="preserve"> </v>
      </c>
      <c r="AA164" s="16" t="str">
        <f t="shared" si="94"/>
        <v>UprStage</v>
      </c>
      <c r="AC164" s="3">
        <f t="shared" si="95"/>
        <v>2.3982428571428556</v>
      </c>
      <c r="AD164" s="3">
        <f t="shared" si="96"/>
        <v>19.801588161411491</v>
      </c>
      <c r="AE164" s="3">
        <f t="shared" si="97"/>
        <v>1.6571428571427482E-3</v>
      </c>
      <c r="AF164" s="3">
        <f t="shared" si="99"/>
        <v>14.55587664635404</v>
      </c>
      <c r="AH164" s="28">
        <f t="shared" si="100"/>
        <v>0.26300000000000001</v>
      </c>
      <c r="AI164" s="28">
        <f t="shared" si="101"/>
        <v>2.5446900494077322E-4</v>
      </c>
      <c r="AJ164" s="40">
        <f t="shared" si="98"/>
        <v>1.455587664635404E-2</v>
      </c>
      <c r="AK164" s="28"/>
      <c r="AM164" s="14">
        <f>Rho_Coef0+Rho_Coef1*Solution!I164+Rho_Coef2*Solution!I164^2</f>
        <v>0.99437504807638533</v>
      </c>
      <c r="AO164" s="3" t="str">
        <f t="shared" si="79"/>
        <v xml:space="preserve"> </v>
      </c>
      <c r="AP164" s="3" t="str">
        <f t="shared" si="80"/>
        <v xml:space="preserve"> </v>
      </c>
      <c r="AQ164" s="3" t="str">
        <f t="shared" si="81"/>
        <v xml:space="preserve"> </v>
      </c>
      <c r="AR164" s="3" t="str">
        <f t="shared" si="82"/>
        <v xml:space="preserve"> </v>
      </c>
    </row>
    <row r="165" spans="1:44">
      <c r="A165" s="3">
        <f t="shared" si="83"/>
        <v>1.6200000000000012</v>
      </c>
      <c r="B165" s="3">
        <f t="shared" si="103"/>
        <v>0</v>
      </c>
      <c r="C165" s="3">
        <f t="shared" si="104"/>
        <v>2.3998999999999984</v>
      </c>
      <c r="D165" s="14">
        <f t="shared" si="84"/>
        <v>-6.9857105494767507E-2</v>
      </c>
      <c r="E165" s="14">
        <f t="shared" si="77"/>
        <v>-0.14274438771396783</v>
      </c>
      <c r="F165" s="14">
        <f t="shared" si="105"/>
        <v>-0.21260149320873534</v>
      </c>
      <c r="G165" s="3">
        <f t="shared" si="78"/>
        <v>-14.605887255989341</v>
      </c>
      <c r="H165" s="3">
        <f t="shared" si="106"/>
        <v>40.572022335287969</v>
      </c>
      <c r="I165" s="3">
        <f t="shared" si="107"/>
        <v>59.272588296459233</v>
      </c>
      <c r="P165" s="3" t="str">
        <f t="shared" si="102"/>
        <v xml:space="preserve"> </v>
      </c>
      <c r="Q165" s="3" t="str">
        <f t="shared" si="85"/>
        <v xml:space="preserve"> </v>
      </c>
      <c r="R165" s="3" t="str">
        <f t="shared" si="86"/>
        <v xml:space="preserve"> </v>
      </c>
      <c r="S165" s="3" t="str">
        <f t="shared" si="87"/>
        <v xml:space="preserve"> </v>
      </c>
      <c r="T165" s="3">
        <f t="shared" si="88"/>
        <v>0</v>
      </c>
      <c r="U165" s="3" t="str">
        <f t="shared" si="89"/>
        <v xml:space="preserve"> </v>
      </c>
      <c r="V165" s="3" t="str">
        <f t="shared" si="90"/>
        <v xml:space="preserve"> </v>
      </c>
      <c r="W165" s="3" t="str">
        <f t="shared" si="91"/>
        <v xml:space="preserve"> </v>
      </c>
      <c r="X165" s="3" t="str">
        <f t="shared" si="92"/>
        <v xml:space="preserve"> </v>
      </c>
      <c r="Y165" s="3" t="str">
        <f t="shared" si="93"/>
        <v xml:space="preserve"> </v>
      </c>
      <c r="AA165" s="16" t="str">
        <f t="shared" si="94"/>
        <v>UprStage</v>
      </c>
      <c r="AC165" s="3">
        <f t="shared" si="95"/>
        <v>2.3982428571428556</v>
      </c>
      <c r="AD165" s="3">
        <f t="shared" si="96"/>
        <v>19.801588161411491</v>
      </c>
      <c r="AE165" s="3">
        <f t="shared" si="97"/>
        <v>1.6571428571427482E-3</v>
      </c>
      <c r="AF165" s="3">
        <f t="shared" si="99"/>
        <v>14.55587664635404</v>
      </c>
      <c r="AH165" s="28">
        <f t="shared" si="100"/>
        <v>0.26300000000000001</v>
      </c>
      <c r="AI165" s="28">
        <f t="shared" si="101"/>
        <v>2.5446900494077322E-4</v>
      </c>
      <c r="AJ165" s="40">
        <f t="shared" si="98"/>
        <v>1.455587664635404E-2</v>
      </c>
      <c r="AK165" s="28"/>
      <c r="AM165" s="14">
        <f>Rho_Coef0+Rho_Coef1*Solution!I165+Rho_Coef2*Solution!I165^2</f>
        <v>0.99433621538571448</v>
      </c>
      <c r="AO165" s="3" t="str">
        <f t="shared" si="79"/>
        <v xml:space="preserve"> </v>
      </c>
      <c r="AP165" s="3" t="str">
        <f t="shared" si="80"/>
        <v xml:space="preserve"> </v>
      </c>
      <c r="AQ165" s="3" t="str">
        <f t="shared" si="81"/>
        <v xml:space="preserve"> </v>
      </c>
      <c r="AR165" s="3" t="str">
        <f t="shared" si="82"/>
        <v xml:space="preserve"> </v>
      </c>
    </row>
    <row r="166" spans="1:44">
      <c r="A166" s="3">
        <f t="shared" si="83"/>
        <v>1.6300000000000012</v>
      </c>
      <c r="B166" s="3">
        <f t="shared" si="103"/>
        <v>0</v>
      </c>
      <c r="C166" s="3">
        <f t="shared" si="104"/>
        <v>2.3998999999999984</v>
      </c>
      <c r="D166" s="14">
        <f t="shared" si="84"/>
        <v>-6.9352332604787834E-2</v>
      </c>
      <c r="E166" s="14">
        <f t="shared" si="77"/>
        <v>-0.14274438771396783</v>
      </c>
      <c r="F166" s="14">
        <f t="shared" si="105"/>
        <v>-0.21209672031875565</v>
      </c>
      <c r="G166" s="3">
        <f t="shared" si="78"/>
        <v>-14.571208967470996</v>
      </c>
      <c r="H166" s="3">
        <f t="shared" si="106"/>
        <v>40.425963462728078</v>
      </c>
      <c r="I166" s="3">
        <f t="shared" si="107"/>
        <v>59.67757995936374</v>
      </c>
      <c r="P166" s="3" t="str">
        <f t="shared" si="102"/>
        <v xml:space="preserve"> </v>
      </c>
      <c r="Q166" s="3" t="str">
        <f t="shared" si="85"/>
        <v xml:space="preserve"> </v>
      </c>
      <c r="R166" s="3" t="str">
        <f t="shared" si="86"/>
        <v xml:space="preserve"> </v>
      </c>
      <c r="S166" s="3" t="str">
        <f t="shared" si="87"/>
        <v xml:space="preserve"> </v>
      </c>
      <c r="T166" s="3">
        <f t="shared" si="88"/>
        <v>0</v>
      </c>
      <c r="U166" s="3" t="str">
        <f t="shared" si="89"/>
        <v xml:space="preserve"> </v>
      </c>
      <c r="V166" s="3" t="str">
        <f t="shared" si="90"/>
        <v xml:space="preserve"> </v>
      </c>
      <c r="W166" s="3" t="str">
        <f t="shared" si="91"/>
        <v xml:space="preserve"> </v>
      </c>
      <c r="X166" s="3" t="str">
        <f t="shared" si="92"/>
        <v xml:space="preserve"> </v>
      </c>
      <c r="Y166" s="3" t="str">
        <f t="shared" si="93"/>
        <v xml:space="preserve"> </v>
      </c>
      <c r="AA166" s="16" t="str">
        <f t="shared" si="94"/>
        <v>UprStage</v>
      </c>
      <c r="AC166" s="3">
        <f t="shared" si="95"/>
        <v>2.3982428571428556</v>
      </c>
      <c r="AD166" s="3">
        <f t="shared" si="96"/>
        <v>19.801588161411491</v>
      </c>
      <c r="AE166" s="3">
        <f t="shared" si="97"/>
        <v>1.6571428571427482E-3</v>
      </c>
      <c r="AF166" s="3">
        <f t="shared" si="99"/>
        <v>14.55587664635404</v>
      </c>
      <c r="AH166" s="28">
        <f t="shared" si="100"/>
        <v>0.26300000000000001</v>
      </c>
      <c r="AI166" s="28">
        <f t="shared" si="101"/>
        <v>2.5446900494077322E-4</v>
      </c>
      <c r="AJ166" s="40">
        <f t="shared" si="98"/>
        <v>1.455587664635404E-2</v>
      </c>
      <c r="AK166" s="28"/>
      <c r="AM166" s="14">
        <f>Rho_Coef0+Rho_Coef1*Solution!I166+Rho_Coef2*Solution!I166^2</f>
        <v>0.9942975235256748</v>
      </c>
      <c r="AO166" s="3" t="str">
        <f t="shared" si="79"/>
        <v xml:space="preserve"> </v>
      </c>
      <c r="AP166" s="3" t="str">
        <f t="shared" si="80"/>
        <v xml:space="preserve"> </v>
      </c>
      <c r="AQ166" s="3" t="str">
        <f t="shared" si="81"/>
        <v xml:space="preserve"> </v>
      </c>
      <c r="AR166" s="3" t="str">
        <f t="shared" si="82"/>
        <v xml:space="preserve"> </v>
      </c>
    </row>
    <row r="167" spans="1:44">
      <c r="A167" s="3">
        <f t="shared" si="83"/>
        <v>1.6400000000000012</v>
      </c>
      <c r="B167" s="3">
        <f t="shared" si="103"/>
        <v>0</v>
      </c>
      <c r="C167" s="3">
        <f t="shared" si="104"/>
        <v>2.3998999999999984</v>
      </c>
      <c r="D167" s="14">
        <f t="shared" si="84"/>
        <v>-6.8850604724244341E-2</v>
      </c>
      <c r="E167" s="14">
        <f t="shared" si="77"/>
        <v>-0.14274438771396783</v>
      </c>
      <c r="F167" s="14">
        <f t="shared" si="105"/>
        <v>-0.21159499243821217</v>
      </c>
      <c r="G167" s="3">
        <f t="shared" si="78"/>
        <v>-14.536739873459462</v>
      </c>
      <c r="H167" s="3">
        <f t="shared" si="106"/>
        <v>40.280251373053368</v>
      </c>
      <c r="I167" s="3">
        <f t="shared" si="107"/>
        <v>60.081112756997349</v>
      </c>
      <c r="P167" s="3" t="str">
        <f t="shared" si="102"/>
        <v xml:space="preserve"> </v>
      </c>
      <c r="Q167" s="3" t="str">
        <f t="shared" si="85"/>
        <v xml:space="preserve"> </v>
      </c>
      <c r="R167" s="3" t="str">
        <f t="shared" si="86"/>
        <v xml:space="preserve"> </v>
      </c>
      <c r="S167" s="3" t="str">
        <f t="shared" si="87"/>
        <v xml:space="preserve"> </v>
      </c>
      <c r="T167" s="3">
        <f t="shared" si="88"/>
        <v>0</v>
      </c>
      <c r="U167" s="3" t="str">
        <f t="shared" si="89"/>
        <v xml:space="preserve"> </v>
      </c>
      <c r="V167" s="3" t="str">
        <f t="shared" si="90"/>
        <v xml:space="preserve"> </v>
      </c>
      <c r="W167" s="3" t="str">
        <f t="shared" si="91"/>
        <v xml:space="preserve"> </v>
      </c>
      <c r="X167" s="3" t="str">
        <f t="shared" si="92"/>
        <v xml:space="preserve"> </v>
      </c>
      <c r="Y167" s="3" t="str">
        <f t="shared" si="93"/>
        <v xml:space="preserve"> </v>
      </c>
      <c r="AA167" s="16" t="str">
        <f t="shared" si="94"/>
        <v>UprStage</v>
      </c>
      <c r="AC167" s="3">
        <f t="shared" si="95"/>
        <v>2.3982428571428556</v>
      </c>
      <c r="AD167" s="3">
        <f t="shared" si="96"/>
        <v>19.801588161411491</v>
      </c>
      <c r="AE167" s="3">
        <f t="shared" si="97"/>
        <v>1.6571428571427482E-3</v>
      </c>
      <c r="AF167" s="3">
        <f t="shared" si="99"/>
        <v>14.55587664635404</v>
      </c>
      <c r="AH167" s="28">
        <f t="shared" si="100"/>
        <v>0.26300000000000001</v>
      </c>
      <c r="AI167" s="28">
        <f t="shared" si="101"/>
        <v>2.5446900494077322E-4</v>
      </c>
      <c r="AJ167" s="40">
        <f t="shared" si="98"/>
        <v>1.455587664635404E-2</v>
      </c>
      <c r="AK167" s="28"/>
      <c r="AM167" s="14">
        <f>Rho_Coef0+Rho_Coef1*Solution!I167+Rho_Coef2*Solution!I167^2</f>
        <v>0.9942589721518712</v>
      </c>
      <c r="AO167" s="3" t="str">
        <f t="shared" si="79"/>
        <v xml:space="preserve"> </v>
      </c>
      <c r="AP167" s="3" t="str">
        <f t="shared" si="80"/>
        <v xml:space="preserve"> </v>
      </c>
      <c r="AQ167" s="3" t="str">
        <f t="shared" si="81"/>
        <v xml:space="preserve"> </v>
      </c>
      <c r="AR167" s="3" t="str">
        <f t="shared" si="82"/>
        <v xml:space="preserve"> </v>
      </c>
    </row>
    <row r="168" spans="1:44">
      <c r="A168" s="3">
        <f t="shared" si="83"/>
        <v>1.6500000000000012</v>
      </c>
      <c r="B168" s="3">
        <f t="shared" si="103"/>
        <v>0</v>
      </c>
      <c r="C168" s="3">
        <f t="shared" si="104"/>
        <v>2.3998999999999984</v>
      </c>
      <c r="D168" s="14">
        <f t="shared" si="84"/>
        <v>-6.8351901277222293E-2</v>
      </c>
      <c r="E168" s="14">
        <f t="shared" si="77"/>
        <v>-0.14274438771396783</v>
      </c>
      <c r="F168" s="14">
        <f t="shared" si="105"/>
        <v>-0.21109628899119012</v>
      </c>
      <c r="G168" s="3">
        <f t="shared" si="78"/>
        <v>-14.502478560373454</v>
      </c>
      <c r="H168" s="3">
        <f t="shared" si="106"/>
        <v>40.134883974318775</v>
      </c>
      <c r="I168" s="3">
        <f t="shared" si="107"/>
        <v>60.483190146799863</v>
      </c>
      <c r="P168" s="3" t="str">
        <f t="shared" si="102"/>
        <v xml:space="preserve"> </v>
      </c>
      <c r="Q168" s="3" t="str">
        <f t="shared" si="85"/>
        <v xml:space="preserve"> </v>
      </c>
      <c r="R168" s="3" t="str">
        <f t="shared" si="86"/>
        <v xml:space="preserve"> </v>
      </c>
      <c r="S168" s="3" t="str">
        <f t="shared" si="87"/>
        <v xml:space="preserve"> </v>
      </c>
      <c r="T168" s="3">
        <f t="shared" si="88"/>
        <v>0</v>
      </c>
      <c r="U168" s="3" t="str">
        <f t="shared" si="89"/>
        <v xml:space="preserve"> </v>
      </c>
      <c r="V168" s="3" t="str">
        <f t="shared" si="90"/>
        <v xml:space="preserve"> </v>
      </c>
      <c r="W168" s="3" t="str">
        <f t="shared" si="91"/>
        <v xml:space="preserve"> </v>
      </c>
      <c r="X168" s="3" t="str">
        <f t="shared" si="92"/>
        <v xml:space="preserve"> </v>
      </c>
      <c r="Y168" s="3" t="str">
        <f t="shared" si="93"/>
        <v xml:space="preserve"> </v>
      </c>
      <c r="AA168" s="16" t="str">
        <f t="shared" si="94"/>
        <v>UprStage</v>
      </c>
      <c r="AC168" s="3">
        <f t="shared" si="95"/>
        <v>2.3982428571428556</v>
      </c>
      <c r="AD168" s="3">
        <f t="shared" si="96"/>
        <v>19.801588161411491</v>
      </c>
      <c r="AE168" s="3">
        <f t="shared" si="97"/>
        <v>1.6571428571427482E-3</v>
      </c>
      <c r="AF168" s="3">
        <f t="shared" si="99"/>
        <v>14.55587664635404</v>
      </c>
      <c r="AH168" s="28">
        <f t="shared" si="100"/>
        <v>0.26300000000000001</v>
      </c>
      <c r="AI168" s="28">
        <f t="shared" si="101"/>
        <v>2.5446900494077322E-4</v>
      </c>
      <c r="AJ168" s="40">
        <f t="shared" si="98"/>
        <v>1.455587664635404E-2</v>
      </c>
      <c r="AK168" s="28"/>
      <c r="AM168" s="14">
        <f>Rho_Coef0+Rho_Coef1*Solution!I168+Rho_Coef2*Solution!I168^2</f>
        <v>0.99422056092199518</v>
      </c>
      <c r="AO168" s="3" t="str">
        <f t="shared" si="79"/>
        <v xml:space="preserve"> </v>
      </c>
      <c r="AP168" s="3" t="str">
        <f t="shared" si="80"/>
        <v xml:space="preserve"> </v>
      </c>
      <c r="AQ168" s="3" t="str">
        <f t="shared" si="81"/>
        <v xml:space="preserve"> </v>
      </c>
      <c r="AR168" s="3" t="str">
        <f t="shared" si="82"/>
        <v xml:space="preserve"> </v>
      </c>
    </row>
    <row r="169" spans="1:44">
      <c r="A169" s="3">
        <f t="shared" si="83"/>
        <v>1.6600000000000013</v>
      </c>
      <c r="B169" s="3">
        <f t="shared" si="103"/>
        <v>0</v>
      </c>
      <c r="C169" s="3">
        <f t="shared" si="104"/>
        <v>2.3998999999999984</v>
      </c>
      <c r="D169" s="14">
        <f t="shared" si="84"/>
        <v>-6.7856201875839045E-2</v>
      </c>
      <c r="E169" s="14">
        <f t="shared" si="77"/>
        <v>-0.14274438771396783</v>
      </c>
      <c r="F169" s="14">
        <f t="shared" si="105"/>
        <v>-0.21060058958980687</v>
      </c>
      <c r="G169" s="3">
        <f t="shared" si="78"/>
        <v>-14.468423627549644</v>
      </c>
      <c r="H169" s="3">
        <f t="shared" si="106"/>
        <v>39.989859188715037</v>
      </c>
      <c r="I169" s="3">
        <f t="shared" si="107"/>
        <v>60.883815565361672</v>
      </c>
      <c r="P169" s="3" t="str">
        <f t="shared" si="102"/>
        <v xml:space="preserve"> </v>
      </c>
      <c r="Q169" s="3" t="str">
        <f t="shared" si="85"/>
        <v xml:space="preserve"> </v>
      </c>
      <c r="R169" s="3" t="str">
        <f t="shared" si="86"/>
        <v xml:space="preserve"> </v>
      </c>
      <c r="S169" s="3" t="str">
        <f t="shared" si="87"/>
        <v xml:space="preserve"> </v>
      </c>
      <c r="T169" s="3">
        <f t="shared" si="88"/>
        <v>0</v>
      </c>
      <c r="U169" s="3" t="str">
        <f t="shared" si="89"/>
        <v xml:space="preserve"> </v>
      </c>
      <c r="V169" s="3" t="str">
        <f t="shared" si="90"/>
        <v xml:space="preserve"> </v>
      </c>
      <c r="W169" s="3" t="str">
        <f t="shared" si="91"/>
        <v xml:space="preserve"> </v>
      </c>
      <c r="X169" s="3" t="str">
        <f t="shared" si="92"/>
        <v xml:space="preserve"> </v>
      </c>
      <c r="Y169" s="3" t="str">
        <f t="shared" si="93"/>
        <v xml:space="preserve"> </v>
      </c>
      <c r="AA169" s="16" t="str">
        <f t="shared" si="94"/>
        <v>UprStage</v>
      </c>
      <c r="AC169" s="3">
        <f t="shared" si="95"/>
        <v>2.3982428571428556</v>
      </c>
      <c r="AD169" s="3">
        <f t="shared" si="96"/>
        <v>19.801588161411491</v>
      </c>
      <c r="AE169" s="3">
        <f t="shared" si="97"/>
        <v>1.6571428571427482E-3</v>
      </c>
      <c r="AF169" s="3">
        <f t="shared" si="99"/>
        <v>14.55587664635404</v>
      </c>
      <c r="AH169" s="28">
        <f t="shared" si="100"/>
        <v>0.26300000000000001</v>
      </c>
      <c r="AI169" s="28">
        <f t="shared" si="101"/>
        <v>2.5446900494077322E-4</v>
      </c>
      <c r="AJ169" s="40">
        <f t="shared" si="98"/>
        <v>1.455587664635404E-2</v>
      </c>
      <c r="AK169" s="28"/>
      <c r="AM169" s="14">
        <f>Rho_Coef0+Rho_Coef1*Solution!I169+Rho_Coef2*Solution!I169^2</f>
        <v>0.99418228949581144</v>
      </c>
      <c r="AO169" s="3" t="str">
        <f t="shared" si="79"/>
        <v xml:space="preserve"> </v>
      </c>
      <c r="AP169" s="3" t="str">
        <f t="shared" si="80"/>
        <v xml:space="preserve"> </v>
      </c>
      <c r="AQ169" s="3" t="str">
        <f t="shared" si="81"/>
        <v xml:space="preserve"> </v>
      </c>
      <c r="AR169" s="3" t="str">
        <f t="shared" si="82"/>
        <v xml:space="preserve"> </v>
      </c>
    </row>
    <row r="170" spans="1:44">
      <c r="A170" s="3">
        <f t="shared" si="83"/>
        <v>1.6700000000000013</v>
      </c>
      <c r="B170" s="3">
        <f t="shared" si="103"/>
        <v>0</v>
      </c>
      <c r="C170" s="3">
        <f t="shared" si="104"/>
        <v>2.3998999999999984</v>
      </c>
      <c r="D170" s="14">
        <f t="shared" si="84"/>
        <v>-6.7363486318249802E-2</v>
      </c>
      <c r="E170" s="14">
        <f t="shared" si="77"/>
        <v>-0.14274438771396783</v>
      </c>
      <c r="F170" s="14">
        <f t="shared" si="105"/>
        <v>-0.21010787403221765</v>
      </c>
      <c r="G170" s="3">
        <f t="shared" si="78"/>
        <v>-14.434573687105649</v>
      </c>
      <c r="H170" s="3">
        <f t="shared" si="106"/>
        <v>39.845174952439542</v>
      </c>
      <c r="I170" s="3">
        <f t="shared" si="107"/>
        <v>61.282992428564469</v>
      </c>
      <c r="P170" s="3" t="str">
        <f t="shared" si="102"/>
        <v xml:space="preserve"> </v>
      </c>
      <c r="Q170" s="3" t="str">
        <f t="shared" si="85"/>
        <v xml:space="preserve"> </v>
      </c>
      <c r="R170" s="3" t="str">
        <f t="shared" si="86"/>
        <v xml:space="preserve"> </v>
      </c>
      <c r="S170" s="3" t="str">
        <f t="shared" si="87"/>
        <v xml:space="preserve"> </v>
      </c>
      <c r="T170" s="3">
        <f t="shared" si="88"/>
        <v>0</v>
      </c>
      <c r="U170" s="3" t="str">
        <f t="shared" si="89"/>
        <v xml:space="preserve"> </v>
      </c>
      <c r="V170" s="3" t="str">
        <f t="shared" si="90"/>
        <v xml:space="preserve"> </v>
      </c>
      <c r="W170" s="3" t="str">
        <f t="shared" si="91"/>
        <v xml:space="preserve"> </v>
      </c>
      <c r="X170" s="3" t="str">
        <f t="shared" si="92"/>
        <v xml:space="preserve"> </v>
      </c>
      <c r="Y170" s="3" t="str">
        <f t="shared" si="93"/>
        <v xml:space="preserve"> </v>
      </c>
      <c r="AA170" s="16" t="str">
        <f t="shared" si="94"/>
        <v>UprStage</v>
      </c>
      <c r="AC170" s="3">
        <f t="shared" si="95"/>
        <v>2.3982428571428556</v>
      </c>
      <c r="AD170" s="3">
        <f t="shared" si="96"/>
        <v>19.801588161411491</v>
      </c>
      <c r="AE170" s="3">
        <f t="shared" si="97"/>
        <v>1.6571428571427482E-3</v>
      </c>
      <c r="AF170" s="3">
        <f t="shared" si="99"/>
        <v>14.55587664635404</v>
      </c>
      <c r="AH170" s="28">
        <f t="shared" si="100"/>
        <v>0.26300000000000001</v>
      </c>
      <c r="AI170" s="28">
        <f t="shared" si="101"/>
        <v>2.5446900494077322E-4</v>
      </c>
      <c r="AJ170" s="40">
        <f t="shared" si="98"/>
        <v>1.455587664635404E-2</v>
      </c>
      <c r="AK170" s="28"/>
      <c r="AM170" s="14">
        <f>Rho_Coef0+Rho_Coef1*Solution!I170+Rho_Coef2*Solution!I170^2</f>
        <v>0.99414415753514362</v>
      </c>
      <c r="AO170" s="3" t="str">
        <f t="shared" si="79"/>
        <v xml:space="preserve"> </v>
      </c>
      <c r="AP170" s="3" t="str">
        <f t="shared" si="80"/>
        <v xml:space="preserve"> </v>
      </c>
      <c r="AQ170" s="3" t="str">
        <f t="shared" si="81"/>
        <v xml:space="preserve"> </v>
      </c>
      <c r="AR170" s="3" t="str">
        <f t="shared" si="82"/>
        <v xml:space="preserve"> </v>
      </c>
    </row>
    <row r="171" spans="1:44">
      <c r="A171" s="3">
        <f t="shared" si="83"/>
        <v>1.6800000000000013</v>
      </c>
      <c r="B171" s="3">
        <f t="shared" si="103"/>
        <v>0</v>
      </c>
      <c r="C171" s="3">
        <f t="shared" si="104"/>
        <v>2.3998999999999984</v>
      </c>
      <c r="D171" s="14">
        <f t="shared" si="84"/>
        <v>-6.6873734586678571E-2</v>
      </c>
      <c r="E171" s="14">
        <f t="shared" si="77"/>
        <v>-0.14274438771396783</v>
      </c>
      <c r="F171" s="14">
        <f t="shared" si="105"/>
        <v>-0.20961812230064641</v>
      </c>
      <c r="G171" s="3">
        <f t="shared" si="78"/>
        <v>-14.400927363804749</v>
      </c>
      <c r="H171" s="3">
        <f t="shared" si="106"/>
        <v>39.700829215568483</v>
      </c>
      <c r="I171" s="3">
        <f t="shared" si="107"/>
        <v>61.68072413172068</v>
      </c>
      <c r="P171" s="3" t="str">
        <f t="shared" si="102"/>
        <v xml:space="preserve"> </v>
      </c>
      <c r="Q171" s="3" t="str">
        <f t="shared" si="85"/>
        <v xml:space="preserve"> </v>
      </c>
      <c r="R171" s="3" t="str">
        <f t="shared" si="86"/>
        <v xml:space="preserve"> </v>
      </c>
      <c r="S171" s="3" t="str">
        <f t="shared" si="87"/>
        <v xml:space="preserve"> </v>
      </c>
      <c r="T171" s="3">
        <f t="shared" si="88"/>
        <v>0</v>
      </c>
      <c r="U171" s="3" t="str">
        <f t="shared" si="89"/>
        <v xml:space="preserve"> </v>
      </c>
      <c r="V171" s="3" t="str">
        <f t="shared" si="90"/>
        <v xml:space="preserve"> </v>
      </c>
      <c r="W171" s="3" t="str">
        <f t="shared" si="91"/>
        <v xml:space="preserve"> </v>
      </c>
      <c r="X171" s="3" t="str">
        <f t="shared" si="92"/>
        <v xml:space="preserve"> </v>
      </c>
      <c r="Y171" s="3" t="str">
        <f t="shared" si="93"/>
        <v xml:space="preserve"> </v>
      </c>
      <c r="AA171" s="16" t="str">
        <f t="shared" si="94"/>
        <v>UprStage</v>
      </c>
      <c r="AC171" s="3">
        <f t="shared" si="95"/>
        <v>2.3982428571428556</v>
      </c>
      <c r="AD171" s="3">
        <f t="shared" si="96"/>
        <v>19.801588161411491</v>
      </c>
      <c r="AE171" s="3">
        <f t="shared" si="97"/>
        <v>1.6571428571427482E-3</v>
      </c>
      <c r="AF171" s="3">
        <f t="shared" si="99"/>
        <v>14.55587664635404</v>
      </c>
      <c r="AH171" s="28">
        <f t="shared" si="100"/>
        <v>0.26300000000000001</v>
      </c>
      <c r="AI171" s="28">
        <f t="shared" si="101"/>
        <v>2.5446900494077322E-4</v>
      </c>
      <c r="AJ171" s="40">
        <f t="shared" si="98"/>
        <v>1.455587664635404E-2</v>
      </c>
      <c r="AK171" s="28"/>
      <c r="AM171" s="14">
        <f>Rho_Coef0+Rho_Coef1*Solution!I171+Rho_Coef2*Solution!I171^2</f>
        <v>0.9941061647038596</v>
      </c>
      <c r="AO171" s="3" t="str">
        <f t="shared" si="79"/>
        <v xml:space="preserve"> </v>
      </c>
      <c r="AP171" s="3" t="str">
        <f t="shared" si="80"/>
        <v xml:space="preserve"> </v>
      </c>
      <c r="AQ171" s="3" t="str">
        <f t="shared" si="81"/>
        <v xml:space="preserve"> </v>
      </c>
      <c r="AR171" s="3" t="str">
        <f t="shared" si="82"/>
        <v xml:space="preserve"> </v>
      </c>
    </row>
    <row r="172" spans="1:44">
      <c r="A172" s="3">
        <f t="shared" si="83"/>
        <v>1.6900000000000013</v>
      </c>
      <c r="B172" s="3">
        <f t="shared" si="103"/>
        <v>0</v>
      </c>
      <c r="C172" s="3">
        <f t="shared" si="104"/>
        <v>2.3998999999999984</v>
      </c>
      <c r="D172" s="14">
        <f t="shared" si="84"/>
        <v>-6.6386926845473537E-2</v>
      </c>
      <c r="E172" s="14">
        <f t="shared" si="77"/>
        <v>-0.14274438771396783</v>
      </c>
      <c r="F172" s="14">
        <f t="shared" si="105"/>
        <v>-0.20913131455944137</v>
      </c>
      <c r="G172" s="3">
        <f t="shared" si="78"/>
        <v>-14.367483294922303</v>
      </c>
      <c r="H172" s="3">
        <f t="shared" si="106"/>
        <v>39.556819941930435</v>
      </c>
      <c r="I172" s="3">
        <f t="shared" si="107"/>
        <v>62.077014049711615</v>
      </c>
      <c r="P172" s="3" t="str">
        <f t="shared" si="102"/>
        <v xml:space="preserve"> </v>
      </c>
      <c r="Q172" s="3" t="str">
        <f t="shared" si="85"/>
        <v xml:space="preserve"> </v>
      </c>
      <c r="R172" s="3" t="str">
        <f t="shared" si="86"/>
        <v xml:space="preserve"> </v>
      </c>
      <c r="S172" s="3" t="str">
        <f t="shared" si="87"/>
        <v xml:space="preserve"> </v>
      </c>
      <c r="T172" s="3">
        <f t="shared" si="88"/>
        <v>0</v>
      </c>
      <c r="U172" s="3" t="str">
        <f t="shared" si="89"/>
        <v xml:space="preserve"> </v>
      </c>
      <c r="V172" s="3" t="str">
        <f t="shared" si="90"/>
        <v xml:space="preserve"> </v>
      </c>
      <c r="W172" s="3" t="str">
        <f t="shared" si="91"/>
        <v xml:space="preserve"> </v>
      </c>
      <c r="X172" s="3" t="str">
        <f t="shared" si="92"/>
        <v xml:space="preserve"> </v>
      </c>
      <c r="Y172" s="3" t="str">
        <f t="shared" si="93"/>
        <v xml:space="preserve"> </v>
      </c>
      <c r="AA172" s="16" t="str">
        <f t="shared" si="94"/>
        <v>UprStage</v>
      </c>
      <c r="AC172" s="3">
        <f t="shared" si="95"/>
        <v>2.3982428571428556</v>
      </c>
      <c r="AD172" s="3">
        <f t="shared" si="96"/>
        <v>19.801588161411491</v>
      </c>
      <c r="AE172" s="3">
        <f t="shared" si="97"/>
        <v>1.6571428571427482E-3</v>
      </c>
      <c r="AF172" s="3">
        <f t="shared" si="99"/>
        <v>14.55587664635404</v>
      </c>
      <c r="AH172" s="28">
        <f t="shared" si="100"/>
        <v>0.26300000000000001</v>
      </c>
      <c r="AI172" s="28">
        <f t="shared" si="101"/>
        <v>2.5446900494077322E-4</v>
      </c>
      <c r="AJ172" s="40">
        <f t="shared" si="98"/>
        <v>1.455587664635404E-2</v>
      </c>
      <c r="AK172" s="28"/>
      <c r="AM172" s="14">
        <f>Rho_Coef0+Rho_Coef1*Solution!I172+Rho_Coef2*Solution!I172^2</f>
        <v>0.99406831066785861</v>
      </c>
      <c r="AO172" s="3" t="str">
        <f t="shared" si="79"/>
        <v xml:space="preserve"> </v>
      </c>
      <c r="AP172" s="3" t="str">
        <f t="shared" si="80"/>
        <v xml:space="preserve"> </v>
      </c>
      <c r="AQ172" s="3" t="str">
        <f t="shared" si="81"/>
        <v xml:space="preserve"> </v>
      </c>
      <c r="AR172" s="3" t="str">
        <f t="shared" si="82"/>
        <v xml:space="preserve"> </v>
      </c>
    </row>
    <row r="173" spans="1:44">
      <c r="A173" s="3">
        <f t="shared" si="83"/>
        <v>1.7000000000000013</v>
      </c>
      <c r="B173" s="3">
        <f t="shared" si="103"/>
        <v>0</v>
      </c>
      <c r="C173" s="3">
        <f t="shared" si="104"/>
        <v>2.3998999999999984</v>
      </c>
      <c r="D173" s="14">
        <f t="shared" si="84"/>
        <v>-6.5903043439187001E-2</v>
      </c>
      <c r="E173" s="14">
        <f t="shared" si="77"/>
        <v>-0.14274438771396783</v>
      </c>
      <c r="F173" s="14">
        <f t="shared" si="105"/>
        <v>-0.20864743115315482</v>
      </c>
      <c r="G173" s="3">
        <f t="shared" si="78"/>
        <v>-14.334240130113832</v>
      </c>
      <c r="H173" s="3">
        <f t="shared" si="106"/>
        <v>39.413145108981212</v>
      </c>
      <c r="I173" s="3">
        <f t="shared" si="107"/>
        <v>62.471865537124408</v>
      </c>
      <c r="P173" s="3" t="str">
        <f t="shared" si="102"/>
        <v xml:space="preserve"> </v>
      </c>
      <c r="Q173" s="3" t="str">
        <f t="shared" si="85"/>
        <v xml:space="preserve"> </v>
      </c>
      <c r="R173" s="3" t="str">
        <f t="shared" si="86"/>
        <v xml:space="preserve"> </v>
      </c>
      <c r="S173" s="3" t="str">
        <f t="shared" si="87"/>
        <v xml:space="preserve"> </v>
      </c>
      <c r="T173" s="3">
        <f t="shared" si="88"/>
        <v>0</v>
      </c>
      <c r="U173" s="3" t="str">
        <f t="shared" si="89"/>
        <v xml:space="preserve"> </v>
      </c>
      <c r="V173" s="3" t="str">
        <f t="shared" si="90"/>
        <v xml:space="preserve"> </v>
      </c>
      <c r="W173" s="3" t="str">
        <f t="shared" si="91"/>
        <v xml:space="preserve"> </v>
      </c>
      <c r="X173" s="3" t="str">
        <f t="shared" si="92"/>
        <v xml:space="preserve"> </v>
      </c>
      <c r="Y173" s="3" t="str">
        <f t="shared" si="93"/>
        <v xml:space="preserve"> </v>
      </c>
      <c r="AA173" s="16" t="str">
        <f t="shared" si="94"/>
        <v>UprStage</v>
      </c>
      <c r="AC173" s="3">
        <f t="shared" si="95"/>
        <v>2.3982428571428556</v>
      </c>
      <c r="AD173" s="3">
        <f t="shared" si="96"/>
        <v>19.801588161411491</v>
      </c>
      <c r="AE173" s="3">
        <f t="shared" si="97"/>
        <v>1.6571428571427482E-3</v>
      </c>
      <c r="AF173" s="3">
        <f t="shared" si="99"/>
        <v>14.55587664635404</v>
      </c>
      <c r="AH173" s="28">
        <f t="shared" si="100"/>
        <v>0.26300000000000001</v>
      </c>
      <c r="AI173" s="28">
        <f t="shared" si="101"/>
        <v>2.5446900494077322E-4</v>
      </c>
      <c r="AJ173" s="40">
        <f t="shared" si="98"/>
        <v>1.455587664635404E-2</v>
      </c>
      <c r="AK173" s="28"/>
      <c r="AM173" s="14">
        <f>Rho_Coef0+Rho_Coef1*Solution!I173+Rho_Coef2*Solution!I173^2</f>
        <v>0.99403059509505731</v>
      </c>
      <c r="AO173" s="3" t="str">
        <f t="shared" si="79"/>
        <v xml:space="preserve"> </v>
      </c>
      <c r="AP173" s="3" t="str">
        <f t="shared" si="80"/>
        <v xml:space="preserve"> </v>
      </c>
      <c r="AQ173" s="3" t="str">
        <f t="shared" si="81"/>
        <v xml:space="preserve"> </v>
      </c>
      <c r="AR173" s="3" t="str">
        <f t="shared" si="82"/>
        <v xml:space="preserve"> </v>
      </c>
    </row>
    <row r="174" spans="1:44">
      <c r="A174" s="3">
        <f t="shared" si="83"/>
        <v>1.7100000000000013</v>
      </c>
      <c r="B174" s="3">
        <f t="shared" si="103"/>
        <v>0</v>
      </c>
      <c r="C174" s="3">
        <f t="shared" si="104"/>
        <v>2.3998999999999984</v>
      </c>
      <c r="D174" s="14">
        <f t="shared" si="84"/>
        <v>-6.542206489067913E-2</v>
      </c>
      <c r="E174" s="14">
        <f t="shared" si="77"/>
        <v>-0.14274438771396783</v>
      </c>
      <c r="F174" s="14">
        <f t="shared" si="105"/>
        <v>-0.20816645260464695</v>
      </c>
      <c r="G174" s="3">
        <f t="shared" si="78"/>
        <v>-14.30119653128474</v>
      </c>
      <c r="H174" s="3">
        <f t="shared" si="106"/>
        <v>39.269802707680071</v>
      </c>
      <c r="I174" s="3">
        <f t="shared" si="107"/>
        <v>62.86528192838766</v>
      </c>
      <c r="P174" s="3" t="str">
        <f t="shared" si="102"/>
        <v xml:space="preserve"> </v>
      </c>
      <c r="Q174" s="3" t="str">
        <f t="shared" si="85"/>
        <v xml:space="preserve"> </v>
      </c>
      <c r="R174" s="3" t="str">
        <f t="shared" si="86"/>
        <v xml:space="preserve"> </v>
      </c>
      <c r="S174" s="3" t="str">
        <f t="shared" si="87"/>
        <v xml:space="preserve"> </v>
      </c>
      <c r="T174" s="3">
        <f t="shared" si="88"/>
        <v>0</v>
      </c>
      <c r="U174" s="3" t="str">
        <f t="shared" si="89"/>
        <v xml:space="preserve"> </v>
      </c>
      <c r="V174" s="3" t="str">
        <f t="shared" si="90"/>
        <v xml:space="preserve"> </v>
      </c>
      <c r="W174" s="3" t="str">
        <f t="shared" si="91"/>
        <v xml:space="preserve"> </v>
      </c>
      <c r="X174" s="3" t="str">
        <f t="shared" si="92"/>
        <v xml:space="preserve"> </v>
      </c>
      <c r="Y174" s="3" t="str">
        <f t="shared" si="93"/>
        <v xml:space="preserve"> </v>
      </c>
      <c r="AA174" s="16" t="str">
        <f t="shared" si="94"/>
        <v>UprStage</v>
      </c>
      <c r="AC174" s="3">
        <f t="shared" si="95"/>
        <v>2.3982428571428556</v>
      </c>
      <c r="AD174" s="3">
        <f t="shared" si="96"/>
        <v>19.801588161411491</v>
      </c>
      <c r="AE174" s="3">
        <f t="shared" si="97"/>
        <v>1.6571428571427482E-3</v>
      </c>
      <c r="AF174" s="3">
        <f t="shared" si="99"/>
        <v>14.55587664635404</v>
      </c>
      <c r="AH174" s="28">
        <f t="shared" si="100"/>
        <v>0.26300000000000001</v>
      </c>
      <c r="AI174" s="28">
        <f t="shared" si="101"/>
        <v>2.5446900494077322E-4</v>
      </c>
      <c r="AJ174" s="40">
        <f t="shared" si="98"/>
        <v>1.455587664635404E-2</v>
      </c>
      <c r="AK174" s="28"/>
      <c r="AM174" s="14">
        <f>Rho_Coef0+Rho_Coef1*Solution!I174+Rho_Coef2*Solution!I174^2</f>
        <v>0.99399301765537618</v>
      </c>
      <c r="AO174" s="3" t="str">
        <f t="shared" si="79"/>
        <v xml:space="preserve"> </v>
      </c>
      <c r="AP174" s="3" t="str">
        <f t="shared" si="80"/>
        <v xml:space="preserve"> </v>
      </c>
      <c r="AQ174" s="3" t="str">
        <f t="shared" si="81"/>
        <v xml:space="preserve"> </v>
      </c>
      <c r="AR174" s="3" t="str">
        <f t="shared" si="82"/>
        <v xml:space="preserve"> </v>
      </c>
    </row>
    <row r="175" spans="1:44">
      <c r="A175" s="3">
        <f t="shared" si="83"/>
        <v>1.7200000000000013</v>
      </c>
      <c r="B175" s="3">
        <f t="shared" si="103"/>
        <v>0</v>
      </c>
      <c r="C175" s="3">
        <f t="shared" si="104"/>
        <v>2.3998999999999984</v>
      </c>
      <c r="D175" s="14">
        <f t="shared" si="84"/>
        <v>-6.4943971899245348E-2</v>
      </c>
      <c r="E175" s="14">
        <f t="shared" si="77"/>
        <v>-0.14274438771396783</v>
      </c>
      <c r="F175" s="14">
        <f t="shared" si="105"/>
        <v>-0.20768835961321319</v>
      </c>
      <c r="G175" s="3">
        <f t="shared" si="78"/>
        <v>-14.268351172461676</v>
      </c>
      <c r="H175" s="3">
        <f t="shared" si="106"/>
        <v>39.126790742367227</v>
      </c>
      <c r="I175" s="3">
        <f t="shared" si="107"/>
        <v>63.257266537905842</v>
      </c>
      <c r="P175" s="3" t="str">
        <f t="shared" si="102"/>
        <v xml:space="preserve"> </v>
      </c>
      <c r="Q175" s="3" t="str">
        <f t="shared" si="85"/>
        <v xml:space="preserve"> </v>
      </c>
      <c r="R175" s="3" t="str">
        <f t="shared" si="86"/>
        <v xml:space="preserve"> </v>
      </c>
      <c r="S175" s="3" t="str">
        <f t="shared" si="87"/>
        <v xml:space="preserve"> </v>
      </c>
      <c r="T175" s="3">
        <f t="shared" si="88"/>
        <v>0</v>
      </c>
      <c r="U175" s="3" t="str">
        <f t="shared" si="89"/>
        <v xml:space="preserve"> </v>
      </c>
      <c r="V175" s="3" t="str">
        <f t="shared" si="90"/>
        <v xml:space="preserve"> </v>
      </c>
      <c r="W175" s="3" t="str">
        <f t="shared" si="91"/>
        <v xml:space="preserve"> </v>
      </c>
      <c r="X175" s="3" t="str">
        <f t="shared" si="92"/>
        <v xml:space="preserve"> </v>
      </c>
      <c r="Y175" s="3" t="str">
        <f t="shared" si="93"/>
        <v xml:space="preserve"> </v>
      </c>
      <c r="AA175" s="16" t="str">
        <f t="shared" si="94"/>
        <v>UprStage</v>
      </c>
      <c r="AC175" s="3">
        <f t="shared" si="95"/>
        <v>2.3982428571428556</v>
      </c>
      <c r="AD175" s="3">
        <f t="shared" si="96"/>
        <v>19.801588161411491</v>
      </c>
      <c r="AE175" s="3">
        <f t="shared" si="97"/>
        <v>1.6571428571427482E-3</v>
      </c>
      <c r="AF175" s="3">
        <f t="shared" si="99"/>
        <v>14.55587664635404</v>
      </c>
      <c r="AH175" s="28">
        <f t="shared" si="100"/>
        <v>0.26300000000000001</v>
      </c>
      <c r="AI175" s="28">
        <f t="shared" si="101"/>
        <v>2.5446900494077322E-4</v>
      </c>
      <c r="AJ175" s="40">
        <f t="shared" si="98"/>
        <v>1.455587664635404E-2</v>
      </c>
      <c r="AK175" s="28"/>
      <c r="AM175" s="14">
        <f>Rho_Coef0+Rho_Coef1*Solution!I175+Rho_Coef2*Solution!I175^2</f>
        <v>0.99395557802072565</v>
      </c>
      <c r="AO175" s="3" t="str">
        <f t="shared" si="79"/>
        <v xml:space="preserve"> </v>
      </c>
      <c r="AP175" s="3" t="str">
        <f t="shared" si="80"/>
        <v xml:space="preserve"> </v>
      </c>
      <c r="AQ175" s="3" t="str">
        <f t="shared" si="81"/>
        <v xml:space="preserve"> </v>
      </c>
      <c r="AR175" s="3" t="str">
        <f t="shared" si="82"/>
        <v xml:space="preserve"> </v>
      </c>
    </row>
    <row r="176" spans="1:44">
      <c r="A176" s="3">
        <f t="shared" si="83"/>
        <v>1.7300000000000013</v>
      </c>
      <c r="B176" s="3">
        <f t="shared" si="103"/>
        <v>0</v>
      </c>
      <c r="C176" s="3">
        <f t="shared" si="104"/>
        <v>2.3998999999999984</v>
      </c>
      <c r="D176" s="14">
        <f t="shared" si="84"/>
        <v>-6.4468745338766981E-2</v>
      </c>
      <c r="E176" s="14">
        <f t="shared" si="77"/>
        <v>-0.14274438771396783</v>
      </c>
      <c r="F176" s="14">
        <f t="shared" si="105"/>
        <v>-0.20721313305273481</v>
      </c>
      <c r="G176" s="3">
        <f t="shared" si="78"/>
        <v>-14.235702739665468</v>
      </c>
      <c r="H176" s="3">
        <f t="shared" si="106"/>
        <v>38.984107230642607</v>
      </c>
      <c r="I176" s="3">
        <f t="shared" si="107"/>
        <v>63.647822660192531</v>
      </c>
      <c r="P176" s="3" t="str">
        <f t="shared" si="102"/>
        <v xml:space="preserve"> </v>
      </c>
      <c r="Q176" s="3" t="str">
        <f t="shared" si="85"/>
        <v xml:space="preserve"> </v>
      </c>
      <c r="R176" s="3" t="str">
        <f t="shared" si="86"/>
        <v xml:space="preserve"> </v>
      </c>
      <c r="S176" s="3" t="str">
        <f t="shared" si="87"/>
        <v xml:space="preserve"> </v>
      </c>
      <c r="T176" s="3">
        <f t="shared" si="88"/>
        <v>0</v>
      </c>
      <c r="U176" s="3" t="str">
        <f t="shared" si="89"/>
        <v xml:space="preserve"> </v>
      </c>
      <c r="V176" s="3" t="str">
        <f t="shared" si="90"/>
        <v xml:space="preserve"> </v>
      </c>
      <c r="W176" s="3" t="str">
        <f t="shared" si="91"/>
        <v xml:space="preserve"> </v>
      </c>
      <c r="X176" s="3" t="str">
        <f t="shared" si="92"/>
        <v xml:space="preserve"> </v>
      </c>
      <c r="Y176" s="3" t="str">
        <f t="shared" si="93"/>
        <v xml:space="preserve"> </v>
      </c>
      <c r="AA176" s="16" t="str">
        <f t="shared" si="94"/>
        <v>UprStage</v>
      </c>
      <c r="AC176" s="3">
        <f t="shared" si="95"/>
        <v>2.3982428571428556</v>
      </c>
      <c r="AD176" s="3">
        <f t="shared" si="96"/>
        <v>19.801588161411491</v>
      </c>
      <c r="AE176" s="3">
        <f t="shared" si="97"/>
        <v>1.6571428571427482E-3</v>
      </c>
      <c r="AF176" s="3">
        <f t="shared" si="99"/>
        <v>14.55587664635404</v>
      </c>
      <c r="AH176" s="28">
        <f t="shared" si="100"/>
        <v>0.26300000000000001</v>
      </c>
      <c r="AI176" s="28">
        <f t="shared" si="101"/>
        <v>2.5446900494077322E-4</v>
      </c>
      <c r="AJ176" s="40">
        <f t="shared" si="98"/>
        <v>1.455587664635404E-2</v>
      </c>
      <c r="AK176" s="28"/>
      <c r="AM176" s="14">
        <f>Rho_Coef0+Rho_Coef1*Solution!I176+Rho_Coef2*Solution!I176^2</f>
        <v>0.99391827586499371</v>
      </c>
      <c r="AO176" s="3" t="str">
        <f t="shared" si="79"/>
        <v xml:space="preserve"> </v>
      </c>
      <c r="AP176" s="3" t="str">
        <f t="shared" si="80"/>
        <v xml:space="preserve"> </v>
      </c>
      <c r="AQ176" s="3" t="str">
        <f t="shared" si="81"/>
        <v xml:space="preserve"> </v>
      </c>
      <c r="AR176" s="3" t="str">
        <f t="shared" si="82"/>
        <v xml:space="preserve"> </v>
      </c>
    </row>
    <row r="177" spans="1:44">
      <c r="A177" s="3">
        <f t="shared" si="83"/>
        <v>1.7400000000000013</v>
      </c>
      <c r="B177" s="3">
        <f t="shared" si="103"/>
        <v>0</v>
      </c>
      <c r="C177" s="3">
        <f t="shared" si="104"/>
        <v>2.3998999999999984</v>
      </c>
      <c r="D177" s="14">
        <f t="shared" si="84"/>
        <v>-6.3996366255885104E-2</v>
      </c>
      <c r="E177" s="14">
        <f t="shared" si="77"/>
        <v>-0.14274438771396783</v>
      </c>
      <c r="F177" s="14">
        <f t="shared" si="105"/>
        <v>-0.20674075396985292</v>
      </c>
      <c r="G177" s="3">
        <f t="shared" si="78"/>
        <v>-14.203249930785679</v>
      </c>
      <c r="H177" s="3">
        <f t="shared" si="106"/>
        <v>38.841750203245951</v>
      </c>
      <c r="I177" s="3">
        <f t="shared" si="107"/>
        <v>64.03695357000241</v>
      </c>
      <c r="P177" s="3" t="str">
        <f t="shared" si="102"/>
        <v xml:space="preserve"> </v>
      </c>
      <c r="Q177" s="3" t="str">
        <f t="shared" si="85"/>
        <v xml:space="preserve"> </v>
      </c>
      <c r="R177" s="3" t="str">
        <f t="shared" si="86"/>
        <v xml:space="preserve"> </v>
      </c>
      <c r="S177" s="3" t="str">
        <f t="shared" si="87"/>
        <v xml:space="preserve"> </v>
      </c>
      <c r="T177" s="3">
        <f t="shared" si="88"/>
        <v>0</v>
      </c>
      <c r="U177" s="3" t="str">
        <f t="shared" si="89"/>
        <v xml:space="preserve"> </v>
      </c>
      <c r="V177" s="3" t="str">
        <f t="shared" si="90"/>
        <v xml:space="preserve"> </v>
      </c>
      <c r="W177" s="3" t="str">
        <f t="shared" si="91"/>
        <v xml:space="preserve"> </v>
      </c>
      <c r="X177" s="3" t="str">
        <f t="shared" si="92"/>
        <v xml:space="preserve"> </v>
      </c>
      <c r="Y177" s="3" t="str">
        <f t="shared" si="93"/>
        <v xml:space="preserve"> </v>
      </c>
      <c r="AA177" s="16" t="str">
        <f t="shared" si="94"/>
        <v>UprStage</v>
      </c>
      <c r="AC177" s="3">
        <f t="shared" si="95"/>
        <v>2.3982428571428556</v>
      </c>
      <c r="AD177" s="3">
        <f t="shared" si="96"/>
        <v>19.801588161411491</v>
      </c>
      <c r="AE177" s="3">
        <f t="shared" si="97"/>
        <v>1.6571428571427482E-3</v>
      </c>
      <c r="AF177" s="3">
        <f t="shared" si="99"/>
        <v>14.55587664635404</v>
      </c>
      <c r="AH177" s="28">
        <f t="shared" si="100"/>
        <v>0.26300000000000001</v>
      </c>
      <c r="AI177" s="28">
        <f t="shared" si="101"/>
        <v>2.5446900494077322E-4</v>
      </c>
      <c r="AJ177" s="40">
        <f t="shared" si="98"/>
        <v>1.455587664635404E-2</v>
      </c>
      <c r="AK177" s="28"/>
      <c r="AM177" s="14">
        <f>Rho_Coef0+Rho_Coef1*Solution!I177+Rho_Coef2*Solution!I177^2</f>
        <v>0.99388111086403186</v>
      </c>
      <c r="AO177" s="3" t="str">
        <f t="shared" si="79"/>
        <v xml:space="preserve"> </v>
      </c>
      <c r="AP177" s="3" t="str">
        <f t="shared" si="80"/>
        <v xml:space="preserve"> </v>
      </c>
      <c r="AQ177" s="3" t="str">
        <f t="shared" si="81"/>
        <v xml:space="preserve"> </v>
      </c>
      <c r="AR177" s="3" t="str">
        <f t="shared" si="82"/>
        <v xml:space="preserve"> </v>
      </c>
    </row>
    <row r="178" spans="1:44">
      <c r="A178" s="3">
        <f t="shared" si="83"/>
        <v>1.7500000000000013</v>
      </c>
      <c r="B178" s="3">
        <f t="shared" si="103"/>
        <v>0</v>
      </c>
      <c r="C178" s="3">
        <f t="shared" si="104"/>
        <v>2.3998999999999984</v>
      </c>
      <c r="D178" s="14">
        <f t="shared" si="84"/>
        <v>-6.3526815868196682E-2</v>
      </c>
      <c r="E178" s="14">
        <f t="shared" si="77"/>
        <v>-0.14274438771396783</v>
      </c>
      <c r="F178" s="14">
        <f t="shared" si="105"/>
        <v>-0.2062712035821645</v>
      </c>
      <c r="G178" s="3">
        <f t="shared" si="78"/>
        <v>-14.170991455456678</v>
      </c>
      <c r="H178" s="3">
        <f t="shared" si="106"/>
        <v>38.699717703938092</v>
      </c>
      <c r="I178" s="3">
        <f t="shared" si="107"/>
        <v>64.424662522462086</v>
      </c>
      <c r="P178" s="3" t="str">
        <f t="shared" si="102"/>
        <v xml:space="preserve"> </v>
      </c>
      <c r="Q178" s="3" t="str">
        <f t="shared" si="85"/>
        <v xml:space="preserve"> </v>
      </c>
      <c r="R178" s="3" t="str">
        <f t="shared" si="86"/>
        <v xml:space="preserve"> </v>
      </c>
      <c r="S178" s="3" t="str">
        <f t="shared" si="87"/>
        <v xml:space="preserve"> </v>
      </c>
      <c r="T178" s="3">
        <f t="shared" si="88"/>
        <v>0</v>
      </c>
      <c r="U178" s="3" t="str">
        <f t="shared" si="89"/>
        <v xml:space="preserve"> </v>
      </c>
      <c r="V178" s="3" t="str">
        <f t="shared" si="90"/>
        <v xml:space="preserve"> </v>
      </c>
      <c r="W178" s="3" t="str">
        <f t="shared" si="91"/>
        <v xml:space="preserve"> </v>
      </c>
      <c r="X178" s="3" t="str">
        <f t="shared" si="92"/>
        <v xml:space="preserve"> </v>
      </c>
      <c r="Y178" s="3" t="str">
        <f t="shared" si="93"/>
        <v xml:space="preserve"> </v>
      </c>
      <c r="AA178" s="16" t="str">
        <f t="shared" si="94"/>
        <v>UprStage</v>
      </c>
      <c r="AC178" s="3">
        <f t="shared" si="95"/>
        <v>2.3982428571428556</v>
      </c>
      <c r="AD178" s="3">
        <f t="shared" si="96"/>
        <v>19.801588161411491</v>
      </c>
      <c r="AE178" s="3">
        <f t="shared" si="97"/>
        <v>1.6571428571427482E-3</v>
      </c>
      <c r="AF178" s="3">
        <f t="shared" si="99"/>
        <v>14.55587664635404</v>
      </c>
      <c r="AH178" s="28">
        <f t="shared" si="100"/>
        <v>0.26300000000000001</v>
      </c>
      <c r="AI178" s="28">
        <f t="shared" si="101"/>
        <v>2.5446900494077322E-4</v>
      </c>
      <c r="AJ178" s="40">
        <f t="shared" si="98"/>
        <v>1.455587664635404E-2</v>
      </c>
      <c r="AK178" s="28"/>
      <c r="AM178" s="14">
        <f>Rho_Coef0+Rho_Coef1*Solution!I178+Rho_Coef2*Solution!I178^2</f>
        <v>0.99384408269564228</v>
      </c>
      <c r="AO178" s="3" t="str">
        <f t="shared" si="79"/>
        <v xml:space="preserve"> </v>
      </c>
      <c r="AP178" s="3" t="str">
        <f t="shared" si="80"/>
        <v xml:space="preserve"> </v>
      </c>
      <c r="AQ178" s="3" t="str">
        <f t="shared" si="81"/>
        <v xml:space="preserve"> </v>
      </c>
      <c r="AR178" s="3" t="str">
        <f t="shared" si="82"/>
        <v xml:space="preserve"> </v>
      </c>
    </row>
    <row r="179" spans="1:44">
      <c r="A179" s="3">
        <f t="shared" si="83"/>
        <v>1.7600000000000013</v>
      </c>
      <c r="B179" s="3">
        <f t="shared" si="103"/>
        <v>0</v>
      </c>
      <c r="C179" s="3">
        <f t="shared" si="104"/>
        <v>2.3998999999999984</v>
      </c>
      <c r="D179" s="14">
        <f t="shared" si="84"/>
        <v>-6.3060075562473214E-2</v>
      </c>
      <c r="E179" s="14">
        <f t="shared" si="77"/>
        <v>-0.14274438771396783</v>
      </c>
      <c r="F179" s="14">
        <f t="shared" si="105"/>
        <v>-0.20580446327644103</v>
      </c>
      <c r="G179" s="3">
        <f t="shared" si="78"/>
        <v>-14.138926034935242</v>
      </c>
      <c r="H179" s="3">
        <f t="shared" si="106"/>
        <v>38.558007789383524</v>
      </c>
      <c r="I179" s="3">
        <f t="shared" si="107"/>
        <v>64.810952753199714</v>
      </c>
      <c r="P179" s="3" t="str">
        <f t="shared" si="102"/>
        <v xml:space="preserve"> </v>
      </c>
      <c r="Q179" s="3" t="str">
        <f t="shared" si="85"/>
        <v xml:space="preserve"> </v>
      </c>
      <c r="R179" s="3" t="str">
        <f t="shared" si="86"/>
        <v xml:space="preserve"> </v>
      </c>
      <c r="S179" s="3" t="str">
        <f t="shared" si="87"/>
        <v xml:space="preserve"> </v>
      </c>
      <c r="T179" s="3">
        <f t="shared" si="88"/>
        <v>0</v>
      </c>
      <c r="U179" s="3" t="str">
        <f t="shared" si="89"/>
        <v xml:space="preserve"> </v>
      </c>
      <c r="V179" s="3" t="str">
        <f t="shared" si="90"/>
        <v xml:space="preserve"> </v>
      </c>
      <c r="W179" s="3" t="str">
        <f t="shared" si="91"/>
        <v xml:space="preserve"> </v>
      </c>
      <c r="X179" s="3" t="str">
        <f t="shared" si="92"/>
        <v xml:space="preserve"> </v>
      </c>
      <c r="Y179" s="3" t="str">
        <f t="shared" si="93"/>
        <v xml:space="preserve"> </v>
      </c>
      <c r="AA179" s="16" t="str">
        <f t="shared" si="94"/>
        <v>UprStage</v>
      </c>
      <c r="AC179" s="3">
        <f t="shared" si="95"/>
        <v>2.3982428571428556</v>
      </c>
      <c r="AD179" s="3">
        <f t="shared" si="96"/>
        <v>19.801588161411491</v>
      </c>
      <c r="AE179" s="3">
        <f t="shared" si="97"/>
        <v>1.6571428571427482E-3</v>
      </c>
      <c r="AF179" s="3">
        <f t="shared" si="99"/>
        <v>14.55587664635404</v>
      </c>
      <c r="AH179" s="28">
        <f t="shared" si="100"/>
        <v>0.26300000000000001</v>
      </c>
      <c r="AI179" s="28">
        <f t="shared" si="101"/>
        <v>2.5446900494077322E-4</v>
      </c>
      <c r="AJ179" s="40">
        <f t="shared" si="98"/>
        <v>1.455587664635404E-2</v>
      </c>
      <c r="AK179" s="28"/>
      <c r="AM179" s="14">
        <f>Rho_Coef0+Rho_Coef1*Solution!I179+Rho_Coef2*Solution!I179^2</f>
        <v>0.99380719103956539</v>
      </c>
      <c r="AO179" s="3" t="str">
        <f t="shared" si="79"/>
        <v xml:space="preserve"> </v>
      </c>
      <c r="AP179" s="3" t="str">
        <f t="shared" si="80"/>
        <v xml:space="preserve"> </v>
      </c>
      <c r="AQ179" s="3" t="str">
        <f t="shared" si="81"/>
        <v xml:space="preserve"> </v>
      </c>
      <c r="AR179" s="3" t="str">
        <f t="shared" si="82"/>
        <v xml:space="preserve"> </v>
      </c>
    </row>
    <row r="180" spans="1:44">
      <c r="A180" s="3">
        <f t="shared" si="83"/>
        <v>1.7700000000000014</v>
      </c>
      <c r="B180" s="3">
        <f t="shared" si="103"/>
        <v>0</v>
      </c>
      <c r="C180" s="3">
        <f t="shared" si="104"/>
        <v>2.3998999999999984</v>
      </c>
      <c r="D180" s="14">
        <f t="shared" si="84"/>
        <v>-6.2596126892901463E-2</v>
      </c>
      <c r="E180" s="14">
        <f t="shared" si="77"/>
        <v>-0.14274438771396783</v>
      </c>
      <c r="F180" s="14">
        <f t="shared" si="105"/>
        <v>-0.20534051460686931</v>
      </c>
      <c r="G180" s="3">
        <f t="shared" si="78"/>
        <v>-14.107052401979722</v>
      </c>
      <c r="H180" s="3">
        <f t="shared" si="106"/>
        <v>38.416618529034174</v>
      </c>
      <c r="I180" s="3">
        <f t="shared" si="107"/>
        <v>65.195827478473447</v>
      </c>
      <c r="P180" s="3" t="str">
        <f t="shared" si="102"/>
        <v xml:space="preserve"> </v>
      </c>
      <c r="Q180" s="3" t="str">
        <f t="shared" si="85"/>
        <v xml:space="preserve"> </v>
      </c>
      <c r="R180" s="3" t="str">
        <f t="shared" si="86"/>
        <v xml:space="preserve"> </v>
      </c>
      <c r="S180" s="3" t="str">
        <f t="shared" si="87"/>
        <v xml:space="preserve"> </v>
      </c>
      <c r="T180" s="3">
        <f t="shared" si="88"/>
        <v>0</v>
      </c>
      <c r="U180" s="3" t="str">
        <f t="shared" si="89"/>
        <v xml:space="preserve"> </v>
      </c>
      <c r="V180" s="3" t="str">
        <f t="shared" si="90"/>
        <v xml:space="preserve"> </v>
      </c>
      <c r="W180" s="3" t="str">
        <f t="shared" si="91"/>
        <v xml:space="preserve"> </v>
      </c>
      <c r="X180" s="3" t="str">
        <f t="shared" si="92"/>
        <v xml:space="preserve"> </v>
      </c>
      <c r="Y180" s="3" t="str">
        <f t="shared" si="93"/>
        <v xml:space="preserve"> </v>
      </c>
      <c r="AA180" s="16" t="str">
        <f t="shared" si="94"/>
        <v>UprStage</v>
      </c>
      <c r="AC180" s="3">
        <f t="shared" si="95"/>
        <v>2.3982428571428556</v>
      </c>
      <c r="AD180" s="3">
        <f t="shared" si="96"/>
        <v>19.801588161411491</v>
      </c>
      <c r="AE180" s="3">
        <f t="shared" si="97"/>
        <v>1.6571428571427482E-3</v>
      </c>
      <c r="AF180" s="3">
        <f t="shared" si="99"/>
        <v>14.55587664635404</v>
      </c>
      <c r="AH180" s="28">
        <f t="shared" si="100"/>
        <v>0.26300000000000001</v>
      </c>
      <c r="AI180" s="28">
        <f t="shared" si="101"/>
        <v>2.5446900494077322E-4</v>
      </c>
      <c r="AJ180" s="40">
        <f t="shared" si="98"/>
        <v>1.455587664635404E-2</v>
      </c>
      <c r="AK180" s="28"/>
      <c r="AM180" s="14">
        <f>Rho_Coef0+Rho_Coef1*Solution!I180+Rho_Coef2*Solution!I180^2</f>
        <v>0.99377043557746603</v>
      </c>
      <c r="AO180" s="3" t="str">
        <f t="shared" si="79"/>
        <v xml:space="preserve"> </v>
      </c>
      <c r="AP180" s="3" t="str">
        <f t="shared" si="80"/>
        <v xml:space="preserve"> </v>
      </c>
      <c r="AQ180" s="3" t="str">
        <f t="shared" si="81"/>
        <v xml:space="preserve"> </v>
      </c>
      <c r="AR180" s="3" t="str">
        <f t="shared" si="82"/>
        <v xml:space="preserve"> </v>
      </c>
    </row>
    <row r="181" spans="1:44">
      <c r="A181" s="3">
        <f t="shared" si="83"/>
        <v>1.7800000000000014</v>
      </c>
      <c r="B181" s="3">
        <f t="shared" si="103"/>
        <v>0</v>
      </c>
      <c r="C181" s="3">
        <f t="shared" si="104"/>
        <v>2.3998999999999984</v>
      </c>
      <c r="D181" s="14">
        <f t="shared" si="84"/>
        <v>-6.2134951579345683E-2</v>
      </c>
      <c r="E181" s="14">
        <f t="shared" si="77"/>
        <v>-0.14274438771396783</v>
      </c>
      <c r="F181" s="14">
        <f t="shared" si="105"/>
        <v>-0.20487933929331351</v>
      </c>
      <c r="G181" s="3">
        <f t="shared" si="78"/>
        <v>-14.075369300730625</v>
      </c>
      <c r="H181" s="3">
        <f t="shared" si="106"/>
        <v>38.275548005014379</v>
      </c>
      <c r="I181" s="3">
        <f t="shared" si="107"/>
        <v>65.579289895298757</v>
      </c>
      <c r="P181" s="3" t="str">
        <f t="shared" si="102"/>
        <v xml:space="preserve"> </v>
      </c>
      <c r="Q181" s="3" t="str">
        <f t="shared" si="85"/>
        <v xml:space="preserve"> </v>
      </c>
      <c r="R181" s="3" t="str">
        <f t="shared" si="86"/>
        <v xml:space="preserve"> </v>
      </c>
      <c r="S181" s="3" t="str">
        <f t="shared" si="87"/>
        <v xml:space="preserve"> </v>
      </c>
      <c r="T181" s="3">
        <f t="shared" si="88"/>
        <v>0</v>
      </c>
      <c r="U181" s="3" t="str">
        <f t="shared" si="89"/>
        <v xml:space="preserve"> </v>
      </c>
      <c r="V181" s="3" t="str">
        <f t="shared" si="90"/>
        <v xml:space="preserve"> </v>
      </c>
      <c r="W181" s="3" t="str">
        <f t="shared" si="91"/>
        <v xml:space="preserve"> </v>
      </c>
      <c r="X181" s="3" t="str">
        <f t="shared" si="92"/>
        <v xml:space="preserve"> </v>
      </c>
      <c r="Y181" s="3" t="str">
        <f t="shared" si="93"/>
        <v xml:space="preserve"> </v>
      </c>
      <c r="AA181" s="16" t="str">
        <f t="shared" si="94"/>
        <v>UprStage</v>
      </c>
      <c r="AC181" s="3">
        <f t="shared" si="95"/>
        <v>2.3982428571428556</v>
      </c>
      <c r="AD181" s="3">
        <f t="shared" si="96"/>
        <v>19.801588161411491</v>
      </c>
      <c r="AE181" s="3">
        <f t="shared" si="97"/>
        <v>1.6571428571427482E-3</v>
      </c>
      <c r="AF181" s="3">
        <f t="shared" si="99"/>
        <v>14.55587664635404</v>
      </c>
      <c r="AH181" s="28">
        <f t="shared" si="100"/>
        <v>0.26300000000000001</v>
      </c>
      <c r="AI181" s="28">
        <f t="shared" si="101"/>
        <v>2.5446900494077322E-4</v>
      </c>
      <c r="AJ181" s="40">
        <f t="shared" si="98"/>
        <v>1.455587664635404E-2</v>
      </c>
      <c r="AK181" s="28"/>
      <c r="AM181" s="14">
        <f>Rho_Coef0+Rho_Coef1*Solution!I181+Rho_Coef2*Solution!I181^2</f>
        <v>0.99373381599292177</v>
      </c>
      <c r="AO181" s="3" t="str">
        <f t="shared" si="79"/>
        <v xml:space="preserve"> </v>
      </c>
      <c r="AP181" s="3" t="str">
        <f t="shared" si="80"/>
        <v xml:space="preserve"> </v>
      </c>
      <c r="AQ181" s="3" t="str">
        <f t="shared" si="81"/>
        <v xml:space="preserve"> </v>
      </c>
      <c r="AR181" s="3" t="str">
        <f t="shared" si="82"/>
        <v xml:space="preserve"> </v>
      </c>
    </row>
    <row r="182" spans="1:44">
      <c r="A182" s="3">
        <f t="shared" si="83"/>
        <v>1.7900000000000014</v>
      </c>
      <c r="B182" s="3">
        <f t="shared" si="103"/>
        <v>0</v>
      </c>
      <c r="C182" s="3">
        <f t="shared" si="104"/>
        <v>2.3998999999999984</v>
      </c>
      <c r="D182" s="14">
        <f t="shared" si="84"/>
        <v>-6.1676531505631446E-2</v>
      </c>
      <c r="E182" s="14">
        <f t="shared" si="77"/>
        <v>-0.14274438771396783</v>
      </c>
      <c r="F182" s="14">
        <f t="shared" si="105"/>
        <v>-0.20442091921959926</v>
      </c>
      <c r="G182" s="3">
        <f t="shared" si="78"/>
        <v>-14.043875486592741</v>
      </c>
      <c r="H182" s="3">
        <f t="shared" si="106"/>
        <v>38.134794312007074</v>
      </c>
      <c r="I182" s="3">
        <f t="shared" si="107"/>
        <v>65.961343181574577</v>
      </c>
      <c r="P182" s="3" t="str">
        <f t="shared" si="102"/>
        <v xml:space="preserve"> </v>
      </c>
      <c r="Q182" s="3" t="str">
        <f t="shared" si="85"/>
        <v xml:space="preserve"> </v>
      </c>
      <c r="R182" s="3" t="str">
        <f t="shared" si="86"/>
        <v xml:space="preserve"> </v>
      </c>
      <c r="S182" s="3" t="str">
        <f t="shared" si="87"/>
        <v xml:space="preserve"> </v>
      </c>
      <c r="T182" s="3">
        <f t="shared" si="88"/>
        <v>0</v>
      </c>
      <c r="U182" s="3" t="str">
        <f t="shared" si="89"/>
        <v xml:space="preserve"> </v>
      </c>
      <c r="V182" s="3" t="str">
        <f t="shared" si="90"/>
        <v xml:space="preserve"> </v>
      </c>
      <c r="W182" s="3" t="str">
        <f t="shared" si="91"/>
        <v xml:space="preserve"> </v>
      </c>
      <c r="X182" s="3" t="str">
        <f t="shared" si="92"/>
        <v xml:space="preserve"> </v>
      </c>
      <c r="Y182" s="3" t="str">
        <f t="shared" si="93"/>
        <v xml:space="preserve"> </v>
      </c>
      <c r="AA182" s="16" t="str">
        <f t="shared" si="94"/>
        <v>UprStage</v>
      </c>
      <c r="AC182" s="3">
        <f t="shared" si="95"/>
        <v>2.3982428571428556</v>
      </c>
      <c r="AD182" s="3">
        <f t="shared" si="96"/>
        <v>19.801588161411491</v>
      </c>
      <c r="AE182" s="3">
        <f t="shared" si="97"/>
        <v>1.6571428571427482E-3</v>
      </c>
      <c r="AF182" s="3">
        <f t="shared" si="99"/>
        <v>14.55587664635404</v>
      </c>
      <c r="AH182" s="28">
        <f t="shared" si="100"/>
        <v>0.26300000000000001</v>
      </c>
      <c r="AI182" s="28">
        <f t="shared" si="101"/>
        <v>2.5446900494077322E-4</v>
      </c>
      <c r="AJ182" s="40">
        <f t="shared" si="98"/>
        <v>1.455587664635404E-2</v>
      </c>
      <c r="AK182" s="28"/>
      <c r="AM182" s="14">
        <f>Rho_Coef0+Rho_Coef1*Solution!I182+Rho_Coef2*Solution!I182^2</f>
        <v>0.99369733197140964</v>
      </c>
      <c r="AO182" s="3" t="str">
        <f t="shared" si="79"/>
        <v xml:space="preserve"> </v>
      </c>
      <c r="AP182" s="3" t="str">
        <f t="shared" si="80"/>
        <v xml:space="preserve"> </v>
      </c>
      <c r="AQ182" s="3" t="str">
        <f t="shared" si="81"/>
        <v xml:space="preserve"> </v>
      </c>
      <c r="AR182" s="3" t="str">
        <f t="shared" si="82"/>
        <v xml:space="preserve"> </v>
      </c>
    </row>
    <row r="183" spans="1:44">
      <c r="A183" s="3">
        <f t="shared" si="83"/>
        <v>1.8000000000000014</v>
      </c>
      <c r="B183" s="3">
        <f t="shared" si="103"/>
        <v>0</v>
      </c>
      <c r="C183" s="3">
        <f t="shared" si="104"/>
        <v>2.3998999999999984</v>
      </c>
      <c r="D183" s="14">
        <f t="shared" si="84"/>
        <v>-6.1220848717850405E-2</v>
      </c>
      <c r="E183" s="14">
        <f t="shared" si="77"/>
        <v>-0.14274438771396783</v>
      </c>
      <c r="F183" s="14">
        <f t="shared" si="105"/>
        <v>-0.20396523643181824</v>
      </c>
      <c r="G183" s="3">
        <f t="shared" si="78"/>
        <v>-14.012569726118661</v>
      </c>
      <c r="H183" s="3">
        <f t="shared" si="106"/>
        <v>37.994355557141148</v>
      </c>
      <c r="I183" s="3">
        <f t="shared" si="107"/>
        <v>66.341990496208354</v>
      </c>
      <c r="P183" s="3" t="str">
        <f t="shared" si="102"/>
        <v xml:space="preserve"> </v>
      </c>
      <c r="Q183" s="3" t="str">
        <f t="shared" si="85"/>
        <v xml:space="preserve"> </v>
      </c>
      <c r="R183" s="3" t="str">
        <f t="shared" si="86"/>
        <v xml:space="preserve"> </v>
      </c>
      <c r="S183" s="3" t="str">
        <f t="shared" si="87"/>
        <v xml:space="preserve"> </v>
      </c>
      <c r="T183" s="3">
        <f t="shared" si="88"/>
        <v>0</v>
      </c>
      <c r="U183" s="3" t="str">
        <f t="shared" si="89"/>
        <v xml:space="preserve"> </v>
      </c>
      <c r="V183" s="3" t="str">
        <f t="shared" si="90"/>
        <v xml:space="preserve"> </v>
      </c>
      <c r="W183" s="3" t="str">
        <f t="shared" si="91"/>
        <v xml:space="preserve"> </v>
      </c>
      <c r="X183" s="3" t="str">
        <f t="shared" si="92"/>
        <v xml:space="preserve"> </v>
      </c>
      <c r="Y183" s="3" t="str">
        <f t="shared" si="93"/>
        <v xml:space="preserve"> </v>
      </c>
      <c r="AA183" s="16" t="str">
        <f t="shared" si="94"/>
        <v>UprStage</v>
      </c>
      <c r="AC183" s="3">
        <f t="shared" si="95"/>
        <v>2.3982428571428556</v>
      </c>
      <c r="AD183" s="3">
        <f t="shared" si="96"/>
        <v>19.801588161411491</v>
      </c>
      <c r="AE183" s="3">
        <f t="shared" si="97"/>
        <v>1.6571428571427482E-3</v>
      </c>
      <c r="AF183" s="3">
        <f t="shared" si="99"/>
        <v>14.55587664635404</v>
      </c>
      <c r="AH183" s="28">
        <f t="shared" si="100"/>
        <v>0.26300000000000001</v>
      </c>
      <c r="AI183" s="28">
        <f t="shared" si="101"/>
        <v>2.5446900494077322E-4</v>
      </c>
      <c r="AJ183" s="40">
        <f t="shared" si="98"/>
        <v>1.455587664635404E-2</v>
      </c>
      <c r="AK183" s="28"/>
      <c r="AM183" s="14">
        <f>Rho_Coef0+Rho_Coef1*Solution!I183+Rho_Coef2*Solution!I183^2</f>
        <v>0.99366098320029361</v>
      </c>
      <c r="AO183" s="3" t="str">
        <f t="shared" si="79"/>
        <v xml:space="preserve"> </v>
      </c>
      <c r="AP183" s="3" t="str">
        <f t="shared" si="80"/>
        <v xml:space="preserve"> </v>
      </c>
      <c r="AQ183" s="3" t="str">
        <f t="shared" si="81"/>
        <v xml:space="preserve"> </v>
      </c>
      <c r="AR183" s="3" t="str">
        <f t="shared" si="82"/>
        <v xml:space="preserve"> </v>
      </c>
    </row>
    <row r="184" spans="1:44">
      <c r="A184" s="3">
        <f t="shared" si="83"/>
        <v>1.8100000000000014</v>
      </c>
      <c r="B184" s="3">
        <f t="shared" si="103"/>
        <v>0</v>
      </c>
      <c r="C184" s="3">
        <f t="shared" si="104"/>
        <v>2.3998999999999984</v>
      </c>
      <c r="D184" s="14">
        <f t="shared" si="84"/>
        <v>-6.0767885422685998E-2</v>
      </c>
      <c r="E184" s="14">
        <f t="shared" si="77"/>
        <v>-0.14274438771396783</v>
      </c>
      <c r="F184" s="14">
        <f t="shared" si="105"/>
        <v>-0.20351227313665382</v>
      </c>
      <c r="G184" s="3">
        <f t="shared" si="78"/>
        <v>-13.98145079689375</v>
      </c>
      <c r="H184" s="3">
        <f t="shared" si="106"/>
        <v>37.854229859879965</v>
      </c>
      <c r="I184" s="3">
        <f t="shared" si="107"/>
        <v>66.721234979239924</v>
      </c>
      <c r="P184" s="3" t="str">
        <f t="shared" si="102"/>
        <v xml:space="preserve"> </v>
      </c>
      <c r="Q184" s="3" t="str">
        <f t="shared" si="85"/>
        <v xml:space="preserve"> </v>
      </c>
      <c r="R184" s="3" t="str">
        <f t="shared" si="86"/>
        <v xml:space="preserve"> </v>
      </c>
      <c r="S184" s="3" t="str">
        <f t="shared" si="87"/>
        <v xml:space="preserve"> </v>
      </c>
      <c r="T184" s="3">
        <f t="shared" si="88"/>
        <v>0</v>
      </c>
      <c r="U184" s="3" t="str">
        <f t="shared" si="89"/>
        <v xml:space="preserve"> </v>
      </c>
      <c r="V184" s="3" t="str">
        <f t="shared" si="90"/>
        <v xml:space="preserve"> </v>
      </c>
      <c r="W184" s="3" t="str">
        <f t="shared" si="91"/>
        <v xml:space="preserve"> </v>
      </c>
      <c r="X184" s="3" t="str">
        <f t="shared" si="92"/>
        <v xml:space="preserve"> </v>
      </c>
      <c r="Y184" s="3" t="str">
        <f t="shared" si="93"/>
        <v xml:space="preserve"> </v>
      </c>
      <c r="AA184" s="16" t="str">
        <f t="shared" si="94"/>
        <v>UprStage</v>
      </c>
      <c r="AC184" s="3">
        <f t="shared" si="95"/>
        <v>2.3982428571428556</v>
      </c>
      <c r="AD184" s="3">
        <f t="shared" si="96"/>
        <v>19.801588161411491</v>
      </c>
      <c r="AE184" s="3">
        <f t="shared" si="97"/>
        <v>1.6571428571427482E-3</v>
      </c>
      <c r="AF184" s="3">
        <f t="shared" si="99"/>
        <v>14.55587664635404</v>
      </c>
      <c r="AH184" s="28">
        <f t="shared" si="100"/>
        <v>0.26300000000000001</v>
      </c>
      <c r="AI184" s="28">
        <f t="shared" si="101"/>
        <v>2.5446900494077322E-4</v>
      </c>
      <c r="AJ184" s="40">
        <f t="shared" si="98"/>
        <v>1.455587664635404E-2</v>
      </c>
      <c r="AK184" s="28"/>
      <c r="AM184" s="14">
        <f>Rho_Coef0+Rho_Coef1*Solution!I184+Rho_Coef2*Solution!I184^2</f>
        <v>0.99362476936881283</v>
      </c>
      <c r="AO184" s="3" t="str">
        <f t="shared" si="79"/>
        <v xml:space="preserve"> </v>
      </c>
      <c r="AP184" s="3" t="str">
        <f t="shared" si="80"/>
        <v xml:space="preserve"> </v>
      </c>
      <c r="AQ184" s="3" t="str">
        <f t="shared" si="81"/>
        <v xml:space="preserve"> </v>
      </c>
      <c r="AR184" s="3" t="str">
        <f t="shared" si="82"/>
        <v xml:space="preserve"> </v>
      </c>
    </row>
    <row r="185" spans="1:44">
      <c r="A185" s="3">
        <f t="shared" si="83"/>
        <v>1.8200000000000014</v>
      </c>
      <c r="B185" s="3">
        <f t="shared" si="103"/>
        <v>0</v>
      </c>
      <c r="C185" s="3">
        <f t="shared" si="104"/>
        <v>2.3998999999999984</v>
      </c>
      <c r="D185" s="14">
        <f t="shared" si="84"/>
        <v>-6.0317623985759537E-2</v>
      </c>
      <c r="E185" s="14">
        <f t="shared" si="77"/>
        <v>-0.14274438771396783</v>
      </c>
      <c r="F185" s="14">
        <f t="shared" si="105"/>
        <v>-0.20306201169972737</v>
      </c>
      <c r="G185" s="3">
        <f t="shared" si="78"/>
        <v>-13.950517487422539</v>
      </c>
      <c r="H185" s="3">
        <f t="shared" si="106"/>
        <v>37.714415351911029</v>
      </c>
      <c r="I185" s="3">
        <f t="shared" si="107"/>
        <v>67.099079751964354</v>
      </c>
      <c r="P185" s="3" t="str">
        <f t="shared" si="102"/>
        <v xml:space="preserve"> </v>
      </c>
      <c r="Q185" s="3" t="str">
        <f t="shared" si="85"/>
        <v xml:space="preserve"> </v>
      </c>
      <c r="R185" s="3" t="str">
        <f t="shared" si="86"/>
        <v xml:space="preserve"> </v>
      </c>
      <c r="S185" s="3" t="str">
        <f t="shared" si="87"/>
        <v xml:space="preserve"> </v>
      </c>
      <c r="T185" s="3">
        <f t="shared" si="88"/>
        <v>0</v>
      </c>
      <c r="U185" s="3" t="str">
        <f t="shared" si="89"/>
        <v xml:space="preserve"> </v>
      </c>
      <c r="V185" s="3" t="str">
        <f t="shared" si="90"/>
        <v xml:space="preserve"> </v>
      </c>
      <c r="W185" s="3" t="str">
        <f t="shared" si="91"/>
        <v xml:space="preserve"> </v>
      </c>
      <c r="X185" s="3" t="str">
        <f t="shared" si="92"/>
        <v xml:space="preserve"> </v>
      </c>
      <c r="Y185" s="3" t="str">
        <f t="shared" si="93"/>
        <v xml:space="preserve"> </v>
      </c>
      <c r="AA185" s="16" t="str">
        <f t="shared" si="94"/>
        <v>UprStage</v>
      </c>
      <c r="AC185" s="3">
        <f t="shared" si="95"/>
        <v>2.3982428571428556</v>
      </c>
      <c r="AD185" s="3">
        <f t="shared" si="96"/>
        <v>19.801588161411491</v>
      </c>
      <c r="AE185" s="3">
        <f t="shared" si="97"/>
        <v>1.6571428571427482E-3</v>
      </c>
      <c r="AF185" s="3">
        <f t="shared" si="99"/>
        <v>14.55587664635404</v>
      </c>
      <c r="AH185" s="28">
        <f t="shared" si="100"/>
        <v>0.26300000000000001</v>
      </c>
      <c r="AI185" s="28">
        <f t="shared" si="101"/>
        <v>2.5446900494077322E-4</v>
      </c>
      <c r="AJ185" s="40">
        <f t="shared" si="98"/>
        <v>1.455587664635404E-2</v>
      </c>
      <c r="AK185" s="28"/>
      <c r="AM185" s="14">
        <f>Rho_Coef0+Rho_Coef1*Solution!I185+Rho_Coef2*Solution!I185^2</f>
        <v>0.99358869016806861</v>
      </c>
      <c r="AO185" s="3" t="str">
        <f t="shared" si="79"/>
        <v xml:space="preserve"> </v>
      </c>
      <c r="AP185" s="3" t="str">
        <f t="shared" si="80"/>
        <v xml:space="preserve"> </v>
      </c>
      <c r="AQ185" s="3" t="str">
        <f t="shared" si="81"/>
        <v xml:space="preserve"> </v>
      </c>
      <c r="AR185" s="3" t="str">
        <f t="shared" si="82"/>
        <v xml:space="preserve"> </v>
      </c>
    </row>
    <row r="186" spans="1:44">
      <c r="A186" s="3">
        <f t="shared" si="83"/>
        <v>1.8300000000000014</v>
      </c>
      <c r="B186" s="3">
        <f t="shared" si="103"/>
        <v>0</v>
      </c>
      <c r="C186" s="3">
        <f t="shared" si="104"/>
        <v>2.3998999999999984</v>
      </c>
      <c r="D186" s="14">
        <f t="shared" si="84"/>
        <v>-5.987004692999668E-2</v>
      </c>
      <c r="E186" s="14">
        <f t="shared" si="77"/>
        <v>-0.14274438771396783</v>
      </c>
      <c r="F186" s="14">
        <f t="shared" si="105"/>
        <v>-0.2026144346439645</v>
      </c>
      <c r="G186" s="3">
        <f t="shared" si="78"/>
        <v>-13.919768597016478</v>
      </c>
      <c r="H186" s="3">
        <f t="shared" si="106"/>
        <v>37.574910177036806</v>
      </c>
      <c r="I186" s="3">
        <f t="shared" si="107"/>
        <v>67.475527917053611</v>
      </c>
      <c r="P186" s="3" t="str">
        <f t="shared" si="102"/>
        <v xml:space="preserve"> </v>
      </c>
      <c r="Q186" s="3" t="str">
        <f t="shared" si="85"/>
        <v xml:space="preserve"> </v>
      </c>
      <c r="R186" s="3" t="str">
        <f t="shared" si="86"/>
        <v xml:space="preserve"> </v>
      </c>
      <c r="S186" s="3" t="str">
        <f t="shared" si="87"/>
        <v xml:space="preserve"> </v>
      </c>
      <c r="T186" s="3">
        <f t="shared" si="88"/>
        <v>0</v>
      </c>
      <c r="U186" s="3" t="str">
        <f t="shared" si="89"/>
        <v xml:space="preserve"> </v>
      </c>
      <c r="V186" s="3" t="str">
        <f t="shared" si="90"/>
        <v xml:space="preserve"> </v>
      </c>
      <c r="W186" s="3" t="str">
        <f t="shared" si="91"/>
        <v xml:space="preserve"> </v>
      </c>
      <c r="X186" s="3" t="str">
        <f t="shared" si="92"/>
        <v xml:space="preserve"> </v>
      </c>
      <c r="Y186" s="3" t="str">
        <f t="shared" si="93"/>
        <v xml:space="preserve"> </v>
      </c>
      <c r="AA186" s="16" t="str">
        <f t="shared" si="94"/>
        <v>UprStage</v>
      </c>
      <c r="AC186" s="3">
        <f t="shared" si="95"/>
        <v>2.3982428571428556</v>
      </c>
      <c r="AD186" s="3">
        <f t="shared" si="96"/>
        <v>19.801588161411491</v>
      </c>
      <c r="AE186" s="3">
        <f t="shared" si="97"/>
        <v>1.6571428571427482E-3</v>
      </c>
      <c r="AF186" s="3">
        <f t="shared" si="99"/>
        <v>14.55587664635404</v>
      </c>
      <c r="AH186" s="28">
        <f t="shared" si="100"/>
        <v>0.26300000000000001</v>
      </c>
      <c r="AI186" s="28">
        <f t="shared" si="101"/>
        <v>2.5446900494077322E-4</v>
      </c>
      <c r="AJ186" s="40">
        <f t="shared" si="98"/>
        <v>1.455587664635404E-2</v>
      </c>
      <c r="AK186" s="28"/>
      <c r="AM186" s="14">
        <f>Rho_Coef0+Rho_Coef1*Solution!I186+Rho_Coef2*Solution!I186^2</f>
        <v>0.99355274529101278</v>
      </c>
      <c r="AO186" s="3" t="str">
        <f t="shared" si="79"/>
        <v xml:space="preserve"> </v>
      </c>
      <c r="AP186" s="3" t="str">
        <f t="shared" si="80"/>
        <v xml:space="preserve"> </v>
      </c>
      <c r="AQ186" s="3" t="str">
        <f t="shared" si="81"/>
        <v xml:space="preserve"> </v>
      </c>
      <c r="AR186" s="3" t="str">
        <f t="shared" si="82"/>
        <v xml:space="preserve"> </v>
      </c>
    </row>
    <row r="187" spans="1:44">
      <c r="A187" s="3">
        <f t="shared" si="83"/>
        <v>1.8400000000000014</v>
      </c>
      <c r="B187" s="3">
        <f t="shared" si="103"/>
        <v>0</v>
      </c>
      <c r="C187" s="3">
        <f t="shared" si="104"/>
        <v>2.3998999999999984</v>
      </c>
      <c r="D187" s="14">
        <f t="shared" si="84"/>
        <v>-5.9425136934013661E-2</v>
      </c>
      <c r="E187" s="14">
        <f t="shared" si="77"/>
        <v>-0.14274438771396783</v>
      </c>
      <c r="F187" s="14">
        <f t="shared" si="105"/>
        <v>-0.20216952464798149</v>
      </c>
      <c r="G187" s="3">
        <f t="shared" si="78"/>
        <v>-13.889202935683091</v>
      </c>
      <c r="H187" s="3">
        <f t="shared" si="106"/>
        <v>37.435712491066639</v>
      </c>
      <c r="I187" s="3">
        <f t="shared" si="107"/>
        <v>67.850582558677189</v>
      </c>
      <c r="P187" s="3" t="str">
        <f t="shared" si="102"/>
        <v xml:space="preserve"> </v>
      </c>
      <c r="Q187" s="3" t="str">
        <f t="shared" si="85"/>
        <v xml:space="preserve"> </v>
      </c>
      <c r="R187" s="3" t="str">
        <f t="shared" si="86"/>
        <v xml:space="preserve"> </v>
      </c>
      <c r="S187" s="3" t="str">
        <f t="shared" si="87"/>
        <v xml:space="preserve"> </v>
      </c>
      <c r="T187" s="3">
        <f t="shared" si="88"/>
        <v>0</v>
      </c>
      <c r="U187" s="3" t="str">
        <f t="shared" si="89"/>
        <v xml:space="preserve"> </v>
      </c>
      <c r="V187" s="3" t="str">
        <f t="shared" si="90"/>
        <v xml:space="preserve"> </v>
      </c>
      <c r="W187" s="3" t="str">
        <f t="shared" si="91"/>
        <v xml:space="preserve"> </v>
      </c>
      <c r="X187" s="3" t="str">
        <f t="shared" si="92"/>
        <v xml:space="preserve"> </v>
      </c>
      <c r="Y187" s="3" t="str">
        <f t="shared" si="93"/>
        <v xml:space="preserve"> </v>
      </c>
      <c r="AA187" s="16" t="str">
        <f t="shared" si="94"/>
        <v>UprStage</v>
      </c>
      <c r="AC187" s="3">
        <f t="shared" si="95"/>
        <v>2.3982428571428556</v>
      </c>
      <c r="AD187" s="3">
        <f t="shared" si="96"/>
        <v>19.801588161411491</v>
      </c>
      <c r="AE187" s="3">
        <f t="shared" si="97"/>
        <v>1.6571428571427482E-3</v>
      </c>
      <c r="AF187" s="3">
        <f t="shared" si="99"/>
        <v>14.55587664635404</v>
      </c>
      <c r="AH187" s="28">
        <f t="shared" si="100"/>
        <v>0.26300000000000001</v>
      </c>
      <c r="AI187" s="28">
        <f t="shared" si="101"/>
        <v>2.5446900494077322E-4</v>
      </c>
      <c r="AJ187" s="40">
        <f t="shared" si="98"/>
        <v>1.455587664635404E-2</v>
      </c>
      <c r="AK187" s="28"/>
      <c r="AM187" s="14">
        <f>Rho_Coef0+Rho_Coef1*Solution!I187+Rho_Coef2*Solution!I187^2</f>
        <v>0.99351693443243538</v>
      </c>
      <c r="AO187" s="3" t="str">
        <f t="shared" si="79"/>
        <v xml:space="preserve"> </v>
      </c>
      <c r="AP187" s="3" t="str">
        <f t="shared" si="80"/>
        <v xml:space="preserve"> </v>
      </c>
      <c r="AQ187" s="3" t="str">
        <f t="shared" si="81"/>
        <v xml:space="preserve"> </v>
      </c>
      <c r="AR187" s="3" t="str">
        <f t="shared" si="82"/>
        <v xml:space="preserve"> </v>
      </c>
    </row>
    <row r="188" spans="1:44">
      <c r="A188" s="3">
        <f t="shared" si="83"/>
        <v>1.8500000000000014</v>
      </c>
      <c r="B188" s="3">
        <f t="shared" si="103"/>
        <v>0</v>
      </c>
      <c r="C188" s="3">
        <f t="shared" si="104"/>
        <v>2.3998999999999984</v>
      </c>
      <c r="D188" s="14">
        <f t="shared" si="84"/>
        <v>-5.8982876830523473E-2</v>
      </c>
      <c r="E188" s="14">
        <f t="shared" si="77"/>
        <v>-0.14274438771396783</v>
      </c>
      <c r="F188" s="14">
        <f t="shared" si="105"/>
        <v>-0.2017272645444913</v>
      </c>
      <c r="G188" s="3">
        <f t="shared" si="78"/>
        <v>-13.858819324016462</v>
      </c>
      <c r="H188" s="3">
        <f t="shared" si="106"/>
        <v>37.296820461709807</v>
      </c>
      <c r="I188" s="3">
        <f t="shared" si="107"/>
        <v>68.224246742621645</v>
      </c>
      <c r="P188" s="3" t="str">
        <f t="shared" si="102"/>
        <v xml:space="preserve"> </v>
      </c>
      <c r="Q188" s="3" t="str">
        <f t="shared" si="85"/>
        <v xml:space="preserve"> </v>
      </c>
      <c r="R188" s="3" t="str">
        <f t="shared" si="86"/>
        <v xml:space="preserve"> </v>
      </c>
      <c r="S188" s="3" t="str">
        <f t="shared" si="87"/>
        <v xml:space="preserve"> </v>
      </c>
      <c r="T188" s="3">
        <f t="shared" si="88"/>
        <v>0</v>
      </c>
      <c r="U188" s="3" t="str">
        <f t="shared" si="89"/>
        <v xml:space="preserve"> </v>
      </c>
      <c r="V188" s="3" t="str">
        <f t="shared" si="90"/>
        <v xml:space="preserve"> </v>
      </c>
      <c r="W188" s="3" t="str">
        <f t="shared" si="91"/>
        <v xml:space="preserve"> </v>
      </c>
      <c r="X188" s="3" t="str">
        <f t="shared" si="92"/>
        <v xml:space="preserve"> </v>
      </c>
      <c r="Y188" s="3" t="str">
        <f t="shared" si="93"/>
        <v xml:space="preserve"> </v>
      </c>
      <c r="AA188" s="16" t="str">
        <f t="shared" si="94"/>
        <v>UprStage</v>
      </c>
      <c r="AC188" s="3">
        <f t="shared" si="95"/>
        <v>2.3982428571428556</v>
      </c>
      <c r="AD188" s="3">
        <f t="shared" si="96"/>
        <v>19.801588161411491</v>
      </c>
      <c r="AE188" s="3">
        <f t="shared" si="97"/>
        <v>1.6571428571427482E-3</v>
      </c>
      <c r="AF188" s="3">
        <f t="shared" si="99"/>
        <v>14.55587664635404</v>
      </c>
      <c r="AH188" s="28">
        <f t="shared" si="100"/>
        <v>0.26300000000000001</v>
      </c>
      <c r="AI188" s="28">
        <f t="shared" si="101"/>
        <v>2.5446900494077322E-4</v>
      </c>
      <c r="AJ188" s="40">
        <f t="shared" si="98"/>
        <v>1.455587664635404E-2</v>
      </c>
      <c r="AK188" s="28"/>
      <c r="AM188" s="14">
        <f>Rho_Coef0+Rho_Coef1*Solution!I188+Rho_Coef2*Solution!I188^2</f>
        <v>0.99348125728895287</v>
      </c>
      <c r="AO188" s="3" t="str">
        <f t="shared" si="79"/>
        <v xml:space="preserve"> </v>
      </c>
      <c r="AP188" s="3" t="str">
        <f t="shared" si="80"/>
        <v xml:space="preserve"> </v>
      </c>
      <c r="AQ188" s="3" t="str">
        <f t="shared" si="81"/>
        <v xml:space="preserve"> </v>
      </c>
      <c r="AR188" s="3" t="str">
        <f t="shared" si="82"/>
        <v xml:space="preserve"> </v>
      </c>
    </row>
    <row r="189" spans="1:44">
      <c r="A189" s="3">
        <f t="shared" si="83"/>
        <v>1.8600000000000014</v>
      </c>
      <c r="B189" s="3">
        <f t="shared" si="103"/>
        <v>0</v>
      </c>
      <c r="C189" s="3">
        <f t="shared" si="104"/>
        <v>2.3998999999999984</v>
      </c>
      <c r="D189" s="14">
        <f t="shared" si="84"/>
        <v>-5.8543249604761045E-2</v>
      </c>
      <c r="E189" s="14">
        <f t="shared" si="77"/>
        <v>-0.14274438771396783</v>
      </c>
      <c r="F189" s="14">
        <f t="shared" si="105"/>
        <v>-0.20128763731872887</v>
      </c>
      <c r="G189" s="3">
        <f t="shared" si="78"/>
        <v>-13.82861659308905</v>
      </c>
      <c r="H189" s="3">
        <f t="shared" si="106"/>
        <v>37.158232268469639</v>
      </c>
      <c r="I189" s="3">
        <f t="shared" si="107"/>
        <v>68.596523516409079</v>
      </c>
      <c r="P189" s="3" t="str">
        <f t="shared" si="102"/>
        <v xml:space="preserve"> </v>
      </c>
      <c r="Q189" s="3" t="str">
        <f t="shared" si="85"/>
        <v xml:space="preserve"> </v>
      </c>
      <c r="R189" s="3" t="str">
        <f t="shared" si="86"/>
        <v xml:space="preserve"> </v>
      </c>
      <c r="S189" s="3" t="str">
        <f t="shared" si="87"/>
        <v xml:space="preserve"> </v>
      </c>
      <c r="T189" s="3">
        <f t="shared" si="88"/>
        <v>0</v>
      </c>
      <c r="U189" s="3" t="str">
        <f t="shared" si="89"/>
        <v xml:space="preserve"> </v>
      </c>
      <c r="V189" s="3" t="str">
        <f t="shared" si="90"/>
        <v xml:space="preserve"> </v>
      </c>
      <c r="W189" s="3" t="str">
        <f t="shared" si="91"/>
        <v xml:space="preserve"> </v>
      </c>
      <c r="X189" s="3" t="str">
        <f t="shared" si="92"/>
        <v xml:space="preserve"> </v>
      </c>
      <c r="Y189" s="3" t="str">
        <f t="shared" si="93"/>
        <v xml:space="preserve"> </v>
      </c>
      <c r="AA189" s="16" t="str">
        <f t="shared" si="94"/>
        <v>UprStage</v>
      </c>
      <c r="AC189" s="3">
        <f t="shared" si="95"/>
        <v>2.3982428571428556</v>
      </c>
      <c r="AD189" s="3">
        <f t="shared" si="96"/>
        <v>19.801588161411491</v>
      </c>
      <c r="AE189" s="3">
        <f t="shared" si="97"/>
        <v>1.6571428571427482E-3</v>
      </c>
      <c r="AF189" s="3">
        <f t="shared" si="99"/>
        <v>14.55587664635404</v>
      </c>
      <c r="AH189" s="28">
        <f t="shared" si="100"/>
        <v>0.26300000000000001</v>
      </c>
      <c r="AI189" s="28">
        <f t="shared" si="101"/>
        <v>2.5446900494077322E-4</v>
      </c>
      <c r="AJ189" s="40">
        <f t="shared" si="98"/>
        <v>1.455587664635404E-2</v>
      </c>
      <c r="AK189" s="28"/>
      <c r="AM189" s="14">
        <f>Rho_Coef0+Rho_Coef1*Solution!I189+Rho_Coef2*Solution!I189^2</f>
        <v>0.99344571355899614</v>
      </c>
      <c r="AO189" s="3" t="str">
        <f t="shared" si="79"/>
        <v xml:space="preserve"> </v>
      </c>
      <c r="AP189" s="3" t="str">
        <f t="shared" si="80"/>
        <v xml:space="preserve"> </v>
      </c>
      <c r="AQ189" s="3" t="str">
        <f t="shared" si="81"/>
        <v xml:space="preserve"> </v>
      </c>
      <c r="AR189" s="3" t="str">
        <f t="shared" si="82"/>
        <v xml:space="preserve"> </v>
      </c>
    </row>
    <row r="190" spans="1:44">
      <c r="A190" s="3">
        <f t="shared" si="83"/>
        <v>1.8700000000000014</v>
      </c>
      <c r="B190" s="3">
        <f t="shared" si="103"/>
        <v>0</v>
      </c>
      <c r="C190" s="3">
        <f t="shared" si="104"/>
        <v>2.3998999999999984</v>
      </c>
      <c r="D190" s="14">
        <f t="shared" si="84"/>
        <v>-5.8106238392928056E-2</v>
      </c>
      <c r="E190" s="14">
        <f t="shared" si="77"/>
        <v>-0.14274438771396783</v>
      </c>
      <c r="F190" s="14">
        <f t="shared" si="105"/>
        <v>-0.20085062610689589</v>
      </c>
      <c r="G190" s="3">
        <f t="shared" si="78"/>
        <v>-13.79859358434485</v>
      </c>
      <c r="H190" s="3">
        <f t="shared" si="106"/>
        <v>37.019946102538746</v>
      </c>
      <c r="I190" s="3">
        <f t="shared" si="107"/>
        <v>68.967415909414569</v>
      </c>
      <c r="P190" s="3" t="str">
        <f t="shared" si="102"/>
        <v xml:space="preserve"> </v>
      </c>
      <c r="Q190" s="3" t="str">
        <f t="shared" si="85"/>
        <v xml:space="preserve"> </v>
      </c>
      <c r="R190" s="3" t="str">
        <f t="shared" si="86"/>
        <v xml:space="preserve"> </v>
      </c>
      <c r="S190" s="3" t="str">
        <f t="shared" si="87"/>
        <v xml:space="preserve"> </v>
      </c>
      <c r="T190" s="3">
        <f t="shared" si="88"/>
        <v>0</v>
      </c>
      <c r="U190" s="3" t="str">
        <f t="shared" si="89"/>
        <v xml:space="preserve"> </v>
      </c>
      <c r="V190" s="3" t="str">
        <f t="shared" si="90"/>
        <v xml:space="preserve"> </v>
      </c>
      <c r="W190" s="3" t="str">
        <f t="shared" si="91"/>
        <v xml:space="preserve"> </v>
      </c>
      <c r="X190" s="3" t="str">
        <f t="shared" si="92"/>
        <v xml:space="preserve"> </v>
      </c>
      <c r="Y190" s="3" t="str">
        <f t="shared" si="93"/>
        <v xml:space="preserve"> </v>
      </c>
      <c r="AA190" s="16" t="str">
        <f t="shared" si="94"/>
        <v>UprStage</v>
      </c>
      <c r="AC190" s="3">
        <f t="shared" si="95"/>
        <v>2.3982428571428556</v>
      </c>
      <c r="AD190" s="3">
        <f t="shared" si="96"/>
        <v>19.801588161411491</v>
      </c>
      <c r="AE190" s="3">
        <f t="shared" si="97"/>
        <v>1.6571428571427482E-3</v>
      </c>
      <c r="AF190" s="3">
        <f t="shared" si="99"/>
        <v>14.55587664635404</v>
      </c>
      <c r="AH190" s="28">
        <f t="shared" si="100"/>
        <v>0.26300000000000001</v>
      </c>
      <c r="AI190" s="28">
        <f t="shared" si="101"/>
        <v>2.5446900494077322E-4</v>
      </c>
      <c r="AJ190" s="40">
        <f t="shared" si="98"/>
        <v>1.455587664635404E-2</v>
      </c>
      <c r="AK190" s="28"/>
      <c r="AM190" s="14">
        <f>Rho_Coef0+Rho_Coef1*Solution!I190+Rho_Coef2*Solution!I190^2</f>
        <v>0.99341030294279886</v>
      </c>
      <c r="AO190" s="3" t="str">
        <f t="shared" si="79"/>
        <v xml:space="preserve"> </v>
      </c>
      <c r="AP190" s="3" t="str">
        <f t="shared" si="80"/>
        <v xml:space="preserve"> </v>
      </c>
      <c r="AQ190" s="3" t="str">
        <f t="shared" si="81"/>
        <v xml:space="preserve"> </v>
      </c>
      <c r="AR190" s="3" t="str">
        <f t="shared" si="82"/>
        <v xml:space="preserve"> </v>
      </c>
    </row>
    <row r="191" spans="1:44">
      <c r="A191" s="3">
        <f t="shared" si="83"/>
        <v>1.8800000000000014</v>
      </c>
      <c r="B191" s="3">
        <f t="shared" si="103"/>
        <v>0</v>
      </c>
      <c r="C191" s="3">
        <f t="shared" si="104"/>
        <v>2.3998999999999984</v>
      </c>
      <c r="D191" s="14">
        <f t="shared" si="84"/>
        <v>-5.7671826480656219E-2</v>
      </c>
      <c r="E191" s="14">
        <f t="shared" si="77"/>
        <v>-0.14274438771396783</v>
      </c>
      <c r="F191" s="14">
        <f t="shared" si="105"/>
        <v>-0.20041621419462405</v>
      </c>
      <c r="G191" s="3">
        <f t="shared" si="78"/>
        <v>-13.768749149493813</v>
      </c>
      <c r="H191" s="3">
        <f t="shared" si="106"/>
        <v>36.881960166695301</v>
      </c>
      <c r="I191" s="3">
        <f t="shared" si="107"/>
        <v>69.336926932982493</v>
      </c>
      <c r="P191" s="3" t="str">
        <f t="shared" si="102"/>
        <v xml:space="preserve"> </v>
      </c>
      <c r="Q191" s="3" t="str">
        <f t="shared" si="85"/>
        <v xml:space="preserve"> </v>
      </c>
      <c r="R191" s="3" t="str">
        <f t="shared" si="86"/>
        <v xml:space="preserve"> </v>
      </c>
      <c r="S191" s="3" t="str">
        <f t="shared" si="87"/>
        <v xml:space="preserve"> </v>
      </c>
      <c r="T191" s="3">
        <f t="shared" si="88"/>
        <v>0</v>
      </c>
      <c r="U191" s="3" t="str">
        <f t="shared" si="89"/>
        <v xml:space="preserve"> </v>
      </c>
      <c r="V191" s="3" t="str">
        <f t="shared" si="90"/>
        <v xml:space="preserve"> </v>
      </c>
      <c r="W191" s="3" t="str">
        <f t="shared" si="91"/>
        <v xml:space="preserve"> </v>
      </c>
      <c r="X191" s="3" t="str">
        <f t="shared" si="92"/>
        <v xml:space="preserve"> </v>
      </c>
      <c r="Y191" s="3" t="str">
        <f t="shared" si="93"/>
        <v xml:space="preserve"> </v>
      </c>
      <c r="AA191" s="16" t="str">
        <f t="shared" si="94"/>
        <v>UprStage</v>
      </c>
      <c r="AC191" s="3">
        <f t="shared" si="95"/>
        <v>2.3982428571428556</v>
      </c>
      <c r="AD191" s="3">
        <f t="shared" si="96"/>
        <v>19.801588161411491</v>
      </c>
      <c r="AE191" s="3">
        <f t="shared" si="97"/>
        <v>1.6571428571427482E-3</v>
      </c>
      <c r="AF191" s="3">
        <f t="shared" si="99"/>
        <v>14.55587664635404</v>
      </c>
      <c r="AH191" s="28">
        <f t="shared" si="100"/>
        <v>0.26300000000000001</v>
      </c>
      <c r="AI191" s="28">
        <f t="shared" si="101"/>
        <v>2.5446900494077322E-4</v>
      </c>
      <c r="AJ191" s="40">
        <f t="shared" si="98"/>
        <v>1.455587664635404E-2</v>
      </c>
      <c r="AK191" s="28"/>
      <c r="AM191" s="14">
        <f>Rho_Coef0+Rho_Coef1*Solution!I191+Rho_Coef2*Solution!I191^2</f>
        <v>0.99337502514238585</v>
      </c>
      <c r="AO191" s="3" t="str">
        <f t="shared" si="79"/>
        <v xml:space="preserve"> </v>
      </c>
      <c r="AP191" s="3" t="str">
        <f t="shared" si="80"/>
        <v xml:space="preserve"> </v>
      </c>
      <c r="AQ191" s="3" t="str">
        <f t="shared" si="81"/>
        <v xml:space="preserve"> </v>
      </c>
      <c r="AR191" s="3" t="str">
        <f t="shared" si="82"/>
        <v xml:space="preserve"> </v>
      </c>
    </row>
    <row r="192" spans="1:44">
      <c r="A192" s="3">
        <f t="shared" si="83"/>
        <v>1.8900000000000015</v>
      </c>
      <c r="B192" s="3">
        <f t="shared" si="103"/>
        <v>0</v>
      </c>
      <c r="C192" s="3">
        <f t="shared" si="104"/>
        <v>2.3998999999999984</v>
      </c>
      <c r="D192" s="14">
        <f t="shared" si="84"/>
        <v>-5.7239997301489279E-2</v>
      </c>
      <c r="E192" s="14">
        <f t="shared" si="77"/>
        <v>-0.14274438771396783</v>
      </c>
      <c r="F192" s="14">
        <f t="shared" si="105"/>
        <v>-0.19998438501545712</v>
      </c>
      <c r="G192" s="3">
        <f t="shared" si="78"/>
        <v>-13.739082150407565</v>
      </c>
      <c r="H192" s="3">
        <f t="shared" si="106"/>
        <v>36.744272675200364</v>
      </c>
      <c r="I192" s="3">
        <f t="shared" si="107"/>
        <v>69.705059580541928</v>
      </c>
      <c r="P192" s="3" t="str">
        <f t="shared" si="102"/>
        <v xml:space="preserve"> </v>
      </c>
      <c r="Q192" s="3" t="str">
        <f t="shared" si="85"/>
        <v xml:space="preserve"> </v>
      </c>
      <c r="R192" s="3" t="str">
        <f t="shared" si="86"/>
        <v xml:space="preserve"> </v>
      </c>
      <c r="S192" s="3" t="str">
        <f t="shared" si="87"/>
        <v xml:space="preserve"> </v>
      </c>
      <c r="T192" s="3">
        <f t="shared" si="88"/>
        <v>0</v>
      </c>
      <c r="U192" s="3" t="str">
        <f t="shared" si="89"/>
        <v xml:space="preserve"> </v>
      </c>
      <c r="V192" s="3" t="str">
        <f t="shared" si="90"/>
        <v xml:space="preserve"> </v>
      </c>
      <c r="W192" s="3" t="str">
        <f t="shared" si="91"/>
        <v xml:space="preserve"> </v>
      </c>
      <c r="X192" s="3" t="str">
        <f t="shared" si="92"/>
        <v xml:space="preserve"> </v>
      </c>
      <c r="Y192" s="3" t="str">
        <f t="shared" si="93"/>
        <v xml:space="preserve"> </v>
      </c>
      <c r="AA192" s="16" t="str">
        <f t="shared" si="94"/>
        <v>UprStage</v>
      </c>
      <c r="AC192" s="3">
        <f t="shared" si="95"/>
        <v>2.3982428571428556</v>
      </c>
      <c r="AD192" s="3">
        <f t="shared" si="96"/>
        <v>19.801588161411491</v>
      </c>
      <c r="AE192" s="3">
        <f t="shared" si="97"/>
        <v>1.6571428571427482E-3</v>
      </c>
      <c r="AF192" s="3">
        <f t="shared" si="99"/>
        <v>14.55587664635404</v>
      </c>
      <c r="AH192" s="28">
        <f t="shared" si="100"/>
        <v>0.26300000000000001</v>
      </c>
      <c r="AI192" s="28">
        <f t="shared" si="101"/>
        <v>2.5446900494077322E-4</v>
      </c>
      <c r="AJ192" s="40">
        <f t="shared" si="98"/>
        <v>1.455587664635404E-2</v>
      </c>
      <c r="AK192" s="28"/>
      <c r="AM192" s="14">
        <f>Rho_Coef0+Rho_Coef1*Solution!I192+Rho_Coef2*Solution!I192^2</f>
        <v>0.99333987986156169</v>
      </c>
      <c r="AO192" s="3" t="str">
        <f t="shared" si="79"/>
        <v xml:space="preserve"> </v>
      </c>
      <c r="AP192" s="3" t="str">
        <f t="shared" si="80"/>
        <v xml:space="preserve"> </v>
      </c>
      <c r="AQ192" s="3" t="str">
        <f t="shared" si="81"/>
        <v xml:space="preserve"> </v>
      </c>
      <c r="AR192" s="3" t="str">
        <f t="shared" si="82"/>
        <v xml:space="preserve"> </v>
      </c>
    </row>
    <row r="193" spans="1:44">
      <c r="A193" s="3">
        <f t="shared" si="83"/>
        <v>1.9000000000000015</v>
      </c>
      <c r="B193" s="3">
        <f t="shared" si="103"/>
        <v>0</v>
      </c>
      <c r="C193" s="3">
        <f t="shared" si="104"/>
        <v>2.3998999999999984</v>
      </c>
      <c r="D193" s="14">
        <f t="shared" si="84"/>
        <v>-5.6810734435383592E-2</v>
      </c>
      <c r="E193" s="14">
        <f t="shared" si="77"/>
        <v>-0.14274438771396783</v>
      </c>
      <c r="F193" s="14">
        <f t="shared" si="105"/>
        <v>-0.19955512214935142</v>
      </c>
      <c r="G193" s="3">
        <f t="shared" si="78"/>
        <v>-13.709591459016385</v>
      </c>
      <c r="H193" s="3">
        <f t="shared" si="106"/>
        <v>36.606881853696287</v>
      </c>
      <c r="I193" s="3">
        <f t="shared" si="107"/>
        <v>70.07181682772098</v>
      </c>
      <c r="P193" s="3" t="str">
        <f t="shared" si="102"/>
        <v xml:space="preserve"> </v>
      </c>
      <c r="Q193" s="3" t="str">
        <f t="shared" si="85"/>
        <v xml:space="preserve"> </v>
      </c>
      <c r="R193" s="3" t="str">
        <f t="shared" si="86"/>
        <v xml:space="preserve"> </v>
      </c>
      <c r="S193" s="3" t="str">
        <f t="shared" si="87"/>
        <v xml:space="preserve"> </v>
      </c>
      <c r="T193" s="3">
        <f t="shared" si="88"/>
        <v>0</v>
      </c>
      <c r="U193" s="3" t="str">
        <f t="shared" si="89"/>
        <v xml:space="preserve"> </v>
      </c>
      <c r="V193" s="3" t="str">
        <f t="shared" si="90"/>
        <v xml:space="preserve"> </v>
      </c>
      <c r="W193" s="3" t="str">
        <f t="shared" si="91"/>
        <v xml:space="preserve"> </v>
      </c>
      <c r="X193" s="3" t="str">
        <f t="shared" si="92"/>
        <v xml:space="preserve"> </v>
      </c>
      <c r="Y193" s="3" t="str">
        <f t="shared" si="93"/>
        <v xml:space="preserve"> </v>
      </c>
      <c r="AA193" s="16" t="str">
        <f t="shared" si="94"/>
        <v>UprStage</v>
      </c>
      <c r="AC193" s="3">
        <f t="shared" si="95"/>
        <v>2.3982428571428556</v>
      </c>
      <c r="AD193" s="3">
        <f t="shared" si="96"/>
        <v>19.801588161411491</v>
      </c>
      <c r="AE193" s="3">
        <f t="shared" si="97"/>
        <v>1.6571428571427482E-3</v>
      </c>
      <c r="AF193" s="3">
        <f t="shared" si="99"/>
        <v>14.55587664635404</v>
      </c>
      <c r="AH193" s="28">
        <f t="shared" si="100"/>
        <v>0.26300000000000001</v>
      </c>
      <c r="AI193" s="28">
        <f t="shared" si="101"/>
        <v>2.5446900494077322E-4</v>
      </c>
      <c r="AJ193" s="40">
        <f t="shared" si="98"/>
        <v>1.455587664635404E-2</v>
      </c>
      <c r="AK193" s="28"/>
      <c r="AM193" s="14">
        <f>Rho_Coef0+Rho_Coef1*Solution!I193+Rho_Coef2*Solution!I193^2</f>
        <v>0.99330486680589902</v>
      </c>
      <c r="AO193" s="3" t="str">
        <f t="shared" si="79"/>
        <v xml:space="preserve"> </v>
      </c>
      <c r="AP193" s="3" t="str">
        <f t="shared" si="80"/>
        <v xml:space="preserve"> </v>
      </c>
      <c r="AQ193" s="3" t="str">
        <f t="shared" si="81"/>
        <v xml:space="preserve"> </v>
      </c>
      <c r="AR193" s="3" t="str">
        <f t="shared" si="82"/>
        <v xml:space="preserve"> </v>
      </c>
    </row>
    <row r="194" spans="1:44">
      <c r="A194" s="3">
        <f t="shared" si="83"/>
        <v>1.9100000000000015</v>
      </c>
      <c r="B194" s="3">
        <f t="shared" si="103"/>
        <v>0</v>
      </c>
      <c r="C194" s="3">
        <f t="shared" si="104"/>
        <v>2.3998999999999984</v>
      </c>
      <c r="D194" s="14">
        <f t="shared" si="84"/>
        <v>-5.6384021607226449E-2</v>
      </c>
      <c r="E194" s="14">
        <f t="shared" si="77"/>
        <v>-0.14274438771396783</v>
      </c>
      <c r="F194" s="14">
        <f t="shared" si="105"/>
        <v>-0.19912840932119427</v>
      </c>
      <c r="G194" s="3">
        <f t="shared" si="78"/>
        <v>-13.680275957207428</v>
      </c>
      <c r="H194" s="3">
        <f t="shared" si="106"/>
        <v>36.469785939106124</v>
      </c>
      <c r="I194" s="3">
        <f t="shared" si="107"/>
        <v>70.437201632460074</v>
      </c>
      <c r="P194" s="3" t="str">
        <f t="shared" si="102"/>
        <v xml:space="preserve"> </v>
      </c>
      <c r="Q194" s="3" t="str">
        <f t="shared" si="85"/>
        <v xml:space="preserve"> </v>
      </c>
      <c r="R194" s="3" t="str">
        <f t="shared" si="86"/>
        <v xml:space="preserve"> </v>
      </c>
      <c r="S194" s="3" t="str">
        <f t="shared" si="87"/>
        <v xml:space="preserve"> </v>
      </c>
      <c r="T194" s="3">
        <f t="shared" si="88"/>
        <v>0</v>
      </c>
      <c r="U194" s="3" t="str">
        <f t="shared" si="89"/>
        <v xml:space="preserve"> </v>
      </c>
      <c r="V194" s="3" t="str">
        <f t="shared" si="90"/>
        <v xml:space="preserve"> </v>
      </c>
      <c r="W194" s="3" t="str">
        <f t="shared" si="91"/>
        <v xml:space="preserve"> </v>
      </c>
      <c r="X194" s="3" t="str">
        <f t="shared" si="92"/>
        <v xml:space="preserve"> </v>
      </c>
      <c r="Y194" s="3" t="str">
        <f t="shared" si="93"/>
        <v xml:space="preserve"> </v>
      </c>
      <c r="AA194" s="16" t="str">
        <f t="shared" si="94"/>
        <v>UprStage</v>
      </c>
      <c r="AC194" s="3">
        <f t="shared" si="95"/>
        <v>2.3982428571428556</v>
      </c>
      <c r="AD194" s="3">
        <f t="shared" si="96"/>
        <v>19.801588161411491</v>
      </c>
      <c r="AE194" s="3">
        <f t="shared" si="97"/>
        <v>1.6571428571427482E-3</v>
      </c>
      <c r="AF194" s="3">
        <f t="shared" si="99"/>
        <v>14.55587664635404</v>
      </c>
      <c r="AH194" s="28">
        <f t="shared" si="100"/>
        <v>0.26300000000000001</v>
      </c>
      <c r="AI194" s="28">
        <f t="shared" si="101"/>
        <v>2.5446900494077322E-4</v>
      </c>
      <c r="AJ194" s="40">
        <f t="shared" si="98"/>
        <v>1.455587664635404E-2</v>
      </c>
      <c r="AK194" s="28"/>
      <c r="AM194" s="14">
        <f>Rho_Coef0+Rho_Coef1*Solution!I194+Rho_Coef2*Solution!I194^2</f>
        <v>0.99326998568272729</v>
      </c>
      <c r="AO194" s="3" t="str">
        <f t="shared" si="79"/>
        <v xml:space="preserve"> </v>
      </c>
      <c r="AP194" s="3" t="str">
        <f t="shared" si="80"/>
        <v xml:space="preserve"> </v>
      </c>
      <c r="AQ194" s="3" t="str">
        <f t="shared" si="81"/>
        <v xml:space="preserve"> </v>
      </c>
      <c r="AR194" s="3" t="str">
        <f t="shared" si="82"/>
        <v xml:space="preserve"> </v>
      </c>
    </row>
    <row r="195" spans="1:44">
      <c r="A195" s="3">
        <f t="shared" si="83"/>
        <v>1.9200000000000015</v>
      </c>
      <c r="B195" s="3">
        <f t="shared" si="103"/>
        <v>0</v>
      </c>
      <c r="C195" s="3">
        <f t="shared" si="104"/>
        <v>2.3998999999999984</v>
      </c>
      <c r="D195" s="14">
        <f t="shared" si="84"/>
        <v>-5.5959842685372588E-2</v>
      </c>
      <c r="E195" s="14">
        <f t="shared" ref="E195:E258" si="108">-Grav*AJ195</f>
        <v>-0.14274438771396783</v>
      </c>
      <c r="F195" s="14">
        <f t="shared" si="105"/>
        <v>-0.19870423039934043</v>
      </c>
      <c r="G195" s="3">
        <f t="shared" ref="G195:G258" si="109">F195/AJ195</f>
        <v>-13.65113453672417</v>
      </c>
      <c r="H195" s="3">
        <f t="shared" si="106"/>
        <v>36.332983179534047</v>
      </c>
      <c r="I195" s="3">
        <f t="shared" si="107"/>
        <v>70.801216935124302</v>
      </c>
      <c r="P195" s="3" t="str">
        <f t="shared" si="102"/>
        <v xml:space="preserve"> </v>
      </c>
      <c r="Q195" s="3" t="str">
        <f t="shared" si="85"/>
        <v xml:space="preserve"> </v>
      </c>
      <c r="R195" s="3" t="str">
        <f t="shared" si="86"/>
        <v xml:space="preserve"> </v>
      </c>
      <c r="S195" s="3" t="str">
        <f t="shared" si="87"/>
        <v xml:space="preserve"> </v>
      </c>
      <c r="T195" s="3">
        <f t="shared" si="88"/>
        <v>0</v>
      </c>
      <c r="U195" s="3" t="str">
        <f t="shared" si="89"/>
        <v xml:space="preserve"> </v>
      </c>
      <c r="V195" s="3" t="str">
        <f t="shared" si="90"/>
        <v xml:space="preserve"> </v>
      </c>
      <c r="W195" s="3" t="str">
        <f t="shared" si="91"/>
        <v xml:space="preserve"> </v>
      </c>
      <c r="X195" s="3" t="str">
        <f t="shared" si="92"/>
        <v xml:space="preserve"> </v>
      </c>
      <c r="Y195" s="3" t="str">
        <f t="shared" si="93"/>
        <v xml:space="preserve"> </v>
      </c>
      <c r="AA195" s="16" t="str">
        <f t="shared" si="94"/>
        <v>UprStage</v>
      </c>
      <c r="AC195" s="3">
        <f t="shared" si="95"/>
        <v>2.3982428571428556</v>
      </c>
      <c r="AD195" s="3">
        <f t="shared" si="96"/>
        <v>19.801588161411491</v>
      </c>
      <c r="AE195" s="3">
        <f t="shared" si="97"/>
        <v>1.6571428571427482E-3</v>
      </c>
      <c r="AF195" s="3">
        <f t="shared" si="99"/>
        <v>14.55587664635404</v>
      </c>
      <c r="AH195" s="28">
        <f t="shared" si="100"/>
        <v>0.26300000000000001</v>
      </c>
      <c r="AI195" s="28">
        <f t="shared" si="101"/>
        <v>2.5446900494077322E-4</v>
      </c>
      <c r="AJ195" s="40">
        <f t="shared" si="98"/>
        <v>1.455587664635404E-2</v>
      </c>
      <c r="AK195" s="28"/>
      <c r="AM195" s="14">
        <f>Rho_Coef0+Rho_Coef1*Solution!I195+Rho_Coef2*Solution!I195^2</f>
        <v>0.99323523620112197</v>
      </c>
      <c r="AO195" s="3" t="str">
        <f t="shared" ref="AO195:AO258" si="110">IF(ABS($A195-$L$7)&lt;0.5*DeltaT,$H195," ")</f>
        <v xml:space="preserve"> </v>
      </c>
      <c r="AP195" s="3" t="str">
        <f t="shared" ref="AP195:AP258" si="111">IF(ABS($A195-$L$7)&lt;0.5*DeltaT,$I195," ")</f>
        <v xml:space="preserve"> </v>
      </c>
      <c r="AQ195" s="3" t="str">
        <f t="shared" ref="AQ195:AQ258" si="112">IF(ABS($A195-$L$9)&lt;0.5*DeltaT,$H195," ")</f>
        <v xml:space="preserve"> </v>
      </c>
      <c r="AR195" s="3" t="str">
        <f t="shared" ref="AR195:AR258" si="113">IF(ABS($A195-$L$9)&lt;0.5*DeltaT,$I195," ")</f>
        <v xml:space="preserve"> </v>
      </c>
    </row>
    <row r="196" spans="1:44">
      <c r="A196" s="3">
        <f t="shared" ref="A196:A259" si="114">A195+DeltaT</f>
        <v>1.9300000000000015</v>
      </c>
      <c r="B196" s="3">
        <f t="shared" si="103"/>
        <v>0</v>
      </c>
      <c r="C196" s="3">
        <f t="shared" si="104"/>
        <v>2.3998999999999984</v>
      </c>
      <c r="D196" s="14">
        <f t="shared" ref="D196:D259" si="115">-SIGN(H196)*(0.5*(Rho*AM195)*H196^2*AH196*AI196)</f>
        <v>-5.5538181680198181E-2</v>
      </c>
      <c r="E196" s="14">
        <f t="shared" si="108"/>
        <v>-0.14274438771396783</v>
      </c>
      <c r="F196" s="14">
        <f t="shared" si="105"/>
        <v>-0.198282569394166</v>
      </c>
      <c r="G196" s="3">
        <f t="shared" si="109"/>
        <v>-13.622166099067064</v>
      </c>
      <c r="H196" s="3">
        <f t="shared" si="106"/>
        <v>36.196471834166807</v>
      </c>
      <c r="I196" s="3">
        <f t="shared" si="107"/>
        <v>71.163865658614682</v>
      </c>
      <c r="P196" s="3" t="str">
        <f t="shared" si="102"/>
        <v xml:space="preserve"> </v>
      </c>
      <c r="Q196" s="3" t="str">
        <f t="shared" ref="Q196:Q259" si="116">IF(($A196&gt;$L$4)*AND($A196&lt;=$L$5),$M$4+($A196-$L$4)*$N$4," ")</f>
        <v xml:space="preserve"> </v>
      </c>
      <c r="R196" s="3" t="str">
        <f t="shared" ref="R196:R259" si="117">IF(($A196&gt;$L$5)*AND($A196&lt;=$L$6),$M$5+($A196-$L$5)*$N$5," ")</f>
        <v xml:space="preserve"> </v>
      </c>
      <c r="S196" s="3" t="str">
        <f t="shared" ref="S196:S259" si="118">IF(($A196&gt;$L$6)*AND($A196&lt;=$L$7),$M$6+($A196-$L$6)*$N$6," ")</f>
        <v xml:space="preserve"> </v>
      </c>
      <c r="T196" s="3">
        <f t="shared" ref="T196:T259" si="119">IF(($A196&gt;$L$7)*AND($A196&lt;=$L$9),0," ")</f>
        <v>0</v>
      </c>
      <c r="U196" s="3" t="str">
        <f t="shared" ref="U196:U259" si="120">IF(($A196&gt;$L$9)*AND($A196&lt;=$L$10),$M$9+($A196-$L$9)*$N$9," ")</f>
        <v xml:space="preserve"> </v>
      </c>
      <c r="V196" s="3" t="str">
        <f t="shared" ref="V196:V259" si="121">IF(($A196&gt;$L$10)*AND($A196&lt;=$L$11),$M$10+($A196-$L$10)*$N$10," ")</f>
        <v xml:space="preserve"> </v>
      </c>
      <c r="W196" s="3" t="str">
        <f t="shared" ref="W196:W259" si="122">IF(($A196&gt;$L$11)*AND($A196&lt;=$L$12),$M$11+($A196-$L$11)*$N$11," ")</f>
        <v xml:space="preserve"> </v>
      </c>
      <c r="X196" s="3" t="str">
        <f t="shared" ref="X196:X259" si="123">IF(($A196&gt;$L$12)*AND($A196&lt;=$L$13),$M$12+($A196-$L$12)*$N$12," ")</f>
        <v xml:space="preserve"> </v>
      </c>
      <c r="Y196" s="3" t="str">
        <f t="shared" ref="Y196:Y259" si="124">IF(($A196&gt;$L$13),0," ")</f>
        <v xml:space="preserve"> </v>
      </c>
      <c r="AA196" s="16" t="str">
        <f t="shared" ref="AA196:AA259" si="125">IF($A196&lt;$L$7,"Booster","UprStage")</f>
        <v>UprStage</v>
      </c>
      <c r="AC196" s="3">
        <f t="shared" ref="AC196:AC259" si="126">IF($AA196="Booster",AC195+AVERAGE($B195:$B196)*DeltaT,AC195)</f>
        <v>2.3982428571428556</v>
      </c>
      <c r="AD196" s="3">
        <f t="shared" ref="AD196:AD259" si="127">$M$33+$M$34-$M$45*$AC196</f>
        <v>19.801588161411491</v>
      </c>
      <c r="AE196" s="3">
        <f t="shared" ref="AE196:AE259" si="128">IF($AA196="UprStage",AE195+AVERAGE($B195:$B196)*DeltaT,AE195)</f>
        <v>1.6571428571427482E-3</v>
      </c>
      <c r="AF196" s="3">
        <f t="shared" si="99"/>
        <v>14.55587664635404</v>
      </c>
      <c r="AH196" s="28">
        <f t="shared" si="100"/>
        <v>0.26300000000000001</v>
      </c>
      <c r="AI196" s="28">
        <f t="shared" si="101"/>
        <v>2.5446900494077322E-4</v>
      </c>
      <c r="AJ196" s="40">
        <f t="shared" ref="AJ196:AJ259" si="129">IF($AA196="Booster",AD196+AF196,AF196)/1000</f>
        <v>1.455587664635404E-2</v>
      </c>
      <c r="AK196" s="28"/>
      <c r="AM196" s="14">
        <f>Rho_Coef0+Rho_Coef1*Solution!I196+Rho_Coef2*Solution!I196^2</f>
        <v>0.99320061807189275</v>
      </c>
      <c r="AO196" s="3" t="str">
        <f t="shared" si="110"/>
        <v xml:space="preserve"> </v>
      </c>
      <c r="AP196" s="3" t="str">
        <f t="shared" si="111"/>
        <v xml:space="preserve"> </v>
      </c>
      <c r="AQ196" s="3" t="str">
        <f t="shared" si="112"/>
        <v xml:space="preserve"> </v>
      </c>
      <c r="AR196" s="3" t="str">
        <f t="shared" si="113"/>
        <v xml:space="preserve"> </v>
      </c>
    </row>
    <row r="197" spans="1:44">
      <c r="A197" s="3">
        <f t="shared" si="114"/>
        <v>1.9400000000000015</v>
      </c>
      <c r="B197" s="3">
        <f t="shared" si="103"/>
        <v>0</v>
      </c>
      <c r="C197" s="3">
        <f t="shared" si="104"/>
        <v>2.3998999999999984</v>
      </c>
      <c r="D197" s="14">
        <f t="shared" si="115"/>
        <v>-5.511902274267208E-2</v>
      </c>
      <c r="E197" s="14">
        <f t="shared" si="108"/>
        <v>-0.14274438771396783</v>
      </c>
      <c r="F197" s="14">
        <f t="shared" si="105"/>
        <v>-0.19786341045663991</v>
      </c>
      <c r="G197" s="3">
        <f t="shared" si="109"/>
        <v>-13.5933695553954</v>
      </c>
      <c r="H197" s="3">
        <f t="shared" si="106"/>
        <v>36.060250173176136</v>
      </c>
      <c r="I197" s="3">
        <f t="shared" si="107"/>
        <v>71.525150708478577</v>
      </c>
      <c r="P197" s="3" t="str">
        <f t="shared" si="102"/>
        <v xml:space="preserve"> </v>
      </c>
      <c r="Q197" s="3" t="str">
        <f t="shared" si="116"/>
        <v xml:space="preserve"> </v>
      </c>
      <c r="R197" s="3" t="str">
        <f t="shared" si="117"/>
        <v xml:space="preserve"> </v>
      </c>
      <c r="S197" s="3" t="str">
        <f t="shared" si="118"/>
        <v xml:space="preserve"> </v>
      </c>
      <c r="T197" s="3">
        <f t="shared" si="119"/>
        <v>0</v>
      </c>
      <c r="U197" s="3" t="str">
        <f t="shared" si="120"/>
        <v xml:space="preserve"> </v>
      </c>
      <c r="V197" s="3" t="str">
        <f t="shared" si="121"/>
        <v xml:space="preserve"> </v>
      </c>
      <c r="W197" s="3" t="str">
        <f t="shared" si="122"/>
        <v xml:space="preserve"> </v>
      </c>
      <c r="X197" s="3" t="str">
        <f t="shared" si="123"/>
        <v xml:space="preserve"> </v>
      </c>
      <c r="Y197" s="3" t="str">
        <f t="shared" si="124"/>
        <v xml:space="preserve"> </v>
      </c>
      <c r="AA197" s="16" t="str">
        <f t="shared" si="125"/>
        <v>UprStage</v>
      </c>
      <c r="AC197" s="3">
        <f t="shared" si="126"/>
        <v>2.3982428571428556</v>
      </c>
      <c r="AD197" s="3">
        <f t="shared" si="127"/>
        <v>19.801588161411491</v>
      </c>
      <c r="AE197" s="3">
        <f t="shared" si="128"/>
        <v>1.6571428571427482E-3</v>
      </c>
      <c r="AF197" s="3">
        <f t="shared" ref="AF197:AF260" si="130">$M$31+$M$32-$M$41*$AE197</f>
        <v>14.55587664635404</v>
      </c>
      <c r="AH197" s="28">
        <f t="shared" ref="AH197:AH260" si="131">IF($AA197="Booster",$M$28,$M$21)</f>
        <v>0.26300000000000001</v>
      </c>
      <c r="AI197" s="28">
        <f t="shared" ref="AI197:AI260" si="132">IF($AA197="Booster",M$27,M$20)</f>
        <v>2.5446900494077322E-4</v>
      </c>
      <c r="AJ197" s="40">
        <f t="shared" si="129"/>
        <v>1.455587664635404E-2</v>
      </c>
      <c r="AK197" s="28"/>
      <c r="AM197" s="14">
        <f>Rho_Coef0+Rho_Coef1*Solution!I197+Rho_Coef2*Solution!I197^2</f>
        <v>0.99316613100757301</v>
      </c>
      <c r="AO197" s="3" t="str">
        <f t="shared" si="110"/>
        <v xml:space="preserve"> </v>
      </c>
      <c r="AP197" s="3" t="str">
        <f t="shared" si="111"/>
        <v xml:space="preserve"> </v>
      </c>
      <c r="AQ197" s="3" t="str">
        <f t="shared" si="112"/>
        <v xml:space="preserve"> </v>
      </c>
      <c r="AR197" s="3" t="str">
        <f t="shared" si="113"/>
        <v xml:space="preserve"> </v>
      </c>
    </row>
    <row r="198" spans="1:44">
      <c r="A198" s="3">
        <f t="shared" si="114"/>
        <v>1.9500000000000015</v>
      </c>
      <c r="B198" s="3">
        <f t="shared" si="103"/>
        <v>0</v>
      </c>
      <c r="C198" s="3">
        <f t="shared" si="104"/>
        <v>2.3998999999999984</v>
      </c>
      <c r="D198" s="14">
        <f t="shared" si="115"/>
        <v>-5.4702350162944474E-2</v>
      </c>
      <c r="E198" s="14">
        <f t="shared" si="108"/>
        <v>-0.14274438771396783</v>
      </c>
      <c r="F198" s="14">
        <f t="shared" si="105"/>
        <v>-0.1974467378769123</v>
      </c>
      <c r="G198" s="3">
        <f t="shared" si="109"/>
        <v>-13.564743826430325</v>
      </c>
      <c r="H198" s="3">
        <f t="shared" si="106"/>
        <v>35.924316477622185</v>
      </c>
      <c r="I198" s="3">
        <f t="shared" si="107"/>
        <v>71.885074973019016</v>
      </c>
      <c r="P198" s="3" t="str">
        <f t="shared" si="102"/>
        <v xml:space="preserve"> </v>
      </c>
      <c r="Q198" s="3" t="str">
        <f t="shared" si="116"/>
        <v xml:space="preserve"> </v>
      </c>
      <c r="R198" s="3" t="str">
        <f t="shared" si="117"/>
        <v xml:space="preserve"> </v>
      </c>
      <c r="S198" s="3" t="str">
        <f t="shared" si="118"/>
        <v xml:space="preserve"> </v>
      </c>
      <c r="T198" s="3">
        <f t="shared" si="119"/>
        <v>0</v>
      </c>
      <c r="U198" s="3" t="str">
        <f t="shared" si="120"/>
        <v xml:space="preserve"> </v>
      </c>
      <c r="V198" s="3" t="str">
        <f t="shared" si="121"/>
        <v xml:space="preserve"> </v>
      </c>
      <c r="W198" s="3" t="str">
        <f t="shared" si="122"/>
        <v xml:space="preserve"> </v>
      </c>
      <c r="X198" s="3" t="str">
        <f t="shared" si="123"/>
        <v xml:space="preserve"> </v>
      </c>
      <c r="Y198" s="3" t="str">
        <f t="shared" si="124"/>
        <v xml:space="preserve"> </v>
      </c>
      <c r="AA198" s="16" t="str">
        <f t="shared" si="125"/>
        <v>UprStage</v>
      </c>
      <c r="AC198" s="3">
        <f t="shared" si="126"/>
        <v>2.3982428571428556</v>
      </c>
      <c r="AD198" s="3">
        <f t="shared" si="127"/>
        <v>19.801588161411491</v>
      </c>
      <c r="AE198" s="3">
        <f t="shared" si="128"/>
        <v>1.6571428571427482E-3</v>
      </c>
      <c r="AF198" s="3">
        <f t="shared" si="130"/>
        <v>14.55587664635404</v>
      </c>
      <c r="AH198" s="28">
        <f t="shared" si="131"/>
        <v>0.26300000000000001</v>
      </c>
      <c r="AI198" s="28">
        <f t="shared" si="132"/>
        <v>2.5446900494077322E-4</v>
      </c>
      <c r="AJ198" s="40">
        <f t="shared" si="129"/>
        <v>1.455587664635404E-2</v>
      </c>
      <c r="AK198" s="28"/>
      <c r="AM198" s="14">
        <f>Rho_Coef0+Rho_Coef1*Solution!I198+Rho_Coef2*Solution!I198^2</f>
        <v>0.99313177472240866</v>
      </c>
      <c r="AO198" s="3" t="str">
        <f t="shared" si="110"/>
        <v xml:space="preserve"> </v>
      </c>
      <c r="AP198" s="3" t="str">
        <f t="shared" si="111"/>
        <v xml:space="preserve"> </v>
      </c>
      <c r="AQ198" s="3" t="str">
        <f t="shared" si="112"/>
        <v xml:space="preserve"> </v>
      </c>
      <c r="AR198" s="3" t="str">
        <f t="shared" si="113"/>
        <v xml:space="preserve"> </v>
      </c>
    </row>
    <row r="199" spans="1:44">
      <c r="A199" s="3">
        <f t="shared" si="114"/>
        <v>1.9600000000000015</v>
      </c>
      <c r="B199" s="3">
        <f t="shared" si="103"/>
        <v>0</v>
      </c>
      <c r="C199" s="3">
        <f t="shared" si="104"/>
        <v>2.3998999999999984</v>
      </c>
      <c r="D199" s="14">
        <f t="shared" si="115"/>
        <v>-5.4288148368952203E-2</v>
      </c>
      <c r="E199" s="14">
        <f t="shared" si="108"/>
        <v>-0.14274438771396783</v>
      </c>
      <c r="F199" s="14">
        <f t="shared" si="105"/>
        <v>-0.19703253608292004</v>
      </c>
      <c r="G199" s="3">
        <f t="shared" si="109"/>
        <v>-13.536287842359037</v>
      </c>
      <c r="H199" s="3">
        <f t="shared" si="106"/>
        <v>35.788669039357885</v>
      </c>
      <c r="I199" s="3">
        <f t="shared" si="107"/>
        <v>72.243641323403111</v>
      </c>
      <c r="P199" s="3" t="str">
        <f t="shared" si="102"/>
        <v xml:space="preserve"> </v>
      </c>
      <c r="Q199" s="3" t="str">
        <f t="shared" si="116"/>
        <v xml:space="preserve"> </v>
      </c>
      <c r="R199" s="3" t="str">
        <f t="shared" si="117"/>
        <v xml:space="preserve"> </v>
      </c>
      <c r="S199" s="3" t="str">
        <f t="shared" si="118"/>
        <v xml:space="preserve"> </v>
      </c>
      <c r="T199" s="3">
        <f t="shared" si="119"/>
        <v>0</v>
      </c>
      <c r="U199" s="3" t="str">
        <f t="shared" si="120"/>
        <v xml:space="preserve"> </v>
      </c>
      <c r="V199" s="3" t="str">
        <f t="shared" si="121"/>
        <v xml:space="preserve"> </v>
      </c>
      <c r="W199" s="3" t="str">
        <f t="shared" si="122"/>
        <v xml:space="preserve"> </v>
      </c>
      <c r="X199" s="3" t="str">
        <f t="shared" si="123"/>
        <v xml:space="preserve"> </v>
      </c>
      <c r="Y199" s="3" t="str">
        <f t="shared" si="124"/>
        <v xml:space="preserve"> </v>
      </c>
      <c r="AA199" s="16" t="str">
        <f t="shared" si="125"/>
        <v>UprStage</v>
      </c>
      <c r="AC199" s="3">
        <f t="shared" si="126"/>
        <v>2.3982428571428556</v>
      </c>
      <c r="AD199" s="3">
        <f t="shared" si="127"/>
        <v>19.801588161411491</v>
      </c>
      <c r="AE199" s="3">
        <f t="shared" si="128"/>
        <v>1.6571428571427482E-3</v>
      </c>
      <c r="AF199" s="3">
        <f t="shared" si="130"/>
        <v>14.55587664635404</v>
      </c>
      <c r="AH199" s="28">
        <f t="shared" si="131"/>
        <v>0.26300000000000001</v>
      </c>
      <c r="AI199" s="28">
        <f t="shared" si="132"/>
        <v>2.5446900494077322E-4</v>
      </c>
      <c r="AJ199" s="40">
        <f t="shared" si="129"/>
        <v>1.455587664635404E-2</v>
      </c>
      <c r="AK199" s="28"/>
      <c r="AM199" s="14">
        <f>Rho_Coef0+Rho_Coef1*Solution!I199+Rho_Coef2*Solution!I199^2</f>
        <v>0.99309754893234725</v>
      </c>
      <c r="AO199" s="3" t="str">
        <f t="shared" si="110"/>
        <v xml:space="preserve"> </v>
      </c>
      <c r="AP199" s="3" t="str">
        <f t="shared" si="111"/>
        <v xml:space="preserve"> </v>
      </c>
      <c r="AQ199" s="3" t="str">
        <f t="shared" si="112"/>
        <v xml:space="preserve"> </v>
      </c>
      <c r="AR199" s="3" t="str">
        <f t="shared" si="113"/>
        <v xml:space="preserve"> </v>
      </c>
    </row>
    <row r="200" spans="1:44">
      <c r="A200" s="3">
        <f t="shared" si="114"/>
        <v>1.9700000000000015</v>
      </c>
      <c r="B200" s="3">
        <f t="shared" si="103"/>
        <v>0</v>
      </c>
      <c r="C200" s="3">
        <f t="shared" si="104"/>
        <v>2.3998999999999984</v>
      </c>
      <c r="D200" s="14">
        <f t="shared" si="115"/>
        <v>-5.3876401925040937E-2</v>
      </c>
      <c r="E200" s="14">
        <f t="shared" si="108"/>
        <v>-0.14274438771396783</v>
      </c>
      <c r="F200" s="14">
        <f t="shared" si="105"/>
        <v>-0.19662078963900875</v>
      </c>
      <c r="G200" s="3">
        <f t="shared" si="109"/>
        <v>-13.508000542740129</v>
      </c>
      <c r="H200" s="3">
        <f t="shared" si="106"/>
        <v>35.653306160934292</v>
      </c>
      <c r="I200" s="3">
        <f t="shared" si="107"/>
        <v>72.600852613769561</v>
      </c>
      <c r="P200" s="3" t="str">
        <f t="shared" si="102"/>
        <v xml:space="preserve"> </v>
      </c>
      <c r="Q200" s="3" t="str">
        <f t="shared" si="116"/>
        <v xml:space="preserve"> </v>
      </c>
      <c r="R200" s="3" t="str">
        <f t="shared" si="117"/>
        <v xml:space="preserve"> </v>
      </c>
      <c r="S200" s="3" t="str">
        <f t="shared" si="118"/>
        <v xml:space="preserve"> </v>
      </c>
      <c r="T200" s="3">
        <f t="shared" si="119"/>
        <v>0</v>
      </c>
      <c r="U200" s="3" t="str">
        <f t="shared" si="120"/>
        <v xml:space="preserve"> </v>
      </c>
      <c r="V200" s="3" t="str">
        <f t="shared" si="121"/>
        <v xml:space="preserve"> </v>
      </c>
      <c r="W200" s="3" t="str">
        <f t="shared" si="122"/>
        <v xml:space="preserve"> </v>
      </c>
      <c r="X200" s="3" t="str">
        <f t="shared" si="123"/>
        <v xml:space="preserve"> </v>
      </c>
      <c r="Y200" s="3" t="str">
        <f t="shared" si="124"/>
        <v xml:space="preserve"> </v>
      </c>
      <c r="AA200" s="16" t="str">
        <f t="shared" si="125"/>
        <v>UprStage</v>
      </c>
      <c r="AC200" s="3">
        <f t="shared" si="126"/>
        <v>2.3982428571428556</v>
      </c>
      <c r="AD200" s="3">
        <f t="shared" si="127"/>
        <v>19.801588161411491</v>
      </c>
      <c r="AE200" s="3">
        <f t="shared" si="128"/>
        <v>1.6571428571427482E-3</v>
      </c>
      <c r="AF200" s="3">
        <f t="shared" si="130"/>
        <v>14.55587664635404</v>
      </c>
      <c r="AH200" s="28">
        <f t="shared" si="131"/>
        <v>0.26300000000000001</v>
      </c>
      <c r="AI200" s="28">
        <f t="shared" si="132"/>
        <v>2.5446900494077322E-4</v>
      </c>
      <c r="AJ200" s="40">
        <f t="shared" si="129"/>
        <v>1.455587664635404E-2</v>
      </c>
      <c r="AK200" s="28"/>
      <c r="AM200" s="14">
        <f>Rho_Coef0+Rho_Coef1*Solution!I200+Rho_Coef2*Solution!I200^2</f>
        <v>0.99306345335502777</v>
      </c>
      <c r="AO200" s="3" t="str">
        <f t="shared" si="110"/>
        <v xml:space="preserve"> </v>
      </c>
      <c r="AP200" s="3" t="str">
        <f t="shared" si="111"/>
        <v xml:space="preserve"> </v>
      </c>
      <c r="AQ200" s="3" t="str">
        <f t="shared" si="112"/>
        <v xml:space="preserve"> </v>
      </c>
      <c r="AR200" s="3" t="str">
        <f t="shared" si="113"/>
        <v xml:space="preserve"> </v>
      </c>
    </row>
    <row r="201" spans="1:44">
      <c r="A201" s="3">
        <f t="shared" si="114"/>
        <v>1.9800000000000015</v>
      </c>
      <c r="B201" s="3">
        <f t="shared" si="103"/>
        <v>0</v>
      </c>
      <c r="C201" s="3">
        <f t="shared" si="104"/>
        <v>2.3998999999999984</v>
      </c>
      <c r="D201" s="14">
        <f t="shared" si="115"/>
        <v>-5.3467095530603741E-2</v>
      </c>
      <c r="E201" s="14">
        <f t="shared" si="108"/>
        <v>-0.14274438771396783</v>
      </c>
      <c r="F201" s="14">
        <f t="shared" si="105"/>
        <v>-0.19621148324457158</v>
      </c>
      <c r="G201" s="3">
        <f t="shared" si="109"/>
        <v>-13.479880876410057</v>
      </c>
      <c r="H201" s="3">
        <f t="shared" si="106"/>
        <v>35.518226155506888</v>
      </c>
      <c r="I201" s="3">
        <f t="shared" si="107"/>
        <v>72.956711681335079</v>
      </c>
      <c r="P201" s="3" t="str">
        <f t="shared" si="102"/>
        <v xml:space="preserve"> </v>
      </c>
      <c r="Q201" s="3" t="str">
        <f t="shared" si="116"/>
        <v xml:space="preserve"> </v>
      </c>
      <c r="R201" s="3" t="str">
        <f t="shared" si="117"/>
        <v xml:space="preserve"> </v>
      </c>
      <c r="S201" s="3" t="str">
        <f t="shared" si="118"/>
        <v xml:space="preserve"> </v>
      </c>
      <c r="T201" s="3">
        <f t="shared" si="119"/>
        <v>0</v>
      </c>
      <c r="U201" s="3" t="str">
        <f t="shared" si="120"/>
        <v xml:space="preserve"> </v>
      </c>
      <c r="V201" s="3" t="str">
        <f t="shared" si="121"/>
        <v xml:space="preserve"> </v>
      </c>
      <c r="W201" s="3" t="str">
        <f t="shared" si="122"/>
        <v xml:space="preserve"> </v>
      </c>
      <c r="X201" s="3" t="str">
        <f t="shared" si="123"/>
        <v xml:space="preserve"> </v>
      </c>
      <c r="Y201" s="3" t="str">
        <f t="shared" si="124"/>
        <v xml:space="preserve"> </v>
      </c>
      <c r="AA201" s="16" t="str">
        <f t="shared" si="125"/>
        <v>UprStage</v>
      </c>
      <c r="AC201" s="3">
        <f t="shared" si="126"/>
        <v>2.3982428571428556</v>
      </c>
      <c r="AD201" s="3">
        <f t="shared" si="127"/>
        <v>19.801588161411491</v>
      </c>
      <c r="AE201" s="3">
        <f t="shared" si="128"/>
        <v>1.6571428571427482E-3</v>
      </c>
      <c r="AF201" s="3">
        <f t="shared" si="130"/>
        <v>14.55587664635404</v>
      </c>
      <c r="AH201" s="28">
        <f t="shared" si="131"/>
        <v>0.26300000000000001</v>
      </c>
      <c r="AI201" s="28">
        <f t="shared" si="132"/>
        <v>2.5446900494077322E-4</v>
      </c>
      <c r="AJ201" s="40">
        <f t="shared" si="129"/>
        <v>1.455587664635404E-2</v>
      </c>
      <c r="AK201" s="28"/>
      <c r="AM201" s="14">
        <f>Rho_Coef0+Rho_Coef1*Solution!I201+Rho_Coef2*Solution!I201^2</f>
        <v>0.9930294877097694</v>
      </c>
      <c r="AO201" s="3" t="str">
        <f t="shared" si="110"/>
        <v xml:space="preserve"> </v>
      </c>
      <c r="AP201" s="3" t="str">
        <f t="shared" si="111"/>
        <v xml:space="preserve"> </v>
      </c>
      <c r="AQ201" s="3" t="str">
        <f t="shared" si="112"/>
        <v xml:space="preserve"> </v>
      </c>
      <c r="AR201" s="3" t="str">
        <f t="shared" si="113"/>
        <v xml:space="preserve"> </v>
      </c>
    </row>
    <row r="202" spans="1:44">
      <c r="A202" s="3">
        <f t="shared" si="114"/>
        <v>1.9900000000000015</v>
      </c>
      <c r="B202" s="3">
        <f t="shared" si="103"/>
        <v>0</v>
      </c>
      <c r="C202" s="3">
        <f t="shared" si="104"/>
        <v>2.3998999999999984</v>
      </c>
      <c r="D202" s="14">
        <f t="shared" si="115"/>
        <v>-5.3060214018735792E-2</v>
      </c>
      <c r="E202" s="14">
        <f t="shared" si="108"/>
        <v>-0.14274438771396783</v>
      </c>
      <c r="F202" s="14">
        <f t="shared" si="105"/>
        <v>-0.19580460173270361</v>
      </c>
      <c r="G202" s="3">
        <f t="shared" si="109"/>
        <v>-13.451927801390704</v>
      </c>
      <c r="H202" s="3">
        <f t="shared" si="106"/>
        <v>35.383427346742785</v>
      </c>
      <c r="I202" s="3">
        <f t="shared" si="107"/>
        <v>73.311221346500076</v>
      </c>
      <c r="P202" s="3" t="str">
        <f t="shared" si="102"/>
        <v xml:space="preserve"> </v>
      </c>
      <c r="Q202" s="3" t="str">
        <f t="shared" si="116"/>
        <v xml:space="preserve"> </v>
      </c>
      <c r="R202" s="3" t="str">
        <f t="shared" si="117"/>
        <v xml:space="preserve"> </v>
      </c>
      <c r="S202" s="3" t="str">
        <f t="shared" si="118"/>
        <v xml:space="preserve"> </v>
      </c>
      <c r="T202" s="3">
        <f t="shared" si="119"/>
        <v>0</v>
      </c>
      <c r="U202" s="3" t="str">
        <f t="shared" si="120"/>
        <v xml:space="preserve"> </v>
      </c>
      <c r="V202" s="3" t="str">
        <f t="shared" si="121"/>
        <v xml:space="preserve"> </v>
      </c>
      <c r="W202" s="3" t="str">
        <f t="shared" si="122"/>
        <v xml:space="preserve"> </v>
      </c>
      <c r="X202" s="3" t="str">
        <f t="shared" si="123"/>
        <v xml:space="preserve"> </v>
      </c>
      <c r="Y202" s="3" t="str">
        <f t="shared" si="124"/>
        <v xml:space="preserve"> </v>
      </c>
      <c r="AA202" s="16" t="str">
        <f t="shared" si="125"/>
        <v>UprStage</v>
      </c>
      <c r="AC202" s="3">
        <f t="shared" si="126"/>
        <v>2.3982428571428556</v>
      </c>
      <c r="AD202" s="3">
        <f t="shared" si="127"/>
        <v>19.801588161411491</v>
      </c>
      <c r="AE202" s="3">
        <f t="shared" si="128"/>
        <v>1.6571428571427482E-3</v>
      </c>
      <c r="AF202" s="3">
        <f t="shared" si="130"/>
        <v>14.55587664635404</v>
      </c>
      <c r="AH202" s="28">
        <f t="shared" si="131"/>
        <v>0.26300000000000001</v>
      </c>
      <c r="AI202" s="28">
        <f t="shared" si="132"/>
        <v>2.5446900494077322E-4</v>
      </c>
      <c r="AJ202" s="40">
        <f t="shared" si="129"/>
        <v>1.455587664635404E-2</v>
      </c>
      <c r="AK202" s="28"/>
      <c r="AM202" s="14">
        <f>Rho_Coef0+Rho_Coef1*Solution!I202+Rho_Coef2*Solution!I202^2</f>
        <v>0.99299565171756099</v>
      </c>
      <c r="AO202" s="3" t="str">
        <f t="shared" si="110"/>
        <v xml:space="preserve"> </v>
      </c>
      <c r="AP202" s="3" t="str">
        <f t="shared" si="111"/>
        <v xml:space="preserve"> </v>
      </c>
      <c r="AQ202" s="3" t="str">
        <f t="shared" si="112"/>
        <v xml:space="preserve"> </v>
      </c>
      <c r="AR202" s="3" t="str">
        <f t="shared" si="113"/>
        <v xml:space="preserve"> </v>
      </c>
    </row>
    <row r="203" spans="1:44">
      <c r="A203" s="3">
        <f t="shared" si="114"/>
        <v>2.0000000000000013</v>
      </c>
      <c r="B203" s="3">
        <f t="shared" si="103"/>
        <v>0</v>
      </c>
      <c r="C203" s="3">
        <f t="shared" si="104"/>
        <v>2.3998999999999984</v>
      </c>
      <c r="D203" s="14">
        <f t="shared" si="115"/>
        <v>-5.2655742354905291E-2</v>
      </c>
      <c r="E203" s="14">
        <f t="shared" si="108"/>
        <v>-0.14274438771396783</v>
      </c>
      <c r="F203" s="14">
        <f t="shared" si="105"/>
        <v>-0.19540013006887313</v>
      </c>
      <c r="G203" s="3">
        <f t="shared" si="109"/>
        <v>-13.424140284798099</v>
      </c>
      <c r="H203" s="3">
        <f t="shared" si="106"/>
        <v>35.24890806872888</v>
      </c>
      <c r="I203" s="3">
        <f t="shared" si="107"/>
        <v>73.664384412953268</v>
      </c>
      <c r="P203" s="3" t="str">
        <f t="shared" si="102"/>
        <v xml:space="preserve"> </v>
      </c>
      <c r="Q203" s="3" t="str">
        <f t="shared" si="116"/>
        <v xml:space="preserve"> </v>
      </c>
      <c r="R203" s="3" t="str">
        <f t="shared" si="117"/>
        <v xml:space="preserve"> </v>
      </c>
      <c r="S203" s="3" t="str">
        <f t="shared" si="118"/>
        <v xml:space="preserve"> </v>
      </c>
      <c r="T203" s="3">
        <f t="shared" si="119"/>
        <v>0</v>
      </c>
      <c r="U203" s="3" t="str">
        <f t="shared" si="120"/>
        <v xml:space="preserve"> </v>
      </c>
      <c r="V203" s="3" t="str">
        <f t="shared" si="121"/>
        <v xml:space="preserve"> </v>
      </c>
      <c r="W203" s="3" t="str">
        <f t="shared" si="122"/>
        <v xml:space="preserve"> </v>
      </c>
      <c r="X203" s="3" t="str">
        <f t="shared" si="123"/>
        <v xml:space="preserve"> </v>
      </c>
      <c r="Y203" s="3" t="str">
        <f t="shared" si="124"/>
        <v xml:space="preserve"> </v>
      </c>
      <c r="AA203" s="16" t="str">
        <f t="shared" si="125"/>
        <v>UprStage</v>
      </c>
      <c r="AC203" s="3">
        <f t="shared" si="126"/>
        <v>2.3982428571428556</v>
      </c>
      <c r="AD203" s="3">
        <f t="shared" si="127"/>
        <v>19.801588161411491</v>
      </c>
      <c r="AE203" s="3">
        <f t="shared" si="128"/>
        <v>1.6571428571427482E-3</v>
      </c>
      <c r="AF203" s="3">
        <f t="shared" si="130"/>
        <v>14.55587664635404</v>
      </c>
      <c r="AH203" s="28">
        <f t="shared" si="131"/>
        <v>0.26300000000000001</v>
      </c>
      <c r="AI203" s="28">
        <f t="shared" si="132"/>
        <v>2.5446900494077322E-4</v>
      </c>
      <c r="AJ203" s="40">
        <f t="shared" si="129"/>
        <v>1.455587664635404E-2</v>
      </c>
      <c r="AK203" s="28"/>
      <c r="AM203" s="14">
        <f>Rho_Coef0+Rho_Coef1*Solution!I203+Rho_Coef2*Solution!I203^2</f>
        <v>0.99296194510105107</v>
      </c>
      <c r="AO203" s="3" t="str">
        <f t="shared" si="110"/>
        <v xml:space="preserve"> </v>
      </c>
      <c r="AP203" s="3" t="str">
        <f t="shared" si="111"/>
        <v xml:space="preserve"> </v>
      </c>
      <c r="AQ203" s="3" t="str">
        <f t="shared" si="112"/>
        <v xml:space="preserve"> </v>
      </c>
      <c r="AR203" s="3" t="str">
        <f t="shared" si="113"/>
        <v xml:space="preserve"> </v>
      </c>
    </row>
    <row r="204" spans="1:44">
      <c r="A204" s="3">
        <f t="shared" si="114"/>
        <v>2.0100000000000011</v>
      </c>
      <c r="B204" s="3">
        <f t="shared" si="103"/>
        <v>0</v>
      </c>
      <c r="C204" s="3">
        <f t="shared" si="104"/>
        <v>2.3998999999999984</v>
      </c>
      <c r="D204" s="14">
        <f t="shared" si="115"/>
        <v>-5.2253665635639983E-2</v>
      </c>
      <c r="E204" s="14">
        <f t="shared" si="108"/>
        <v>-0.14274438771396783</v>
      </c>
      <c r="F204" s="14">
        <f t="shared" si="105"/>
        <v>-0.19499805334960782</v>
      </c>
      <c r="G204" s="3">
        <f t="shared" si="109"/>
        <v>-13.396517302752148</v>
      </c>
      <c r="H204" s="3">
        <f t="shared" si="106"/>
        <v>35.114666665880897</v>
      </c>
      <c r="I204" s="3">
        <f t="shared" si="107"/>
        <v>74.016203667775429</v>
      </c>
      <c r="P204" s="3" t="str">
        <f t="shared" si="102"/>
        <v xml:space="preserve"> </v>
      </c>
      <c r="Q204" s="3" t="str">
        <f t="shared" si="116"/>
        <v xml:space="preserve"> </v>
      </c>
      <c r="R204" s="3" t="str">
        <f t="shared" si="117"/>
        <v xml:space="preserve"> </v>
      </c>
      <c r="S204" s="3" t="str">
        <f t="shared" si="118"/>
        <v xml:space="preserve"> </v>
      </c>
      <c r="T204" s="3">
        <f t="shared" si="119"/>
        <v>0</v>
      </c>
      <c r="U204" s="3" t="str">
        <f t="shared" si="120"/>
        <v xml:space="preserve"> </v>
      </c>
      <c r="V204" s="3" t="str">
        <f t="shared" si="121"/>
        <v xml:space="preserve"> </v>
      </c>
      <c r="W204" s="3" t="str">
        <f t="shared" si="122"/>
        <v xml:space="preserve"> </v>
      </c>
      <c r="X204" s="3" t="str">
        <f t="shared" si="123"/>
        <v xml:space="preserve"> </v>
      </c>
      <c r="Y204" s="3" t="str">
        <f t="shared" si="124"/>
        <v xml:space="preserve"> </v>
      </c>
      <c r="AA204" s="16" t="str">
        <f t="shared" si="125"/>
        <v>UprStage</v>
      </c>
      <c r="AC204" s="3">
        <f t="shared" si="126"/>
        <v>2.3982428571428556</v>
      </c>
      <c r="AD204" s="3">
        <f t="shared" si="127"/>
        <v>19.801588161411491</v>
      </c>
      <c r="AE204" s="3">
        <f t="shared" si="128"/>
        <v>1.6571428571427482E-3</v>
      </c>
      <c r="AF204" s="3">
        <f t="shared" si="130"/>
        <v>14.55587664635404</v>
      </c>
      <c r="AH204" s="28">
        <f t="shared" si="131"/>
        <v>0.26300000000000001</v>
      </c>
      <c r="AI204" s="28">
        <f t="shared" si="132"/>
        <v>2.5446900494077322E-4</v>
      </c>
      <c r="AJ204" s="40">
        <f t="shared" si="129"/>
        <v>1.455587664635404E-2</v>
      </c>
      <c r="AK204" s="28"/>
      <c r="AM204" s="14">
        <f>Rho_Coef0+Rho_Coef1*Solution!I204+Rho_Coef2*Solution!I204^2</f>
        <v>0.99292836758453717</v>
      </c>
      <c r="AO204" s="3" t="str">
        <f t="shared" si="110"/>
        <v xml:space="preserve"> </v>
      </c>
      <c r="AP204" s="3" t="str">
        <f t="shared" si="111"/>
        <v xml:space="preserve"> </v>
      </c>
      <c r="AQ204" s="3" t="str">
        <f t="shared" si="112"/>
        <v xml:space="preserve"> </v>
      </c>
      <c r="AR204" s="3" t="str">
        <f t="shared" si="113"/>
        <v xml:space="preserve"> </v>
      </c>
    </row>
    <row r="205" spans="1:44">
      <c r="A205" s="3">
        <f t="shared" si="114"/>
        <v>2.0200000000000009</v>
      </c>
      <c r="B205" s="3">
        <f t="shared" si="103"/>
        <v>0</v>
      </c>
      <c r="C205" s="3">
        <f t="shared" si="104"/>
        <v>2.3998999999999984</v>
      </c>
      <c r="D205" s="14">
        <f t="shared" si="115"/>
        <v>-5.1853969087229411E-2</v>
      </c>
      <c r="E205" s="14">
        <f t="shared" si="108"/>
        <v>-0.14274438771396783</v>
      </c>
      <c r="F205" s="14">
        <f t="shared" si="105"/>
        <v>-0.19459835680119725</v>
      </c>
      <c r="G205" s="3">
        <f t="shared" si="109"/>
        <v>-13.369057840287503</v>
      </c>
      <c r="H205" s="3">
        <f t="shared" si="106"/>
        <v>34.980701492853377</v>
      </c>
      <c r="I205" s="3">
        <f t="shared" si="107"/>
        <v>74.36668188154222</v>
      </c>
      <c r="P205" s="3" t="str">
        <f t="shared" ref="P205:P268" si="133">IF($A205&lt;$L$4,$M$3+($A205-$L$3)*$N$3," ")</f>
        <v xml:space="preserve"> </v>
      </c>
      <c r="Q205" s="3" t="str">
        <f t="shared" si="116"/>
        <v xml:space="preserve"> </v>
      </c>
      <c r="R205" s="3" t="str">
        <f t="shared" si="117"/>
        <v xml:space="preserve"> </v>
      </c>
      <c r="S205" s="3" t="str">
        <f t="shared" si="118"/>
        <v xml:space="preserve"> </v>
      </c>
      <c r="T205" s="3">
        <f t="shared" si="119"/>
        <v>0</v>
      </c>
      <c r="U205" s="3" t="str">
        <f t="shared" si="120"/>
        <v xml:space="preserve"> </v>
      </c>
      <c r="V205" s="3" t="str">
        <f t="shared" si="121"/>
        <v xml:space="preserve"> </v>
      </c>
      <c r="W205" s="3" t="str">
        <f t="shared" si="122"/>
        <v xml:space="preserve"> </v>
      </c>
      <c r="X205" s="3" t="str">
        <f t="shared" si="123"/>
        <v xml:space="preserve"> </v>
      </c>
      <c r="Y205" s="3" t="str">
        <f t="shared" si="124"/>
        <v xml:space="preserve"> </v>
      </c>
      <c r="AA205" s="16" t="str">
        <f t="shared" si="125"/>
        <v>UprStage</v>
      </c>
      <c r="AC205" s="3">
        <f t="shared" si="126"/>
        <v>2.3982428571428556</v>
      </c>
      <c r="AD205" s="3">
        <f t="shared" si="127"/>
        <v>19.801588161411491</v>
      </c>
      <c r="AE205" s="3">
        <f t="shared" si="128"/>
        <v>1.6571428571427482E-3</v>
      </c>
      <c r="AF205" s="3">
        <f t="shared" si="130"/>
        <v>14.55587664635404</v>
      </c>
      <c r="AH205" s="28">
        <f t="shared" si="131"/>
        <v>0.26300000000000001</v>
      </c>
      <c r="AI205" s="28">
        <f t="shared" si="132"/>
        <v>2.5446900494077322E-4</v>
      </c>
      <c r="AJ205" s="40">
        <f t="shared" si="129"/>
        <v>1.455587664635404E-2</v>
      </c>
      <c r="AK205" s="28"/>
      <c r="AM205" s="14">
        <f>Rho_Coef0+Rho_Coef1*Solution!I205+Rho_Coef2*Solution!I205^2</f>
        <v>0.99289491889395554</v>
      </c>
      <c r="AO205" s="3" t="str">
        <f t="shared" si="110"/>
        <v xml:space="preserve"> </v>
      </c>
      <c r="AP205" s="3" t="str">
        <f t="shared" si="111"/>
        <v xml:space="preserve"> </v>
      </c>
      <c r="AQ205" s="3" t="str">
        <f t="shared" si="112"/>
        <v xml:space="preserve"> </v>
      </c>
      <c r="AR205" s="3" t="str">
        <f t="shared" si="113"/>
        <v xml:space="preserve"> </v>
      </c>
    </row>
    <row r="206" spans="1:44">
      <c r="A206" s="3">
        <f t="shared" si="114"/>
        <v>2.0300000000000007</v>
      </c>
      <c r="B206" s="3">
        <f t="shared" si="103"/>
        <v>0</v>
      </c>
      <c r="C206" s="3">
        <f t="shared" si="104"/>
        <v>2.3998999999999984</v>
      </c>
      <c r="D206" s="14">
        <f t="shared" si="115"/>
        <v>-5.1456638064442464E-2</v>
      </c>
      <c r="E206" s="14">
        <f t="shared" si="108"/>
        <v>-0.14274438771396783</v>
      </c>
      <c r="F206" s="14">
        <f t="shared" si="105"/>
        <v>-0.19420102577841031</v>
      </c>
      <c r="G206" s="3">
        <f t="shared" si="109"/>
        <v>-13.341760891265441</v>
      </c>
      <c r="H206" s="3">
        <f t="shared" si="106"/>
        <v>34.8470109144505</v>
      </c>
      <c r="I206" s="3">
        <f t="shared" si="107"/>
        <v>74.715821808426185</v>
      </c>
      <c r="P206" s="3" t="str">
        <f t="shared" si="133"/>
        <v xml:space="preserve"> </v>
      </c>
      <c r="Q206" s="3" t="str">
        <f t="shared" si="116"/>
        <v xml:space="preserve"> </v>
      </c>
      <c r="R206" s="3" t="str">
        <f t="shared" si="117"/>
        <v xml:space="preserve"> </v>
      </c>
      <c r="S206" s="3" t="str">
        <f t="shared" si="118"/>
        <v xml:space="preserve"> </v>
      </c>
      <c r="T206" s="3">
        <f t="shared" si="119"/>
        <v>0</v>
      </c>
      <c r="U206" s="3" t="str">
        <f t="shared" si="120"/>
        <v xml:space="preserve"> </v>
      </c>
      <c r="V206" s="3" t="str">
        <f t="shared" si="121"/>
        <v xml:space="preserve"> </v>
      </c>
      <c r="W206" s="3" t="str">
        <f t="shared" si="122"/>
        <v xml:space="preserve"> </v>
      </c>
      <c r="X206" s="3" t="str">
        <f t="shared" si="123"/>
        <v xml:space="preserve"> </v>
      </c>
      <c r="Y206" s="3" t="str">
        <f t="shared" si="124"/>
        <v xml:space="preserve"> </v>
      </c>
      <c r="AA206" s="16" t="str">
        <f t="shared" si="125"/>
        <v>UprStage</v>
      </c>
      <c r="AC206" s="3">
        <f t="shared" si="126"/>
        <v>2.3982428571428556</v>
      </c>
      <c r="AD206" s="3">
        <f t="shared" si="127"/>
        <v>19.801588161411491</v>
      </c>
      <c r="AE206" s="3">
        <f t="shared" si="128"/>
        <v>1.6571428571427482E-3</v>
      </c>
      <c r="AF206" s="3">
        <f t="shared" si="130"/>
        <v>14.55587664635404</v>
      </c>
      <c r="AH206" s="28">
        <f t="shared" si="131"/>
        <v>0.26300000000000001</v>
      </c>
      <c r="AI206" s="28">
        <f t="shared" si="132"/>
        <v>2.5446900494077322E-4</v>
      </c>
      <c r="AJ206" s="40">
        <f t="shared" si="129"/>
        <v>1.455587664635404E-2</v>
      </c>
      <c r="AK206" s="28"/>
      <c r="AM206" s="14">
        <f>Rho_Coef0+Rho_Coef1*Solution!I206+Rho_Coef2*Solution!I206^2</f>
        <v>0.99286159875687108</v>
      </c>
      <c r="AO206" s="3" t="str">
        <f t="shared" si="110"/>
        <v xml:space="preserve"> </v>
      </c>
      <c r="AP206" s="3" t="str">
        <f t="shared" si="111"/>
        <v xml:space="preserve"> </v>
      </c>
      <c r="AQ206" s="3" t="str">
        <f t="shared" si="112"/>
        <v xml:space="preserve"> </v>
      </c>
      <c r="AR206" s="3" t="str">
        <f t="shared" si="113"/>
        <v xml:space="preserve"> </v>
      </c>
    </row>
    <row r="207" spans="1:44">
      <c r="A207" s="3">
        <f t="shared" si="114"/>
        <v>2.0400000000000005</v>
      </c>
      <c r="B207" s="3">
        <f t="shared" si="103"/>
        <v>0</v>
      </c>
      <c r="C207" s="3">
        <f t="shared" si="104"/>
        <v>2.3998999999999984</v>
      </c>
      <c r="D207" s="14">
        <f t="shared" si="115"/>
        <v>-5.106165804926021E-2</v>
      </c>
      <c r="E207" s="14">
        <f t="shared" si="108"/>
        <v>-0.14274438771396783</v>
      </c>
      <c r="F207" s="14">
        <f t="shared" si="105"/>
        <v>-0.19380604576322805</v>
      </c>
      <c r="G207" s="3">
        <f t="shared" si="109"/>
        <v>-13.314625458286818</v>
      </c>
      <c r="H207" s="3">
        <f t="shared" si="106"/>
        <v>34.713593305537849</v>
      </c>
      <c r="I207" s="3">
        <f t="shared" si="107"/>
        <v>75.063626186297768</v>
      </c>
      <c r="P207" s="3" t="str">
        <f t="shared" si="133"/>
        <v xml:space="preserve"> </v>
      </c>
      <c r="Q207" s="3" t="str">
        <f t="shared" si="116"/>
        <v xml:space="preserve"> </v>
      </c>
      <c r="R207" s="3" t="str">
        <f t="shared" si="117"/>
        <v xml:space="preserve"> </v>
      </c>
      <c r="S207" s="3" t="str">
        <f t="shared" si="118"/>
        <v xml:space="preserve"> </v>
      </c>
      <c r="T207" s="3">
        <f t="shared" si="119"/>
        <v>0</v>
      </c>
      <c r="U207" s="3" t="str">
        <f t="shared" si="120"/>
        <v xml:space="preserve"> </v>
      </c>
      <c r="V207" s="3" t="str">
        <f t="shared" si="121"/>
        <v xml:space="preserve"> </v>
      </c>
      <c r="W207" s="3" t="str">
        <f t="shared" si="122"/>
        <v xml:space="preserve"> </v>
      </c>
      <c r="X207" s="3" t="str">
        <f t="shared" si="123"/>
        <v xml:space="preserve"> </v>
      </c>
      <c r="Y207" s="3" t="str">
        <f t="shared" si="124"/>
        <v xml:space="preserve"> </v>
      </c>
      <c r="AA207" s="16" t="str">
        <f t="shared" si="125"/>
        <v>UprStage</v>
      </c>
      <c r="AC207" s="3">
        <f t="shared" si="126"/>
        <v>2.3982428571428556</v>
      </c>
      <c r="AD207" s="3">
        <f t="shared" si="127"/>
        <v>19.801588161411491</v>
      </c>
      <c r="AE207" s="3">
        <f t="shared" si="128"/>
        <v>1.6571428571427482E-3</v>
      </c>
      <c r="AF207" s="3">
        <f t="shared" si="130"/>
        <v>14.55587664635404</v>
      </c>
      <c r="AH207" s="28">
        <f t="shared" si="131"/>
        <v>0.26300000000000001</v>
      </c>
      <c r="AI207" s="28">
        <f t="shared" si="132"/>
        <v>2.5446900494077322E-4</v>
      </c>
      <c r="AJ207" s="40">
        <f t="shared" si="129"/>
        <v>1.455587664635404E-2</v>
      </c>
      <c r="AK207" s="28"/>
      <c r="AM207" s="14">
        <f>Rho_Coef0+Rho_Coef1*Solution!I207+Rho_Coef2*Solution!I207^2</f>
        <v>0.99282840690246721</v>
      </c>
      <c r="AO207" s="3" t="str">
        <f t="shared" si="110"/>
        <v xml:space="preserve"> </v>
      </c>
      <c r="AP207" s="3" t="str">
        <f t="shared" si="111"/>
        <v xml:space="preserve"> </v>
      </c>
      <c r="AQ207" s="3" t="str">
        <f t="shared" si="112"/>
        <v xml:space="preserve"> </v>
      </c>
      <c r="AR207" s="3" t="str">
        <f t="shared" si="113"/>
        <v xml:space="preserve"> </v>
      </c>
    </row>
    <row r="208" spans="1:44">
      <c r="A208" s="3">
        <f t="shared" si="114"/>
        <v>2.0500000000000003</v>
      </c>
      <c r="B208" s="3">
        <f t="shared" si="103"/>
        <v>0</v>
      </c>
      <c r="C208" s="3">
        <f t="shared" si="104"/>
        <v>2.3998999999999984</v>
      </c>
      <c r="D208" s="14">
        <f t="shared" si="115"/>
        <v>-5.0669014649623471E-2</v>
      </c>
      <c r="E208" s="14">
        <f t="shared" si="108"/>
        <v>-0.14274438771396783</v>
      </c>
      <c r="F208" s="14">
        <f t="shared" si="105"/>
        <v>-0.19341340236359131</v>
      </c>
      <c r="G208" s="3">
        <f t="shared" si="109"/>
        <v>-13.287650552606019</v>
      </c>
      <c r="H208" s="3">
        <f t="shared" si="106"/>
        <v>34.58044705095498</v>
      </c>
      <c r="I208" s="3">
        <f t="shared" si="107"/>
        <v>75.41009773682552</v>
      </c>
      <c r="P208" s="3" t="str">
        <f t="shared" si="133"/>
        <v xml:space="preserve"> </v>
      </c>
      <c r="Q208" s="3" t="str">
        <f t="shared" si="116"/>
        <v xml:space="preserve"> </v>
      </c>
      <c r="R208" s="3" t="str">
        <f t="shared" si="117"/>
        <v xml:space="preserve"> </v>
      </c>
      <c r="S208" s="3" t="str">
        <f t="shared" si="118"/>
        <v xml:space="preserve"> </v>
      </c>
      <c r="T208" s="3">
        <f t="shared" si="119"/>
        <v>0</v>
      </c>
      <c r="U208" s="3" t="str">
        <f t="shared" si="120"/>
        <v xml:space="preserve"> </v>
      </c>
      <c r="V208" s="3" t="str">
        <f t="shared" si="121"/>
        <v xml:space="preserve"> </v>
      </c>
      <c r="W208" s="3" t="str">
        <f t="shared" si="122"/>
        <v xml:space="preserve"> </v>
      </c>
      <c r="X208" s="3" t="str">
        <f t="shared" si="123"/>
        <v xml:space="preserve"> </v>
      </c>
      <c r="Y208" s="3" t="str">
        <f t="shared" si="124"/>
        <v xml:space="preserve"> </v>
      </c>
      <c r="AA208" s="16" t="str">
        <f t="shared" si="125"/>
        <v>UprStage</v>
      </c>
      <c r="AC208" s="3">
        <f t="shared" si="126"/>
        <v>2.3982428571428556</v>
      </c>
      <c r="AD208" s="3">
        <f t="shared" si="127"/>
        <v>19.801588161411491</v>
      </c>
      <c r="AE208" s="3">
        <f t="shared" si="128"/>
        <v>1.6571428571427482E-3</v>
      </c>
      <c r="AF208" s="3">
        <f t="shared" si="130"/>
        <v>14.55587664635404</v>
      </c>
      <c r="AH208" s="28">
        <f t="shared" si="131"/>
        <v>0.26300000000000001</v>
      </c>
      <c r="AI208" s="28">
        <f t="shared" si="132"/>
        <v>2.5446900494077322E-4</v>
      </c>
      <c r="AJ208" s="40">
        <f t="shared" si="129"/>
        <v>1.455587664635404E-2</v>
      </c>
      <c r="AK208" s="28"/>
      <c r="AM208" s="14">
        <f>Rho_Coef0+Rho_Coef1*Solution!I208+Rho_Coef2*Solution!I208^2</f>
        <v>0.99279534306153583</v>
      </c>
      <c r="AO208" s="3" t="str">
        <f t="shared" si="110"/>
        <v xml:space="preserve"> </v>
      </c>
      <c r="AP208" s="3" t="str">
        <f t="shared" si="111"/>
        <v xml:space="preserve"> </v>
      </c>
      <c r="AQ208" s="3" t="str">
        <f t="shared" si="112"/>
        <v xml:space="preserve"> </v>
      </c>
      <c r="AR208" s="3" t="str">
        <f t="shared" si="113"/>
        <v xml:space="preserve"> </v>
      </c>
    </row>
    <row r="209" spans="1:44">
      <c r="A209" s="3">
        <f t="shared" si="114"/>
        <v>2.06</v>
      </c>
      <c r="B209" s="3">
        <f t="shared" si="103"/>
        <v>0</v>
      </c>
      <c r="C209" s="3">
        <f t="shared" si="104"/>
        <v>2.3998999999999984</v>
      </c>
      <c r="D209" s="14">
        <f t="shared" si="115"/>
        <v>-5.0278693598195465E-2</v>
      </c>
      <c r="E209" s="14">
        <f t="shared" si="108"/>
        <v>-0.14274438771396783</v>
      </c>
      <c r="F209" s="14">
        <f t="shared" si="105"/>
        <v>-0.19302308131216328</v>
      </c>
      <c r="G209" s="3">
        <f t="shared" si="109"/>
        <v>-13.260835194045956</v>
      </c>
      <c r="H209" s="3">
        <f t="shared" si="106"/>
        <v>34.447570545428917</v>
      </c>
      <c r="I209" s="3">
        <f t="shared" si="107"/>
        <v>75.755239165575361</v>
      </c>
      <c r="P209" s="3" t="str">
        <f t="shared" si="133"/>
        <v xml:space="preserve"> </v>
      </c>
      <c r="Q209" s="3" t="str">
        <f t="shared" si="116"/>
        <v xml:space="preserve"> </v>
      </c>
      <c r="R209" s="3" t="str">
        <f t="shared" si="117"/>
        <v xml:space="preserve"> </v>
      </c>
      <c r="S209" s="3" t="str">
        <f t="shared" si="118"/>
        <v xml:space="preserve"> </v>
      </c>
      <c r="T209" s="3">
        <f t="shared" si="119"/>
        <v>0</v>
      </c>
      <c r="U209" s="3" t="str">
        <f t="shared" si="120"/>
        <v xml:space="preserve"> </v>
      </c>
      <c r="V209" s="3" t="str">
        <f t="shared" si="121"/>
        <v xml:space="preserve"> </v>
      </c>
      <c r="W209" s="3" t="str">
        <f t="shared" si="122"/>
        <v xml:space="preserve"> </v>
      </c>
      <c r="X209" s="3" t="str">
        <f t="shared" si="123"/>
        <v xml:space="preserve"> </v>
      </c>
      <c r="Y209" s="3" t="str">
        <f t="shared" si="124"/>
        <v xml:space="preserve"> </v>
      </c>
      <c r="AA209" s="16" t="str">
        <f t="shared" si="125"/>
        <v>UprStage</v>
      </c>
      <c r="AC209" s="3">
        <f t="shared" si="126"/>
        <v>2.3982428571428556</v>
      </c>
      <c r="AD209" s="3">
        <f t="shared" si="127"/>
        <v>19.801588161411491</v>
      </c>
      <c r="AE209" s="3">
        <f t="shared" si="128"/>
        <v>1.6571428571427482E-3</v>
      </c>
      <c r="AF209" s="3">
        <f t="shared" si="130"/>
        <v>14.55587664635404</v>
      </c>
      <c r="AH209" s="28">
        <f t="shared" si="131"/>
        <v>0.26300000000000001</v>
      </c>
      <c r="AI209" s="28">
        <f t="shared" si="132"/>
        <v>2.5446900494077322E-4</v>
      </c>
      <c r="AJ209" s="40">
        <f t="shared" si="129"/>
        <v>1.455587664635404E-2</v>
      </c>
      <c r="AK209" s="28"/>
      <c r="AM209" s="14">
        <f>Rho_Coef0+Rho_Coef1*Solution!I209+Rho_Coef2*Solution!I209^2</f>
        <v>0.99276240696646734</v>
      </c>
      <c r="AO209" s="3" t="str">
        <f t="shared" si="110"/>
        <v xml:space="preserve"> </v>
      </c>
      <c r="AP209" s="3" t="str">
        <f t="shared" si="111"/>
        <v xml:space="preserve"> </v>
      </c>
      <c r="AQ209" s="3" t="str">
        <f t="shared" si="112"/>
        <v xml:space="preserve"> </v>
      </c>
      <c r="AR209" s="3" t="str">
        <f t="shared" si="113"/>
        <v xml:space="preserve"> </v>
      </c>
    </row>
    <row r="210" spans="1:44">
      <c r="A210" s="3">
        <f t="shared" si="114"/>
        <v>2.0699999999999998</v>
      </c>
      <c r="B210" s="3">
        <f t="shared" si="103"/>
        <v>0</v>
      </c>
      <c r="C210" s="3">
        <f t="shared" si="104"/>
        <v>2.3998999999999984</v>
      </c>
      <c r="D210" s="14">
        <f t="shared" si="115"/>
        <v>-4.9890680751138838E-2</v>
      </c>
      <c r="E210" s="14">
        <f t="shared" si="108"/>
        <v>-0.14274438771396783</v>
      </c>
      <c r="F210" s="14">
        <f t="shared" si="105"/>
        <v>-0.19263506846510667</v>
      </c>
      <c r="G210" s="3">
        <f t="shared" si="109"/>
        <v>-13.234178410914051</v>
      </c>
      <c r="H210" s="3">
        <f t="shared" si="106"/>
        <v>34.314962193488455</v>
      </c>
      <c r="I210" s="3">
        <f t="shared" si="107"/>
        <v>76.099053162109101</v>
      </c>
      <c r="P210" s="3" t="str">
        <f t="shared" si="133"/>
        <v xml:space="preserve"> </v>
      </c>
      <c r="Q210" s="3" t="str">
        <f t="shared" si="116"/>
        <v xml:space="preserve"> </v>
      </c>
      <c r="R210" s="3" t="str">
        <f t="shared" si="117"/>
        <v xml:space="preserve"> </v>
      </c>
      <c r="S210" s="3" t="str">
        <f t="shared" si="118"/>
        <v xml:space="preserve"> </v>
      </c>
      <c r="T210" s="3">
        <f t="shared" si="119"/>
        <v>0</v>
      </c>
      <c r="U210" s="3" t="str">
        <f t="shared" si="120"/>
        <v xml:space="preserve"> </v>
      </c>
      <c r="V210" s="3" t="str">
        <f t="shared" si="121"/>
        <v xml:space="preserve"> </v>
      </c>
      <c r="W210" s="3" t="str">
        <f t="shared" si="122"/>
        <v xml:space="preserve"> </v>
      </c>
      <c r="X210" s="3" t="str">
        <f t="shared" si="123"/>
        <v xml:space="preserve"> </v>
      </c>
      <c r="Y210" s="3" t="str">
        <f t="shared" si="124"/>
        <v xml:space="preserve"> </v>
      </c>
      <c r="AA210" s="16" t="str">
        <f t="shared" si="125"/>
        <v>UprStage</v>
      </c>
      <c r="AC210" s="3">
        <f t="shared" si="126"/>
        <v>2.3982428571428556</v>
      </c>
      <c r="AD210" s="3">
        <f t="shared" si="127"/>
        <v>19.801588161411491</v>
      </c>
      <c r="AE210" s="3">
        <f t="shared" si="128"/>
        <v>1.6571428571427482E-3</v>
      </c>
      <c r="AF210" s="3">
        <f t="shared" si="130"/>
        <v>14.55587664635404</v>
      </c>
      <c r="AH210" s="28">
        <f t="shared" si="131"/>
        <v>0.26300000000000001</v>
      </c>
      <c r="AI210" s="28">
        <f t="shared" si="132"/>
        <v>2.5446900494077322E-4</v>
      </c>
      <c r="AJ210" s="40">
        <f t="shared" si="129"/>
        <v>1.455587664635404E-2</v>
      </c>
      <c r="AK210" s="28"/>
      <c r="AM210" s="14">
        <f>Rho_Coef0+Rho_Coef1*Solution!I210+Rho_Coef2*Solution!I210^2</f>
        <v>0.99272959835124119</v>
      </c>
      <c r="AO210" s="3" t="str">
        <f t="shared" si="110"/>
        <v xml:space="preserve"> </v>
      </c>
      <c r="AP210" s="3" t="str">
        <f t="shared" si="111"/>
        <v xml:space="preserve"> </v>
      </c>
      <c r="AQ210" s="3" t="str">
        <f t="shared" si="112"/>
        <v xml:space="preserve"> </v>
      </c>
      <c r="AR210" s="3" t="str">
        <f t="shared" si="113"/>
        <v xml:space="preserve"> </v>
      </c>
    </row>
    <row r="211" spans="1:44">
      <c r="A211" s="3">
        <f t="shared" si="114"/>
        <v>2.0799999999999996</v>
      </c>
      <c r="B211" s="3">
        <f t="shared" si="103"/>
        <v>0</v>
      </c>
      <c r="C211" s="3">
        <f t="shared" si="104"/>
        <v>2.3998999999999984</v>
      </c>
      <c r="D211" s="14">
        <f t="shared" si="115"/>
        <v>-4.950496208690712E-2</v>
      </c>
      <c r="E211" s="14">
        <f t="shared" si="108"/>
        <v>-0.14274438771396783</v>
      </c>
      <c r="F211" s="14">
        <f t="shared" si="105"/>
        <v>-0.19224934980087494</v>
      </c>
      <c r="G211" s="3">
        <f t="shared" si="109"/>
        <v>-13.207679239919198</v>
      </c>
      <c r="H211" s="3">
        <f t="shared" si="106"/>
        <v>34.182620409379318</v>
      </c>
      <c r="I211" s="3">
        <f t="shared" si="107"/>
        <v>76.441542400081985</v>
      </c>
      <c r="P211" s="3" t="str">
        <f t="shared" si="133"/>
        <v xml:space="preserve"> </v>
      </c>
      <c r="Q211" s="3" t="str">
        <f t="shared" si="116"/>
        <v xml:space="preserve"> </v>
      </c>
      <c r="R211" s="3" t="str">
        <f t="shared" si="117"/>
        <v xml:space="preserve"> </v>
      </c>
      <c r="S211" s="3" t="str">
        <f t="shared" si="118"/>
        <v xml:space="preserve"> </v>
      </c>
      <c r="T211" s="3">
        <f t="shared" si="119"/>
        <v>0</v>
      </c>
      <c r="U211" s="3" t="str">
        <f t="shared" si="120"/>
        <v xml:space="preserve"> </v>
      </c>
      <c r="V211" s="3" t="str">
        <f t="shared" si="121"/>
        <v xml:space="preserve"> </v>
      </c>
      <c r="W211" s="3" t="str">
        <f t="shared" si="122"/>
        <v xml:space="preserve"> </v>
      </c>
      <c r="X211" s="3" t="str">
        <f t="shared" si="123"/>
        <v xml:space="preserve"> </v>
      </c>
      <c r="Y211" s="3" t="str">
        <f t="shared" si="124"/>
        <v xml:space="preserve"> </v>
      </c>
      <c r="AA211" s="16" t="str">
        <f t="shared" si="125"/>
        <v>UprStage</v>
      </c>
      <c r="AC211" s="3">
        <f t="shared" si="126"/>
        <v>2.3982428571428556</v>
      </c>
      <c r="AD211" s="3">
        <f t="shared" si="127"/>
        <v>19.801588161411491</v>
      </c>
      <c r="AE211" s="3">
        <f t="shared" si="128"/>
        <v>1.6571428571427482E-3</v>
      </c>
      <c r="AF211" s="3">
        <f t="shared" si="130"/>
        <v>14.55587664635404</v>
      </c>
      <c r="AH211" s="28">
        <f t="shared" si="131"/>
        <v>0.26300000000000001</v>
      </c>
      <c r="AI211" s="28">
        <f t="shared" si="132"/>
        <v>2.5446900494077322E-4</v>
      </c>
      <c r="AJ211" s="40">
        <f t="shared" si="129"/>
        <v>1.455587664635404E-2</v>
      </c>
      <c r="AK211" s="28"/>
      <c r="AM211" s="14">
        <f>Rho_Coef0+Rho_Coef1*Solution!I211+Rho_Coef2*Solution!I211^2</f>
        <v>0.99269691695141549</v>
      </c>
      <c r="AO211" s="3" t="str">
        <f t="shared" si="110"/>
        <v xml:space="preserve"> </v>
      </c>
      <c r="AP211" s="3" t="str">
        <f t="shared" si="111"/>
        <v xml:space="preserve"> </v>
      </c>
      <c r="AQ211" s="3" t="str">
        <f t="shared" si="112"/>
        <v xml:space="preserve"> </v>
      </c>
      <c r="AR211" s="3" t="str">
        <f t="shared" si="113"/>
        <v xml:space="preserve"> </v>
      </c>
    </row>
    <row r="212" spans="1:44">
      <c r="A212" s="3">
        <f t="shared" si="114"/>
        <v>2.0899999999999994</v>
      </c>
      <c r="B212" s="3">
        <f t="shared" si="103"/>
        <v>0</v>
      </c>
      <c r="C212" s="3">
        <f t="shared" si="104"/>
        <v>2.3998999999999984</v>
      </c>
      <c r="D212" s="14">
        <f t="shared" si="115"/>
        <v>-4.9121523705050289E-2</v>
      </c>
      <c r="E212" s="14">
        <f t="shared" si="108"/>
        <v>-0.14274438771396783</v>
      </c>
      <c r="F212" s="14">
        <f t="shared" si="105"/>
        <v>-0.19186591141901813</v>
      </c>
      <c r="G212" s="3">
        <f t="shared" si="109"/>
        <v>-13.181336726089716</v>
      </c>
      <c r="H212" s="3">
        <f t="shared" si="106"/>
        <v>34.050543616980129</v>
      </c>
      <c r="I212" s="3">
        <f t="shared" si="107"/>
        <v>76.782709537339471</v>
      </c>
      <c r="P212" s="3" t="str">
        <f t="shared" si="133"/>
        <v xml:space="preserve"> </v>
      </c>
      <c r="Q212" s="3" t="str">
        <f t="shared" si="116"/>
        <v xml:space="preserve"> </v>
      </c>
      <c r="R212" s="3" t="str">
        <f t="shared" si="117"/>
        <v xml:space="preserve"> </v>
      </c>
      <c r="S212" s="3" t="str">
        <f t="shared" si="118"/>
        <v xml:space="preserve"> </v>
      </c>
      <c r="T212" s="3">
        <f t="shared" si="119"/>
        <v>0</v>
      </c>
      <c r="U212" s="3" t="str">
        <f t="shared" si="120"/>
        <v xml:space="preserve"> </v>
      </c>
      <c r="V212" s="3" t="str">
        <f t="shared" si="121"/>
        <v xml:space="preserve"> </v>
      </c>
      <c r="W212" s="3" t="str">
        <f t="shared" si="122"/>
        <v xml:space="preserve"> </v>
      </c>
      <c r="X212" s="3" t="str">
        <f t="shared" si="123"/>
        <v xml:space="preserve"> </v>
      </c>
      <c r="Y212" s="3" t="str">
        <f t="shared" si="124"/>
        <v xml:space="preserve"> </v>
      </c>
      <c r="AA212" s="16" t="str">
        <f t="shared" si="125"/>
        <v>UprStage</v>
      </c>
      <c r="AC212" s="3">
        <f t="shared" si="126"/>
        <v>2.3982428571428556</v>
      </c>
      <c r="AD212" s="3">
        <f t="shared" si="127"/>
        <v>19.801588161411491</v>
      </c>
      <c r="AE212" s="3">
        <f t="shared" si="128"/>
        <v>1.6571428571427482E-3</v>
      </c>
      <c r="AF212" s="3">
        <f t="shared" si="130"/>
        <v>14.55587664635404</v>
      </c>
      <c r="AH212" s="28">
        <f t="shared" si="131"/>
        <v>0.26300000000000001</v>
      </c>
      <c r="AI212" s="28">
        <f t="shared" si="132"/>
        <v>2.5446900494077322E-4</v>
      </c>
      <c r="AJ212" s="40">
        <f t="shared" si="129"/>
        <v>1.455587664635404E-2</v>
      </c>
      <c r="AK212" s="28"/>
      <c r="AM212" s="14">
        <f>Rho_Coef0+Rho_Coef1*Solution!I212+Rho_Coef2*Solution!I212^2</f>
        <v>0.99266436250411794</v>
      </c>
      <c r="AO212" s="3" t="str">
        <f t="shared" si="110"/>
        <v xml:space="preserve"> </v>
      </c>
      <c r="AP212" s="3" t="str">
        <f t="shared" si="111"/>
        <v xml:space="preserve"> </v>
      </c>
      <c r="AQ212" s="3" t="str">
        <f t="shared" si="112"/>
        <v xml:space="preserve"> </v>
      </c>
      <c r="AR212" s="3" t="str">
        <f t="shared" si="113"/>
        <v xml:space="preserve"> </v>
      </c>
    </row>
    <row r="213" spans="1:44">
      <c r="A213" s="3">
        <f t="shared" si="114"/>
        <v>2.0999999999999992</v>
      </c>
      <c r="B213" s="3">
        <f t="shared" si="103"/>
        <v>0</v>
      </c>
      <c r="C213" s="3">
        <f t="shared" si="104"/>
        <v>2.3998999999999984</v>
      </c>
      <c r="D213" s="14">
        <f t="shared" si="115"/>
        <v>-4.8740351825034577E-2</v>
      </c>
      <c r="E213" s="14">
        <f t="shared" si="108"/>
        <v>-0.14274438771396783</v>
      </c>
      <c r="F213" s="14">
        <f t="shared" si="105"/>
        <v>-0.19148473953900241</v>
      </c>
      <c r="G213" s="3">
        <f t="shared" si="109"/>
        <v>-13.155149922692258</v>
      </c>
      <c r="H213" s="3">
        <f t="shared" si="106"/>
        <v>33.918730249719232</v>
      </c>
      <c r="I213" s="3">
        <f t="shared" si="107"/>
        <v>77.122557216013149</v>
      </c>
      <c r="P213" s="3" t="str">
        <f t="shared" si="133"/>
        <v xml:space="preserve"> </v>
      </c>
      <c r="Q213" s="3" t="str">
        <f t="shared" si="116"/>
        <v xml:space="preserve"> </v>
      </c>
      <c r="R213" s="3" t="str">
        <f t="shared" si="117"/>
        <v xml:space="preserve"> </v>
      </c>
      <c r="S213" s="3" t="str">
        <f t="shared" si="118"/>
        <v xml:space="preserve"> </v>
      </c>
      <c r="T213" s="3">
        <f t="shared" si="119"/>
        <v>0</v>
      </c>
      <c r="U213" s="3" t="str">
        <f t="shared" si="120"/>
        <v xml:space="preserve"> </v>
      </c>
      <c r="V213" s="3" t="str">
        <f t="shared" si="121"/>
        <v xml:space="preserve"> </v>
      </c>
      <c r="W213" s="3" t="str">
        <f t="shared" si="122"/>
        <v xml:space="preserve"> </v>
      </c>
      <c r="X213" s="3" t="str">
        <f t="shared" si="123"/>
        <v xml:space="preserve"> </v>
      </c>
      <c r="Y213" s="3" t="str">
        <f t="shared" si="124"/>
        <v xml:space="preserve"> </v>
      </c>
      <c r="AA213" s="16" t="str">
        <f t="shared" si="125"/>
        <v>UprStage</v>
      </c>
      <c r="AC213" s="3">
        <f t="shared" si="126"/>
        <v>2.3982428571428556</v>
      </c>
      <c r="AD213" s="3">
        <f t="shared" si="127"/>
        <v>19.801588161411491</v>
      </c>
      <c r="AE213" s="3">
        <f t="shared" si="128"/>
        <v>1.6571428571427482E-3</v>
      </c>
      <c r="AF213" s="3">
        <f t="shared" si="130"/>
        <v>14.55587664635404</v>
      </c>
      <c r="AH213" s="28">
        <f t="shared" si="131"/>
        <v>0.26300000000000001</v>
      </c>
      <c r="AI213" s="28">
        <f t="shared" si="132"/>
        <v>2.5446900494077322E-4</v>
      </c>
      <c r="AJ213" s="40">
        <f t="shared" si="129"/>
        <v>1.455587664635404E-2</v>
      </c>
      <c r="AK213" s="28"/>
      <c r="AM213" s="14">
        <f>Rho_Coef0+Rho_Coef1*Solution!I213+Rho_Coef2*Solution!I213^2</f>
        <v>0.99263193474803602</v>
      </c>
      <c r="AO213" s="3" t="str">
        <f t="shared" si="110"/>
        <v xml:space="preserve"> </v>
      </c>
      <c r="AP213" s="3" t="str">
        <f t="shared" si="111"/>
        <v xml:space="preserve"> </v>
      </c>
      <c r="AQ213" s="3" t="str">
        <f t="shared" si="112"/>
        <v xml:space="preserve"> </v>
      </c>
      <c r="AR213" s="3" t="str">
        <f t="shared" si="113"/>
        <v xml:space="preserve"> </v>
      </c>
    </row>
    <row r="214" spans="1:44">
      <c r="A214" s="3">
        <f t="shared" si="114"/>
        <v>2.109999999999999</v>
      </c>
      <c r="B214" s="3">
        <f t="shared" si="103"/>
        <v>0</v>
      </c>
      <c r="C214" s="3">
        <f t="shared" si="104"/>
        <v>2.3998999999999984</v>
      </c>
      <c r="D214" s="14">
        <f t="shared" si="115"/>
        <v>-4.8361432785075847E-2</v>
      </c>
      <c r="E214" s="14">
        <f t="shared" si="108"/>
        <v>-0.14274438771396783</v>
      </c>
      <c r="F214" s="14">
        <f t="shared" si="105"/>
        <v>-0.19110582049904368</v>
      </c>
      <c r="G214" s="3">
        <f t="shared" si="109"/>
        <v>-13.129117891151676</v>
      </c>
      <c r="H214" s="3">
        <f t="shared" si="106"/>
        <v>33.787178750492309</v>
      </c>
      <c r="I214" s="3">
        <f t="shared" si="107"/>
        <v>77.461088062615786</v>
      </c>
      <c r="P214" s="3" t="str">
        <f t="shared" si="133"/>
        <v xml:space="preserve"> </v>
      </c>
      <c r="Q214" s="3" t="str">
        <f t="shared" si="116"/>
        <v xml:space="preserve"> </v>
      </c>
      <c r="R214" s="3" t="str">
        <f t="shared" si="117"/>
        <v xml:space="preserve"> </v>
      </c>
      <c r="S214" s="3" t="str">
        <f t="shared" si="118"/>
        <v xml:space="preserve"> </v>
      </c>
      <c r="T214" s="3">
        <f t="shared" si="119"/>
        <v>0</v>
      </c>
      <c r="U214" s="3" t="str">
        <f t="shared" si="120"/>
        <v xml:space="preserve"> </v>
      </c>
      <c r="V214" s="3" t="str">
        <f t="shared" si="121"/>
        <v xml:space="preserve"> </v>
      </c>
      <c r="W214" s="3" t="str">
        <f t="shared" si="122"/>
        <v xml:space="preserve"> </v>
      </c>
      <c r="X214" s="3" t="str">
        <f t="shared" si="123"/>
        <v xml:space="preserve"> </v>
      </c>
      <c r="Y214" s="3" t="str">
        <f t="shared" si="124"/>
        <v xml:space="preserve"> </v>
      </c>
      <c r="AA214" s="16" t="str">
        <f t="shared" si="125"/>
        <v>UprStage</v>
      </c>
      <c r="AC214" s="3">
        <f t="shared" si="126"/>
        <v>2.3982428571428556</v>
      </c>
      <c r="AD214" s="3">
        <f t="shared" si="127"/>
        <v>19.801588161411491</v>
      </c>
      <c r="AE214" s="3">
        <f t="shared" si="128"/>
        <v>1.6571428571427482E-3</v>
      </c>
      <c r="AF214" s="3">
        <f t="shared" si="130"/>
        <v>14.55587664635404</v>
      </c>
      <c r="AH214" s="28">
        <f t="shared" si="131"/>
        <v>0.26300000000000001</v>
      </c>
      <c r="AI214" s="28">
        <f t="shared" si="132"/>
        <v>2.5446900494077322E-4</v>
      </c>
      <c r="AJ214" s="40">
        <f t="shared" si="129"/>
        <v>1.455587664635404E-2</v>
      </c>
      <c r="AK214" s="28"/>
      <c r="AM214" s="14">
        <f>Rho_Coef0+Rho_Coef1*Solution!I214+Rho_Coef2*Solution!I214^2</f>
        <v>0.99259963342340751</v>
      </c>
      <c r="AO214" s="3" t="str">
        <f t="shared" si="110"/>
        <v xml:space="preserve"> </v>
      </c>
      <c r="AP214" s="3" t="str">
        <f t="shared" si="111"/>
        <v xml:space="preserve"> </v>
      </c>
      <c r="AQ214" s="3" t="str">
        <f t="shared" si="112"/>
        <v xml:space="preserve"> </v>
      </c>
      <c r="AR214" s="3" t="str">
        <f t="shared" si="113"/>
        <v xml:space="preserve"> </v>
      </c>
    </row>
    <row r="215" spans="1:44">
      <c r="A215" s="3">
        <f t="shared" si="114"/>
        <v>2.1199999999999988</v>
      </c>
      <c r="B215" s="3">
        <f t="shared" si="103"/>
        <v>0</v>
      </c>
      <c r="C215" s="3">
        <f t="shared" si="104"/>
        <v>2.3998999999999984</v>
      </c>
      <c r="D215" s="14">
        <f t="shared" si="115"/>
        <v>-4.798475304098674E-2</v>
      </c>
      <c r="E215" s="14">
        <f t="shared" si="108"/>
        <v>-0.14274438771396783</v>
      </c>
      <c r="F215" s="14">
        <f t="shared" si="105"/>
        <v>-0.19072914075495456</v>
      </c>
      <c r="G215" s="3">
        <f t="shared" si="109"/>
        <v>-13.103239700971804</v>
      </c>
      <c r="H215" s="3">
        <f t="shared" si="106"/>
        <v>33.655887571580791</v>
      </c>
      <c r="I215" s="3">
        <f t="shared" si="107"/>
        <v>77.798304688135659</v>
      </c>
      <c r="P215" s="3" t="str">
        <f t="shared" si="133"/>
        <v xml:space="preserve"> </v>
      </c>
      <c r="Q215" s="3" t="str">
        <f t="shared" si="116"/>
        <v xml:space="preserve"> </v>
      </c>
      <c r="R215" s="3" t="str">
        <f t="shared" si="117"/>
        <v xml:space="preserve"> </v>
      </c>
      <c r="S215" s="3" t="str">
        <f t="shared" si="118"/>
        <v xml:space="preserve"> </v>
      </c>
      <c r="T215" s="3">
        <f t="shared" si="119"/>
        <v>0</v>
      </c>
      <c r="U215" s="3" t="str">
        <f t="shared" si="120"/>
        <v xml:space="preserve"> </v>
      </c>
      <c r="V215" s="3" t="str">
        <f t="shared" si="121"/>
        <v xml:space="preserve"> </v>
      </c>
      <c r="W215" s="3" t="str">
        <f t="shared" si="122"/>
        <v xml:space="preserve"> </v>
      </c>
      <c r="X215" s="3" t="str">
        <f t="shared" si="123"/>
        <v xml:space="preserve"> </v>
      </c>
      <c r="Y215" s="3" t="str">
        <f t="shared" si="124"/>
        <v xml:space="preserve"> </v>
      </c>
      <c r="AA215" s="16" t="str">
        <f t="shared" si="125"/>
        <v>UprStage</v>
      </c>
      <c r="AC215" s="3">
        <f t="shared" si="126"/>
        <v>2.3982428571428556</v>
      </c>
      <c r="AD215" s="3">
        <f t="shared" si="127"/>
        <v>19.801588161411491</v>
      </c>
      <c r="AE215" s="3">
        <f t="shared" si="128"/>
        <v>1.6571428571427482E-3</v>
      </c>
      <c r="AF215" s="3">
        <f t="shared" si="130"/>
        <v>14.55587664635404</v>
      </c>
      <c r="AH215" s="28">
        <f t="shared" si="131"/>
        <v>0.26300000000000001</v>
      </c>
      <c r="AI215" s="28">
        <f t="shared" si="132"/>
        <v>2.5446900494077322E-4</v>
      </c>
      <c r="AJ215" s="40">
        <f t="shared" si="129"/>
        <v>1.455587664635404E-2</v>
      </c>
      <c r="AK215" s="28"/>
      <c r="AM215" s="14">
        <f>Rho_Coef0+Rho_Coef1*Solution!I215+Rho_Coef2*Solution!I215^2</f>
        <v>0.99256745827201076</v>
      </c>
      <c r="AO215" s="3" t="str">
        <f t="shared" si="110"/>
        <v xml:space="preserve"> </v>
      </c>
      <c r="AP215" s="3" t="str">
        <f t="shared" si="111"/>
        <v xml:space="preserve"> </v>
      </c>
      <c r="AQ215" s="3" t="str">
        <f t="shared" si="112"/>
        <v xml:space="preserve"> </v>
      </c>
      <c r="AR215" s="3" t="str">
        <f t="shared" si="113"/>
        <v xml:space="preserve"> </v>
      </c>
    </row>
    <row r="216" spans="1:44">
      <c r="A216" s="3">
        <f t="shared" si="114"/>
        <v>2.1299999999999986</v>
      </c>
      <c r="B216" s="3">
        <f t="shared" si="103"/>
        <v>0</v>
      </c>
      <c r="C216" s="3">
        <f t="shared" si="104"/>
        <v>2.3998999999999984</v>
      </c>
      <c r="D216" s="14">
        <f t="shared" si="115"/>
        <v>-4.7610299165037236E-2</v>
      </c>
      <c r="E216" s="14">
        <f t="shared" si="108"/>
        <v>-0.14274438771396783</v>
      </c>
      <c r="F216" s="14">
        <f t="shared" si="105"/>
        <v>-0.19035468687900506</v>
      </c>
      <c r="G216" s="3">
        <f t="shared" si="109"/>
        <v>-13.077514429657189</v>
      </c>
      <c r="H216" s="3">
        <f t="shared" si="106"/>
        <v>33.524855174571073</v>
      </c>
      <c r="I216" s="3">
        <f t="shared" si="107"/>
        <v>78.134209688129985</v>
      </c>
      <c r="P216" s="3" t="str">
        <f t="shared" si="133"/>
        <v xml:space="preserve"> </v>
      </c>
      <c r="Q216" s="3" t="str">
        <f t="shared" si="116"/>
        <v xml:space="preserve"> </v>
      </c>
      <c r="R216" s="3" t="str">
        <f t="shared" si="117"/>
        <v xml:space="preserve"> </v>
      </c>
      <c r="S216" s="3" t="str">
        <f t="shared" si="118"/>
        <v xml:space="preserve"> </v>
      </c>
      <c r="T216" s="3">
        <f t="shared" si="119"/>
        <v>0</v>
      </c>
      <c r="U216" s="3" t="str">
        <f t="shared" si="120"/>
        <v xml:space="preserve"> </v>
      </c>
      <c r="V216" s="3" t="str">
        <f t="shared" si="121"/>
        <v xml:space="preserve"> </v>
      </c>
      <c r="W216" s="3" t="str">
        <f t="shared" si="122"/>
        <v xml:space="preserve"> </v>
      </c>
      <c r="X216" s="3" t="str">
        <f t="shared" si="123"/>
        <v xml:space="preserve"> </v>
      </c>
      <c r="Y216" s="3" t="str">
        <f t="shared" si="124"/>
        <v xml:space="preserve"> </v>
      </c>
      <c r="AA216" s="16" t="str">
        <f t="shared" si="125"/>
        <v>UprStage</v>
      </c>
      <c r="AC216" s="3">
        <f t="shared" si="126"/>
        <v>2.3982428571428556</v>
      </c>
      <c r="AD216" s="3">
        <f t="shared" si="127"/>
        <v>19.801588161411491</v>
      </c>
      <c r="AE216" s="3">
        <f t="shared" si="128"/>
        <v>1.6571428571427482E-3</v>
      </c>
      <c r="AF216" s="3">
        <f t="shared" si="130"/>
        <v>14.55587664635404</v>
      </c>
      <c r="AH216" s="28">
        <f t="shared" si="131"/>
        <v>0.26300000000000001</v>
      </c>
      <c r="AI216" s="28">
        <f t="shared" si="132"/>
        <v>2.5446900494077322E-4</v>
      </c>
      <c r="AJ216" s="40">
        <f t="shared" si="129"/>
        <v>1.455587664635404E-2</v>
      </c>
      <c r="AK216" s="28"/>
      <c r="AM216" s="14">
        <f>Rho_Coef0+Rho_Coef1*Solution!I216+Rho_Coef2*Solution!I216^2</f>
        <v>0.9925354090371562</v>
      </c>
      <c r="AO216" s="3" t="str">
        <f t="shared" si="110"/>
        <v xml:space="preserve"> </v>
      </c>
      <c r="AP216" s="3" t="str">
        <f t="shared" si="111"/>
        <v xml:space="preserve"> </v>
      </c>
      <c r="AQ216" s="3" t="str">
        <f t="shared" si="112"/>
        <v xml:space="preserve"> </v>
      </c>
      <c r="AR216" s="3" t="str">
        <f t="shared" si="113"/>
        <v xml:space="preserve"> </v>
      </c>
    </row>
    <row r="217" spans="1:44">
      <c r="A217" s="3">
        <f t="shared" si="114"/>
        <v>2.1399999999999983</v>
      </c>
      <c r="B217" s="3">
        <f t="shared" si="103"/>
        <v>0</v>
      </c>
      <c r="C217" s="3">
        <f t="shared" si="104"/>
        <v>2.3998999999999984</v>
      </c>
      <c r="D217" s="14">
        <f t="shared" si="115"/>
        <v>-4.7238057844828471E-2</v>
      </c>
      <c r="E217" s="14">
        <f t="shared" si="108"/>
        <v>-0.14274438771396783</v>
      </c>
      <c r="F217" s="14">
        <f t="shared" si="105"/>
        <v>-0.18998244555879629</v>
      </c>
      <c r="G217" s="3">
        <f t="shared" si="109"/>
        <v>-13.051941162635721</v>
      </c>
      <c r="H217" s="3">
        <f t="shared" si="106"/>
        <v>33.394080030274502</v>
      </c>
      <c r="I217" s="3">
        <f t="shared" si="107"/>
        <v>78.468805642817557</v>
      </c>
      <c r="P217" s="3" t="str">
        <f t="shared" si="133"/>
        <v xml:space="preserve"> </v>
      </c>
      <c r="Q217" s="3" t="str">
        <f t="shared" si="116"/>
        <v xml:space="preserve"> </v>
      </c>
      <c r="R217" s="3" t="str">
        <f t="shared" si="117"/>
        <v xml:space="preserve"> </v>
      </c>
      <c r="S217" s="3" t="str">
        <f t="shared" si="118"/>
        <v xml:space="preserve"> </v>
      </c>
      <c r="T217" s="3">
        <f t="shared" si="119"/>
        <v>0</v>
      </c>
      <c r="U217" s="3" t="str">
        <f t="shared" si="120"/>
        <v xml:space="preserve"> </v>
      </c>
      <c r="V217" s="3" t="str">
        <f t="shared" si="121"/>
        <v xml:space="preserve"> </v>
      </c>
      <c r="W217" s="3" t="str">
        <f t="shared" si="122"/>
        <v xml:space="preserve"> </v>
      </c>
      <c r="X217" s="3" t="str">
        <f t="shared" si="123"/>
        <v xml:space="preserve"> </v>
      </c>
      <c r="Y217" s="3" t="str">
        <f t="shared" si="124"/>
        <v xml:space="preserve"> </v>
      </c>
      <c r="AA217" s="16" t="str">
        <f t="shared" si="125"/>
        <v>UprStage</v>
      </c>
      <c r="AC217" s="3">
        <f t="shared" si="126"/>
        <v>2.3982428571428556</v>
      </c>
      <c r="AD217" s="3">
        <f t="shared" si="127"/>
        <v>19.801588161411491</v>
      </c>
      <c r="AE217" s="3">
        <f t="shared" si="128"/>
        <v>1.6571428571427482E-3</v>
      </c>
      <c r="AF217" s="3">
        <f t="shared" si="130"/>
        <v>14.55587664635404</v>
      </c>
      <c r="AH217" s="28">
        <f t="shared" si="131"/>
        <v>0.26300000000000001</v>
      </c>
      <c r="AI217" s="28">
        <f t="shared" si="132"/>
        <v>2.5446900494077322E-4</v>
      </c>
      <c r="AJ217" s="40">
        <f t="shared" si="129"/>
        <v>1.455587664635404E-2</v>
      </c>
      <c r="AK217" s="28"/>
      <c r="AM217" s="14">
        <f>Rho_Coef0+Rho_Coef1*Solution!I217+Rho_Coef2*Solution!I217^2</f>
        <v>0.99250348546367606</v>
      </c>
      <c r="AO217" s="3" t="str">
        <f t="shared" si="110"/>
        <v xml:space="preserve"> </v>
      </c>
      <c r="AP217" s="3" t="str">
        <f t="shared" si="111"/>
        <v xml:space="preserve"> </v>
      </c>
      <c r="AQ217" s="3" t="str">
        <f t="shared" si="112"/>
        <v xml:space="preserve"> </v>
      </c>
      <c r="AR217" s="3" t="str">
        <f t="shared" si="113"/>
        <v xml:space="preserve"> </v>
      </c>
    </row>
    <row r="218" spans="1:44">
      <c r="A218" s="3">
        <f t="shared" si="114"/>
        <v>2.1499999999999981</v>
      </c>
      <c r="B218" s="3">
        <f t="shared" si="103"/>
        <v>0</v>
      </c>
      <c r="C218" s="3">
        <f t="shared" si="104"/>
        <v>2.3998999999999984</v>
      </c>
      <c r="D218" s="14">
        <f t="shared" si="115"/>
        <v>-4.686801588217978E-2</v>
      </c>
      <c r="E218" s="14">
        <f t="shared" si="108"/>
        <v>-0.14274438771396783</v>
      </c>
      <c r="F218" s="14">
        <f t="shared" si="105"/>
        <v>-0.18961240359614762</v>
      </c>
      <c r="G218" s="3">
        <f t="shared" si="109"/>
        <v>-13.026518993182165</v>
      </c>
      <c r="H218" s="3">
        <f t="shared" si="106"/>
        <v>33.263560618648143</v>
      </c>
      <c r="I218" s="3">
        <f t="shared" si="107"/>
        <v>78.802095117170637</v>
      </c>
      <c r="P218" s="3" t="str">
        <f t="shared" si="133"/>
        <v xml:space="preserve"> </v>
      </c>
      <c r="Q218" s="3" t="str">
        <f t="shared" si="116"/>
        <v xml:space="preserve"> </v>
      </c>
      <c r="R218" s="3" t="str">
        <f t="shared" si="117"/>
        <v xml:space="preserve"> </v>
      </c>
      <c r="S218" s="3" t="str">
        <f t="shared" si="118"/>
        <v xml:space="preserve"> </v>
      </c>
      <c r="T218" s="3">
        <f t="shared" si="119"/>
        <v>0</v>
      </c>
      <c r="U218" s="3" t="str">
        <f t="shared" si="120"/>
        <v xml:space="preserve"> </v>
      </c>
      <c r="V218" s="3" t="str">
        <f t="shared" si="121"/>
        <v xml:space="preserve"> </v>
      </c>
      <c r="W218" s="3" t="str">
        <f t="shared" si="122"/>
        <v xml:space="preserve"> </v>
      </c>
      <c r="X218" s="3" t="str">
        <f t="shared" si="123"/>
        <v xml:space="preserve"> </v>
      </c>
      <c r="Y218" s="3" t="str">
        <f t="shared" si="124"/>
        <v xml:space="preserve"> </v>
      </c>
      <c r="AA218" s="16" t="str">
        <f t="shared" si="125"/>
        <v>UprStage</v>
      </c>
      <c r="AC218" s="3">
        <f t="shared" si="126"/>
        <v>2.3982428571428556</v>
      </c>
      <c r="AD218" s="3">
        <f t="shared" si="127"/>
        <v>19.801588161411491</v>
      </c>
      <c r="AE218" s="3">
        <f t="shared" si="128"/>
        <v>1.6571428571427482E-3</v>
      </c>
      <c r="AF218" s="3">
        <f t="shared" si="130"/>
        <v>14.55587664635404</v>
      </c>
      <c r="AH218" s="28">
        <f t="shared" si="131"/>
        <v>0.26300000000000001</v>
      </c>
      <c r="AI218" s="28">
        <f t="shared" si="132"/>
        <v>2.5446900494077322E-4</v>
      </c>
      <c r="AJ218" s="40">
        <f t="shared" si="129"/>
        <v>1.455587664635404E-2</v>
      </c>
      <c r="AK218" s="28"/>
      <c r="AM218" s="14">
        <f>Rho_Coef0+Rho_Coef1*Solution!I218+Rho_Coef2*Solution!I218^2</f>
        <v>0.99247168729791613</v>
      </c>
      <c r="AO218" s="3" t="str">
        <f t="shared" si="110"/>
        <v xml:space="preserve"> </v>
      </c>
      <c r="AP218" s="3" t="str">
        <f t="shared" si="111"/>
        <v xml:space="preserve"> </v>
      </c>
      <c r="AQ218" s="3" t="str">
        <f t="shared" si="112"/>
        <v xml:space="preserve"> </v>
      </c>
      <c r="AR218" s="3" t="str">
        <f t="shared" si="113"/>
        <v xml:space="preserve"> </v>
      </c>
    </row>
    <row r="219" spans="1:44">
      <c r="A219" s="3">
        <f t="shared" si="114"/>
        <v>2.1599999999999979</v>
      </c>
      <c r="B219" s="3">
        <f t="shared" si="103"/>
        <v>0</v>
      </c>
      <c r="C219" s="3">
        <f t="shared" si="104"/>
        <v>2.3998999999999984</v>
      </c>
      <c r="D219" s="14">
        <f t="shared" si="115"/>
        <v>-4.6500160192028551E-2</v>
      </c>
      <c r="E219" s="14">
        <f t="shared" si="108"/>
        <v>-0.14274438771396783</v>
      </c>
      <c r="F219" s="14">
        <f t="shared" si="105"/>
        <v>-0.18924454790599637</v>
      </c>
      <c r="G219" s="3">
        <f t="shared" si="109"/>
        <v>-13.00124702234258</v>
      </c>
      <c r="H219" s="3">
        <f t="shared" si="106"/>
        <v>33.133295428716323</v>
      </c>
      <c r="I219" s="3">
        <f t="shared" si="107"/>
        <v>79.13408066100601</v>
      </c>
      <c r="P219" s="3" t="str">
        <f t="shared" si="133"/>
        <v xml:space="preserve"> </v>
      </c>
      <c r="Q219" s="3" t="str">
        <f t="shared" si="116"/>
        <v xml:space="preserve"> </v>
      </c>
      <c r="R219" s="3" t="str">
        <f t="shared" si="117"/>
        <v xml:space="preserve"> </v>
      </c>
      <c r="S219" s="3" t="str">
        <f t="shared" si="118"/>
        <v xml:space="preserve"> </v>
      </c>
      <c r="T219" s="3">
        <f t="shared" si="119"/>
        <v>0</v>
      </c>
      <c r="U219" s="3" t="str">
        <f t="shared" si="120"/>
        <v xml:space="preserve"> </v>
      </c>
      <c r="V219" s="3" t="str">
        <f t="shared" si="121"/>
        <v xml:space="preserve"> </v>
      </c>
      <c r="W219" s="3" t="str">
        <f t="shared" si="122"/>
        <v xml:space="preserve"> </v>
      </c>
      <c r="X219" s="3" t="str">
        <f t="shared" si="123"/>
        <v xml:space="preserve"> </v>
      </c>
      <c r="Y219" s="3" t="str">
        <f t="shared" si="124"/>
        <v xml:space="preserve"> </v>
      </c>
      <c r="AA219" s="16" t="str">
        <f t="shared" si="125"/>
        <v>UprStage</v>
      </c>
      <c r="AC219" s="3">
        <f t="shared" si="126"/>
        <v>2.3982428571428556</v>
      </c>
      <c r="AD219" s="3">
        <f t="shared" si="127"/>
        <v>19.801588161411491</v>
      </c>
      <c r="AE219" s="3">
        <f t="shared" si="128"/>
        <v>1.6571428571427482E-3</v>
      </c>
      <c r="AF219" s="3">
        <f t="shared" si="130"/>
        <v>14.55587664635404</v>
      </c>
      <c r="AH219" s="28">
        <f t="shared" si="131"/>
        <v>0.26300000000000001</v>
      </c>
      <c r="AI219" s="28">
        <f t="shared" si="132"/>
        <v>2.5446900494077322E-4</v>
      </c>
      <c r="AJ219" s="40">
        <f t="shared" si="129"/>
        <v>1.455587664635404E-2</v>
      </c>
      <c r="AK219" s="28"/>
      <c r="AM219" s="14">
        <f>Rho_Coef0+Rho_Coef1*Solution!I219+Rho_Coef2*Solution!I219^2</f>
        <v>0.99244001428772599</v>
      </c>
      <c r="AO219" s="3" t="str">
        <f t="shared" si="110"/>
        <v xml:space="preserve"> </v>
      </c>
      <c r="AP219" s="3" t="str">
        <f t="shared" si="111"/>
        <v xml:space="preserve"> </v>
      </c>
      <c r="AQ219" s="3" t="str">
        <f t="shared" si="112"/>
        <v xml:space="preserve"> </v>
      </c>
      <c r="AR219" s="3" t="str">
        <f t="shared" si="113"/>
        <v xml:space="preserve"> </v>
      </c>
    </row>
    <row r="220" spans="1:44">
      <c r="A220" s="3">
        <f t="shared" si="114"/>
        <v>2.1699999999999977</v>
      </c>
      <c r="B220" s="3">
        <f t="shared" si="103"/>
        <v>0</v>
      </c>
      <c r="C220" s="3">
        <f t="shared" si="104"/>
        <v>2.3998999999999984</v>
      </c>
      <c r="D220" s="14">
        <f t="shared" si="115"/>
        <v>-4.6134477801342832E-2</v>
      </c>
      <c r="E220" s="14">
        <f t="shared" si="108"/>
        <v>-0.14274438771396783</v>
      </c>
      <c r="F220" s="14">
        <f t="shared" si="105"/>
        <v>-0.18887886551531066</v>
      </c>
      <c r="G220" s="3">
        <f t="shared" si="109"/>
        <v>-12.976124358859629</v>
      </c>
      <c r="H220" s="3">
        <f t="shared" si="106"/>
        <v>33.003282958492896</v>
      </c>
      <c r="I220" s="3">
        <f t="shared" si="107"/>
        <v>79.464764809075234</v>
      </c>
      <c r="P220" s="3" t="str">
        <f t="shared" si="133"/>
        <v xml:space="preserve"> </v>
      </c>
      <c r="Q220" s="3" t="str">
        <f t="shared" si="116"/>
        <v xml:space="preserve"> </v>
      </c>
      <c r="R220" s="3" t="str">
        <f t="shared" si="117"/>
        <v xml:space="preserve"> </v>
      </c>
      <c r="S220" s="3" t="str">
        <f t="shared" si="118"/>
        <v xml:space="preserve"> </v>
      </c>
      <c r="T220" s="3">
        <f t="shared" si="119"/>
        <v>0</v>
      </c>
      <c r="U220" s="3" t="str">
        <f t="shared" si="120"/>
        <v xml:space="preserve"> </v>
      </c>
      <c r="V220" s="3" t="str">
        <f t="shared" si="121"/>
        <v xml:space="preserve"> </v>
      </c>
      <c r="W220" s="3" t="str">
        <f t="shared" si="122"/>
        <v xml:space="preserve"> </v>
      </c>
      <c r="X220" s="3" t="str">
        <f t="shared" si="123"/>
        <v xml:space="preserve"> </v>
      </c>
      <c r="Y220" s="3" t="str">
        <f t="shared" si="124"/>
        <v xml:space="preserve"> </v>
      </c>
      <c r="AA220" s="16" t="str">
        <f t="shared" si="125"/>
        <v>UprStage</v>
      </c>
      <c r="AC220" s="3">
        <f t="shared" si="126"/>
        <v>2.3982428571428556</v>
      </c>
      <c r="AD220" s="3">
        <f t="shared" si="127"/>
        <v>19.801588161411491</v>
      </c>
      <c r="AE220" s="3">
        <f t="shared" si="128"/>
        <v>1.6571428571427482E-3</v>
      </c>
      <c r="AF220" s="3">
        <f t="shared" si="130"/>
        <v>14.55587664635404</v>
      </c>
      <c r="AH220" s="28">
        <f t="shared" si="131"/>
        <v>0.26300000000000001</v>
      </c>
      <c r="AI220" s="28">
        <f t="shared" si="132"/>
        <v>2.5446900494077322E-4</v>
      </c>
      <c r="AJ220" s="40">
        <f t="shared" si="129"/>
        <v>1.455587664635404E-2</v>
      </c>
      <c r="AK220" s="28"/>
      <c r="AM220" s="14">
        <f>Rho_Coef0+Rho_Coef1*Solution!I220+Rho_Coef2*Solution!I220^2</f>
        <v>0.99240846618245016</v>
      </c>
      <c r="AO220" s="3" t="str">
        <f t="shared" si="110"/>
        <v xml:space="preserve"> </v>
      </c>
      <c r="AP220" s="3" t="str">
        <f t="shared" si="111"/>
        <v xml:space="preserve"> </v>
      </c>
      <c r="AQ220" s="3" t="str">
        <f t="shared" si="112"/>
        <v xml:space="preserve"> </v>
      </c>
      <c r="AR220" s="3" t="str">
        <f t="shared" si="113"/>
        <v xml:space="preserve"> </v>
      </c>
    </row>
    <row r="221" spans="1:44">
      <c r="A221" s="3">
        <f t="shared" si="114"/>
        <v>2.1799999999999975</v>
      </c>
      <c r="B221" s="3">
        <f t="shared" si="103"/>
        <v>0</v>
      </c>
      <c r="C221" s="3">
        <f t="shared" si="104"/>
        <v>2.3998999999999984</v>
      </c>
      <c r="D221" s="14">
        <f t="shared" si="115"/>
        <v>-4.5770955848046663E-2</v>
      </c>
      <c r="E221" s="14">
        <f t="shared" si="108"/>
        <v>-0.14274438771396783</v>
      </c>
      <c r="F221" s="14">
        <f t="shared" si="105"/>
        <v>-0.18851534356201449</v>
      </c>
      <c r="G221" s="3">
        <f t="shared" si="109"/>
        <v>-12.951150119098726</v>
      </c>
      <c r="H221" s="3">
        <f t="shared" si="106"/>
        <v>32.8735217149043</v>
      </c>
      <c r="I221" s="3">
        <f t="shared" si="107"/>
        <v>79.7941500811542</v>
      </c>
      <c r="P221" s="3" t="str">
        <f t="shared" si="133"/>
        <v xml:space="preserve"> </v>
      </c>
      <c r="Q221" s="3" t="str">
        <f t="shared" si="116"/>
        <v xml:space="preserve"> </v>
      </c>
      <c r="R221" s="3" t="str">
        <f t="shared" si="117"/>
        <v xml:space="preserve"> </v>
      </c>
      <c r="S221" s="3" t="str">
        <f t="shared" si="118"/>
        <v xml:space="preserve"> </v>
      </c>
      <c r="T221" s="3">
        <f t="shared" si="119"/>
        <v>0</v>
      </c>
      <c r="U221" s="3" t="str">
        <f t="shared" si="120"/>
        <v xml:space="preserve"> </v>
      </c>
      <c r="V221" s="3" t="str">
        <f t="shared" si="121"/>
        <v xml:space="preserve"> </v>
      </c>
      <c r="W221" s="3" t="str">
        <f t="shared" si="122"/>
        <v xml:space="preserve"> </v>
      </c>
      <c r="X221" s="3" t="str">
        <f t="shared" si="123"/>
        <v xml:space="preserve"> </v>
      </c>
      <c r="Y221" s="3" t="str">
        <f t="shared" si="124"/>
        <v xml:space="preserve"> </v>
      </c>
      <c r="AA221" s="16" t="str">
        <f t="shared" si="125"/>
        <v>UprStage</v>
      </c>
      <c r="AC221" s="3">
        <f t="shared" si="126"/>
        <v>2.3982428571428556</v>
      </c>
      <c r="AD221" s="3">
        <f t="shared" si="127"/>
        <v>19.801588161411491</v>
      </c>
      <c r="AE221" s="3">
        <f t="shared" si="128"/>
        <v>1.6571428571427482E-3</v>
      </c>
      <c r="AF221" s="3">
        <f t="shared" si="130"/>
        <v>14.55587664635404</v>
      </c>
      <c r="AH221" s="28">
        <f t="shared" si="131"/>
        <v>0.26300000000000001</v>
      </c>
      <c r="AI221" s="28">
        <f t="shared" si="132"/>
        <v>2.5446900494077322E-4</v>
      </c>
      <c r="AJ221" s="40">
        <f t="shared" si="129"/>
        <v>1.455587664635404E-2</v>
      </c>
      <c r="AK221" s="28"/>
      <c r="AM221" s="14">
        <f>Rho_Coef0+Rho_Coef1*Solution!I221+Rho_Coef2*Solution!I221^2</f>
        <v>0.9923770427329196</v>
      </c>
      <c r="AO221" s="3" t="str">
        <f t="shared" si="110"/>
        <v xml:space="preserve"> </v>
      </c>
      <c r="AP221" s="3" t="str">
        <f t="shared" si="111"/>
        <v xml:space="preserve"> </v>
      </c>
      <c r="AQ221" s="3" t="str">
        <f t="shared" si="112"/>
        <v xml:space="preserve"> </v>
      </c>
      <c r="AR221" s="3" t="str">
        <f t="shared" si="113"/>
        <v xml:space="preserve"> </v>
      </c>
    </row>
    <row r="222" spans="1:44">
      <c r="A222" s="3">
        <f t="shared" si="114"/>
        <v>2.1899999999999973</v>
      </c>
      <c r="B222" s="3">
        <f t="shared" si="103"/>
        <v>0</v>
      </c>
      <c r="C222" s="3">
        <f t="shared" si="104"/>
        <v>2.3998999999999984</v>
      </c>
      <c r="D222" s="14">
        <f t="shared" si="115"/>
        <v>-4.5409581579957788E-2</v>
      </c>
      <c r="E222" s="14">
        <f t="shared" si="108"/>
        <v>-0.14274438771396783</v>
      </c>
      <c r="F222" s="14">
        <f t="shared" si="105"/>
        <v>-0.18815396929392561</v>
      </c>
      <c r="G222" s="3">
        <f t="shared" si="109"/>
        <v>-12.926323426975074</v>
      </c>
      <c r="H222" s="3">
        <f t="shared" si="106"/>
        <v>32.74401021371331</v>
      </c>
      <c r="I222" s="3">
        <f t="shared" si="107"/>
        <v>80.12223898213189</v>
      </c>
      <c r="P222" s="3" t="str">
        <f t="shared" si="133"/>
        <v xml:space="preserve"> </v>
      </c>
      <c r="Q222" s="3" t="str">
        <f t="shared" si="116"/>
        <v xml:space="preserve"> </v>
      </c>
      <c r="R222" s="3" t="str">
        <f t="shared" si="117"/>
        <v xml:space="preserve"> </v>
      </c>
      <c r="S222" s="3" t="str">
        <f t="shared" si="118"/>
        <v xml:space="preserve"> </v>
      </c>
      <c r="T222" s="3">
        <f t="shared" si="119"/>
        <v>0</v>
      </c>
      <c r="U222" s="3" t="str">
        <f t="shared" si="120"/>
        <v xml:space="preserve"> </v>
      </c>
      <c r="V222" s="3" t="str">
        <f t="shared" si="121"/>
        <v xml:space="preserve"> </v>
      </c>
      <c r="W222" s="3" t="str">
        <f t="shared" si="122"/>
        <v xml:space="preserve"> </v>
      </c>
      <c r="X222" s="3" t="str">
        <f t="shared" si="123"/>
        <v xml:space="preserve"> </v>
      </c>
      <c r="Y222" s="3" t="str">
        <f t="shared" si="124"/>
        <v xml:space="preserve"> </v>
      </c>
      <c r="AA222" s="16" t="str">
        <f t="shared" si="125"/>
        <v>UprStage</v>
      </c>
      <c r="AC222" s="3">
        <f t="shared" si="126"/>
        <v>2.3982428571428556</v>
      </c>
      <c r="AD222" s="3">
        <f t="shared" si="127"/>
        <v>19.801588161411491</v>
      </c>
      <c r="AE222" s="3">
        <f t="shared" si="128"/>
        <v>1.6571428571427482E-3</v>
      </c>
      <c r="AF222" s="3">
        <f t="shared" si="130"/>
        <v>14.55587664635404</v>
      </c>
      <c r="AH222" s="28">
        <f t="shared" si="131"/>
        <v>0.26300000000000001</v>
      </c>
      <c r="AI222" s="28">
        <f t="shared" si="132"/>
        <v>2.5446900494077322E-4</v>
      </c>
      <c r="AJ222" s="40">
        <f t="shared" si="129"/>
        <v>1.455587664635404E-2</v>
      </c>
      <c r="AK222" s="28"/>
      <c r="AM222" s="14">
        <f>Rho_Coef0+Rho_Coef1*Solution!I222+Rho_Coef2*Solution!I222^2</f>
        <v>0.99234574369144224</v>
      </c>
      <c r="AO222" s="3" t="str">
        <f t="shared" si="110"/>
        <v xml:space="preserve"> </v>
      </c>
      <c r="AP222" s="3" t="str">
        <f t="shared" si="111"/>
        <v xml:space="preserve"> </v>
      </c>
      <c r="AQ222" s="3" t="str">
        <f t="shared" si="112"/>
        <v xml:space="preserve"> </v>
      </c>
      <c r="AR222" s="3" t="str">
        <f t="shared" si="113"/>
        <v xml:space="preserve"> </v>
      </c>
    </row>
    <row r="223" spans="1:44">
      <c r="A223" s="3">
        <f t="shared" si="114"/>
        <v>2.1999999999999971</v>
      </c>
      <c r="B223" s="3">
        <f t="shared" si="103"/>
        <v>0</v>
      </c>
      <c r="C223" s="3">
        <f t="shared" si="104"/>
        <v>2.3998999999999984</v>
      </c>
      <c r="D223" s="14">
        <f t="shared" si="115"/>
        <v>-4.5050342353737602E-2</v>
      </c>
      <c r="E223" s="14">
        <f t="shared" si="108"/>
        <v>-0.14274438771396783</v>
      </c>
      <c r="F223" s="14">
        <f t="shared" si="105"/>
        <v>-0.18779473006770542</v>
      </c>
      <c r="G223" s="3">
        <f t="shared" si="109"/>
        <v>-12.901643413881519</v>
      </c>
      <c r="H223" s="3">
        <f t="shared" si="106"/>
        <v>32.614746979443559</v>
      </c>
      <c r="I223" s="3">
        <f t="shared" si="107"/>
        <v>80.44903400209833</v>
      </c>
      <c r="P223" s="3" t="str">
        <f t="shared" si="133"/>
        <v xml:space="preserve"> </v>
      </c>
      <c r="Q223" s="3" t="str">
        <f t="shared" si="116"/>
        <v xml:space="preserve"> </v>
      </c>
      <c r="R223" s="3" t="str">
        <f t="shared" si="117"/>
        <v xml:space="preserve"> </v>
      </c>
      <c r="S223" s="3" t="str">
        <f t="shared" si="118"/>
        <v xml:space="preserve"> </v>
      </c>
      <c r="T223" s="3">
        <f t="shared" si="119"/>
        <v>0</v>
      </c>
      <c r="U223" s="3" t="str">
        <f t="shared" si="120"/>
        <v xml:space="preserve"> </v>
      </c>
      <c r="V223" s="3" t="str">
        <f t="shared" si="121"/>
        <v xml:space="preserve"> </v>
      </c>
      <c r="W223" s="3" t="str">
        <f t="shared" si="122"/>
        <v xml:space="preserve"> </v>
      </c>
      <c r="X223" s="3" t="str">
        <f t="shared" si="123"/>
        <v xml:space="preserve"> </v>
      </c>
      <c r="Y223" s="3" t="str">
        <f t="shared" si="124"/>
        <v xml:space="preserve"> </v>
      </c>
      <c r="AA223" s="16" t="str">
        <f t="shared" si="125"/>
        <v>UprStage</v>
      </c>
      <c r="AC223" s="3">
        <f t="shared" si="126"/>
        <v>2.3982428571428556</v>
      </c>
      <c r="AD223" s="3">
        <f t="shared" si="127"/>
        <v>19.801588161411491</v>
      </c>
      <c r="AE223" s="3">
        <f t="shared" si="128"/>
        <v>1.6571428571427482E-3</v>
      </c>
      <c r="AF223" s="3">
        <f t="shared" si="130"/>
        <v>14.55587664635404</v>
      </c>
      <c r="AH223" s="28">
        <f t="shared" si="131"/>
        <v>0.26300000000000001</v>
      </c>
      <c r="AI223" s="28">
        <f t="shared" si="132"/>
        <v>2.5446900494077322E-4</v>
      </c>
      <c r="AJ223" s="40">
        <f t="shared" si="129"/>
        <v>1.455587664635404E-2</v>
      </c>
      <c r="AK223" s="28"/>
      <c r="AM223" s="14">
        <f>Rho_Coef0+Rho_Coef1*Solution!I223+Rho_Coef2*Solution!I223^2</f>
        <v>0.99231456881179458</v>
      </c>
      <c r="AO223" s="3" t="str">
        <f t="shared" si="110"/>
        <v xml:space="preserve"> </v>
      </c>
      <c r="AP223" s="3" t="str">
        <f t="shared" si="111"/>
        <v xml:space="preserve"> </v>
      </c>
      <c r="AQ223" s="3" t="str">
        <f t="shared" si="112"/>
        <v xml:space="preserve"> </v>
      </c>
      <c r="AR223" s="3" t="str">
        <f t="shared" si="113"/>
        <v xml:space="preserve"> </v>
      </c>
    </row>
    <row r="224" spans="1:44">
      <c r="A224" s="3">
        <f t="shared" si="114"/>
        <v>2.2099999999999969</v>
      </c>
      <c r="B224" s="3">
        <f t="shared" si="103"/>
        <v>0</v>
      </c>
      <c r="C224" s="3">
        <f t="shared" si="104"/>
        <v>2.3998999999999984</v>
      </c>
      <c r="D224" s="14">
        <f t="shared" si="115"/>
        <v>-4.4693225633853223E-2</v>
      </c>
      <c r="E224" s="14">
        <f t="shared" si="108"/>
        <v>-0.14274438771396783</v>
      </c>
      <c r="F224" s="14">
        <f t="shared" si="105"/>
        <v>-0.18743761334782105</v>
      </c>
      <c r="G224" s="3">
        <f t="shared" si="109"/>
        <v>-12.877109218617242</v>
      </c>
      <c r="H224" s="3">
        <f t="shared" si="106"/>
        <v>32.485730545304747</v>
      </c>
      <c r="I224" s="3">
        <f t="shared" si="107"/>
        <v>80.774537616431829</v>
      </c>
      <c r="P224" s="3" t="str">
        <f t="shared" si="133"/>
        <v xml:space="preserve"> </v>
      </c>
      <c r="Q224" s="3" t="str">
        <f t="shared" si="116"/>
        <v xml:space="preserve"> </v>
      </c>
      <c r="R224" s="3" t="str">
        <f t="shared" si="117"/>
        <v xml:space="preserve"> </v>
      </c>
      <c r="S224" s="3" t="str">
        <f t="shared" si="118"/>
        <v xml:space="preserve"> </v>
      </c>
      <c r="T224" s="3">
        <f t="shared" si="119"/>
        <v>0</v>
      </c>
      <c r="U224" s="3" t="str">
        <f t="shared" si="120"/>
        <v xml:space="preserve"> </v>
      </c>
      <c r="V224" s="3" t="str">
        <f t="shared" si="121"/>
        <v xml:space="preserve"> </v>
      </c>
      <c r="W224" s="3" t="str">
        <f t="shared" si="122"/>
        <v xml:space="preserve"> </v>
      </c>
      <c r="X224" s="3" t="str">
        <f t="shared" si="123"/>
        <v xml:space="preserve"> </v>
      </c>
      <c r="Y224" s="3" t="str">
        <f t="shared" si="124"/>
        <v xml:space="preserve"> </v>
      </c>
      <c r="AA224" s="16" t="str">
        <f t="shared" si="125"/>
        <v>UprStage</v>
      </c>
      <c r="AC224" s="3">
        <f t="shared" si="126"/>
        <v>2.3982428571428556</v>
      </c>
      <c r="AD224" s="3">
        <f t="shared" si="127"/>
        <v>19.801588161411491</v>
      </c>
      <c r="AE224" s="3">
        <f t="shared" si="128"/>
        <v>1.6571428571427482E-3</v>
      </c>
      <c r="AF224" s="3">
        <f t="shared" si="130"/>
        <v>14.55587664635404</v>
      </c>
      <c r="AH224" s="28">
        <f t="shared" si="131"/>
        <v>0.26300000000000001</v>
      </c>
      <c r="AI224" s="28">
        <f t="shared" si="132"/>
        <v>2.5446900494077322E-4</v>
      </c>
      <c r="AJ224" s="40">
        <f t="shared" si="129"/>
        <v>1.455587664635404E-2</v>
      </c>
      <c r="AK224" s="28"/>
      <c r="AM224" s="14">
        <f>Rho_Coef0+Rho_Coef1*Solution!I224+Rho_Coef2*Solution!I224^2</f>
        <v>0.99228351784921276</v>
      </c>
      <c r="AO224" s="3" t="str">
        <f t="shared" si="110"/>
        <v xml:space="preserve"> </v>
      </c>
      <c r="AP224" s="3" t="str">
        <f t="shared" si="111"/>
        <v xml:space="preserve"> </v>
      </c>
      <c r="AQ224" s="3" t="str">
        <f t="shared" si="112"/>
        <v xml:space="preserve"> </v>
      </c>
      <c r="AR224" s="3" t="str">
        <f t="shared" si="113"/>
        <v xml:space="preserve"> </v>
      </c>
    </row>
    <row r="225" spans="1:44">
      <c r="A225" s="3">
        <f t="shared" si="114"/>
        <v>2.2199999999999966</v>
      </c>
      <c r="B225" s="3">
        <f t="shared" ref="B225:B288" si="134">MAX(P225:Y225)</f>
        <v>0</v>
      </c>
      <c r="C225" s="3">
        <f t="shared" ref="C225:C288" si="135">C224+AVERAGE(B224:B225)*DeltaT</f>
        <v>2.3998999999999984</v>
      </c>
      <c r="D225" s="14">
        <f t="shared" si="115"/>
        <v>-4.4338218991551562E-2</v>
      </c>
      <c r="E225" s="14">
        <f t="shared" si="108"/>
        <v>-0.14274438771396783</v>
      </c>
      <c r="F225" s="14">
        <f t="shared" ref="F225:F288" si="136">B225+D225+E225</f>
        <v>-0.18708260670551941</v>
      </c>
      <c r="G225" s="3">
        <f t="shared" si="109"/>
        <v>-12.852719987317281</v>
      </c>
      <c r="H225" s="3">
        <f t="shared" ref="H225:H288" si="137">H224+(G224*DeltaT)</f>
        <v>32.356959453118577</v>
      </c>
      <c r="I225" s="3">
        <f t="shared" ref="I225:I288" si="138">I224+(H224*DeltaT)+(0.5*G225*DeltaT^2)</f>
        <v>81.09875228588551</v>
      </c>
      <c r="P225" s="3" t="str">
        <f t="shared" si="133"/>
        <v xml:space="preserve"> </v>
      </c>
      <c r="Q225" s="3" t="str">
        <f t="shared" si="116"/>
        <v xml:space="preserve"> </v>
      </c>
      <c r="R225" s="3" t="str">
        <f t="shared" si="117"/>
        <v xml:space="preserve"> </v>
      </c>
      <c r="S225" s="3" t="str">
        <f t="shared" si="118"/>
        <v xml:space="preserve"> </v>
      </c>
      <c r="T225" s="3">
        <f t="shared" si="119"/>
        <v>0</v>
      </c>
      <c r="U225" s="3" t="str">
        <f t="shared" si="120"/>
        <v xml:space="preserve"> </v>
      </c>
      <c r="V225" s="3" t="str">
        <f t="shared" si="121"/>
        <v xml:space="preserve"> </v>
      </c>
      <c r="W225" s="3" t="str">
        <f t="shared" si="122"/>
        <v xml:space="preserve"> </v>
      </c>
      <c r="X225" s="3" t="str">
        <f t="shared" si="123"/>
        <v xml:space="preserve"> </v>
      </c>
      <c r="Y225" s="3" t="str">
        <f t="shared" si="124"/>
        <v xml:space="preserve"> </v>
      </c>
      <c r="AA225" s="16" t="str">
        <f t="shared" si="125"/>
        <v>UprStage</v>
      </c>
      <c r="AC225" s="3">
        <f t="shared" si="126"/>
        <v>2.3982428571428556</v>
      </c>
      <c r="AD225" s="3">
        <f t="shared" si="127"/>
        <v>19.801588161411491</v>
      </c>
      <c r="AE225" s="3">
        <f t="shared" si="128"/>
        <v>1.6571428571427482E-3</v>
      </c>
      <c r="AF225" s="3">
        <f t="shared" si="130"/>
        <v>14.55587664635404</v>
      </c>
      <c r="AH225" s="28">
        <f t="shared" si="131"/>
        <v>0.26300000000000001</v>
      </c>
      <c r="AI225" s="28">
        <f t="shared" si="132"/>
        <v>2.5446900494077322E-4</v>
      </c>
      <c r="AJ225" s="40">
        <f t="shared" si="129"/>
        <v>1.455587664635404E-2</v>
      </c>
      <c r="AK225" s="28"/>
      <c r="AM225" s="14">
        <f>Rho_Coef0+Rho_Coef1*Solution!I225+Rho_Coef2*Solution!I225^2</f>
        <v>0.99225259056038417</v>
      </c>
      <c r="AO225" s="3" t="str">
        <f t="shared" si="110"/>
        <v xml:space="preserve"> </v>
      </c>
      <c r="AP225" s="3" t="str">
        <f t="shared" si="111"/>
        <v xml:space="preserve"> </v>
      </c>
      <c r="AQ225" s="3" t="str">
        <f t="shared" si="112"/>
        <v xml:space="preserve"> </v>
      </c>
      <c r="AR225" s="3" t="str">
        <f t="shared" si="113"/>
        <v xml:space="preserve"> </v>
      </c>
    </row>
    <row r="226" spans="1:44">
      <c r="A226" s="3">
        <f t="shared" si="114"/>
        <v>2.2299999999999964</v>
      </c>
      <c r="B226" s="3">
        <f t="shared" si="134"/>
        <v>0</v>
      </c>
      <c r="C226" s="3">
        <f t="shared" si="135"/>
        <v>2.3998999999999984</v>
      </c>
      <c r="D226" s="14">
        <f t="shared" si="115"/>
        <v>-4.3985310103845196E-2</v>
      </c>
      <c r="E226" s="14">
        <f t="shared" si="108"/>
        <v>-0.14274438771396783</v>
      </c>
      <c r="F226" s="14">
        <f t="shared" si="136"/>
        <v>-0.18672969781781301</v>
      </c>
      <c r="G226" s="3">
        <f t="shared" si="109"/>
        <v>-12.828474873382849</v>
      </c>
      <c r="H226" s="3">
        <f t="shared" si="137"/>
        <v>32.228432253245401</v>
      </c>
      <c r="I226" s="3">
        <f t="shared" si="138"/>
        <v>81.421680456673016</v>
      </c>
      <c r="P226" s="3" t="str">
        <f t="shared" si="133"/>
        <v xml:space="preserve"> </v>
      </c>
      <c r="Q226" s="3" t="str">
        <f t="shared" si="116"/>
        <v xml:space="preserve"> </v>
      </c>
      <c r="R226" s="3" t="str">
        <f t="shared" si="117"/>
        <v xml:space="preserve"> </v>
      </c>
      <c r="S226" s="3" t="str">
        <f t="shared" si="118"/>
        <v xml:space="preserve"> </v>
      </c>
      <c r="T226" s="3">
        <f t="shared" si="119"/>
        <v>0</v>
      </c>
      <c r="U226" s="3" t="str">
        <f t="shared" si="120"/>
        <v xml:space="preserve"> </v>
      </c>
      <c r="V226" s="3" t="str">
        <f t="shared" si="121"/>
        <v xml:space="preserve"> </v>
      </c>
      <c r="W226" s="3" t="str">
        <f t="shared" si="122"/>
        <v xml:space="preserve"> </v>
      </c>
      <c r="X226" s="3" t="str">
        <f t="shared" si="123"/>
        <v xml:space="preserve"> </v>
      </c>
      <c r="Y226" s="3" t="str">
        <f t="shared" si="124"/>
        <v xml:space="preserve"> </v>
      </c>
      <c r="AA226" s="16" t="str">
        <f t="shared" si="125"/>
        <v>UprStage</v>
      </c>
      <c r="AC226" s="3">
        <f t="shared" si="126"/>
        <v>2.3982428571428556</v>
      </c>
      <c r="AD226" s="3">
        <f t="shared" si="127"/>
        <v>19.801588161411491</v>
      </c>
      <c r="AE226" s="3">
        <f t="shared" si="128"/>
        <v>1.6571428571427482E-3</v>
      </c>
      <c r="AF226" s="3">
        <f t="shared" si="130"/>
        <v>14.55587664635404</v>
      </c>
      <c r="AH226" s="28">
        <f t="shared" si="131"/>
        <v>0.26300000000000001</v>
      </c>
      <c r="AI226" s="28">
        <f t="shared" si="132"/>
        <v>2.5446900494077322E-4</v>
      </c>
      <c r="AJ226" s="40">
        <f t="shared" si="129"/>
        <v>1.455587664635404E-2</v>
      </c>
      <c r="AK226" s="28"/>
      <c r="AM226" s="14">
        <f>Rho_Coef0+Rho_Coef1*Solution!I226+Rho_Coef2*Solution!I226^2</f>
        <v>0.99222178670343864</v>
      </c>
      <c r="AO226" s="3" t="str">
        <f t="shared" si="110"/>
        <v xml:space="preserve"> </v>
      </c>
      <c r="AP226" s="3" t="str">
        <f t="shared" si="111"/>
        <v xml:space="preserve"> </v>
      </c>
      <c r="AQ226" s="3" t="str">
        <f t="shared" si="112"/>
        <v xml:space="preserve"> </v>
      </c>
      <c r="AR226" s="3" t="str">
        <f t="shared" si="113"/>
        <v xml:space="preserve"> </v>
      </c>
    </row>
    <row r="227" spans="1:44">
      <c r="A227" s="3">
        <f t="shared" si="114"/>
        <v>2.2399999999999962</v>
      </c>
      <c r="B227" s="3">
        <f t="shared" si="134"/>
        <v>0</v>
      </c>
      <c r="C227" s="3">
        <f t="shared" si="135"/>
        <v>2.3998999999999984</v>
      </c>
      <c r="D227" s="14">
        <f t="shared" si="115"/>
        <v>-4.3634486752509874E-2</v>
      </c>
      <c r="E227" s="14">
        <f t="shared" si="108"/>
        <v>-0.14274438771396783</v>
      </c>
      <c r="F227" s="14">
        <f t="shared" si="136"/>
        <v>-0.18637887446647772</v>
      </c>
      <c r="G227" s="3">
        <f t="shared" si="109"/>
        <v>-12.804373037412484</v>
      </c>
      <c r="H227" s="3">
        <f t="shared" si="137"/>
        <v>32.100147504511575</v>
      </c>
      <c r="I227" s="3">
        <f t="shared" si="138"/>
        <v>81.743324560553603</v>
      </c>
      <c r="P227" s="3" t="str">
        <f t="shared" si="133"/>
        <v xml:space="preserve"> </v>
      </c>
      <c r="Q227" s="3" t="str">
        <f t="shared" si="116"/>
        <v xml:space="preserve"> </v>
      </c>
      <c r="R227" s="3" t="str">
        <f t="shared" si="117"/>
        <v xml:space="preserve"> </v>
      </c>
      <c r="S227" s="3" t="str">
        <f t="shared" si="118"/>
        <v xml:space="preserve"> </v>
      </c>
      <c r="T227" s="3">
        <f t="shared" si="119"/>
        <v>0</v>
      </c>
      <c r="U227" s="3" t="str">
        <f t="shared" si="120"/>
        <v xml:space="preserve"> </v>
      </c>
      <c r="V227" s="3" t="str">
        <f t="shared" si="121"/>
        <v xml:space="preserve"> </v>
      </c>
      <c r="W227" s="3" t="str">
        <f t="shared" si="122"/>
        <v xml:space="preserve"> </v>
      </c>
      <c r="X227" s="3" t="str">
        <f t="shared" si="123"/>
        <v xml:space="preserve"> </v>
      </c>
      <c r="Y227" s="3" t="str">
        <f t="shared" si="124"/>
        <v xml:space="preserve"> </v>
      </c>
      <c r="AA227" s="16" t="str">
        <f t="shared" si="125"/>
        <v>UprStage</v>
      </c>
      <c r="AC227" s="3">
        <f t="shared" si="126"/>
        <v>2.3982428571428556</v>
      </c>
      <c r="AD227" s="3">
        <f t="shared" si="127"/>
        <v>19.801588161411491</v>
      </c>
      <c r="AE227" s="3">
        <f t="shared" si="128"/>
        <v>1.6571428571427482E-3</v>
      </c>
      <c r="AF227" s="3">
        <f t="shared" si="130"/>
        <v>14.55587664635404</v>
      </c>
      <c r="AH227" s="28">
        <f t="shared" si="131"/>
        <v>0.26300000000000001</v>
      </c>
      <c r="AI227" s="28">
        <f t="shared" si="132"/>
        <v>2.5446900494077322E-4</v>
      </c>
      <c r="AJ227" s="40">
        <f t="shared" si="129"/>
        <v>1.455587664635404E-2</v>
      </c>
      <c r="AK227" s="28"/>
      <c r="AM227" s="14">
        <f>Rho_Coef0+Rho_Coef1*Solution!I227+Rho_Coef2*Solution!I227^2</f>
        <v>0.99219110603794025</v>
      </c>
      <c r="AO227" s="3" t="str">
        <f t="shared" si="110"/>
        <v xml:space="preserve"> </v>
      </c>
      <c r="AP227" s="3" t="str">
        <f t="shared" si="111"/>
        <v xml:space="preserve"> </v>
      </c>
      <c r="AQ227" s="3" t="str">
        <f t="shared" si="112"/>
        <v xml:space="preserve"> </v>
      </c>
      <c r="AR227" s="3" t="str">
        <f t="shared" si="113"/>
        <v xml:space="preserve"> </v>
      </c>
    </row>
    <row r="228" spans="1:44">
      <c r="A228" s="3">
        <f t="shared" si="114"/>
        <v>2.249999999999996</v>
      </c>
      <c r="B228" s="3">
        <f t="shared" si="134"/>
        <v>0</v>
      </c>
      <c r="C228" s="3">
        <f t="shared" si="135"/>
        <v>2.3998999999999984</v>
      </c>
      <c r="D228" s="14">
        <f t="shared" si="115"/>
        <v>-4.3285736823093501E-2</v>
      </c>
      <c r="E228" s="14">
        <f t="shared" si="108"/>
        <v>-0.14274438771396783</v>
      </c>
      <c r="F228" s="14">
        <f t="shared" si="136"/>
        <v>-0.18603012453706133</v>
      </c>
      <c r="G228" s="3">
        <f t="shared" si="109"/>
        <v>-12.780413647133937</v>
      </c>
      <c r="H228" s="3">
        <f t="shared" si="137"/>
        <v>31.972103774137452</v>
      </c>
      <c r="I228" s="3">
        <f t="shared" si="138"/>
        <v>82.063687014916368</v>
      </c>
      <c r="P228" s="3" t="str">
        <f t="shared" si="133"/>
        <v xml:space="preserve"> </v>
      </c>
      <c r="Q228" s="3" t="str">
        <f t="shared" si="116"/>
        <v xml:space="preserve"> </v>
      </c>
      <c r="R228" s="3" t="str">
        <f t="shared" si="117"/>
        <v xml:space="preserve"> </v>
      </c>
      <c r="S228" s="3" t="str">
        <f t="shared" si="118"/>
        <v xml:space="preserve"> </v>
      </c>
      <c r="T228" s="3">
        <f t="shared" si="119"/>
        <v>0</v>
      </c>
      <c r="U228" s="3" t="str">
        <f t="shared" si="120"/>
        <v xml:space="preserve"> </v>
      </c>
      <c r="V228" s="3" t="str">
        <f t="shared" si="121"/>
        <v xml:space="preserve"> </v>
      </c>
      <c r="W228" s="3" t="str">
        <f t="shared" si="122"/>
        <v xml:space="preserve"> </v>
      </c>
      <c r="X228" s="3" t="str">
        <f t="shared" si="123"/>
        <v xml:space="preserve"> </v>
      </c>
      <c r="Y228" s="3" t="str">
        <f t="shared" si="124"/>
        <v xml:space="preserve"> </v>
      </c>
      <c r="AA228" s="16" t="str">
        <f t="shared" si="125"/>
        <v>UprStage</v>
      </c>
      <c r="AC228" s="3">
        <f t="shared" si="126"/>
        <v>2.3982428571428556</v>
      </c>
      <c r="AD228" s="3">
        <f t="shared" si="127"/>
        <v>19.801588161411491</v>
      </c>
      <c r="AE228" s="3">
        <f t="shared" si="128"/>
        <v>1.6571428571427482E-3</v>
      </c>
      <c r="AF228" s="3">
        <f t="shared" si="130"/>
        <v>14.55587664635404</v>
      </c>
      <c r="AH228" s="28">
        <f t="shared" si="131"/>
        <v>0.26300000000000001</v>
      </c>
      <c r="AI228" s="28">
        <f t="shared" si="132"/>
        <v>2.5446900494077322E-4</v>
      </c>
      <c r="AJ228" s="40">
        <f t="shared" si="129"/>
        <v>1.455587664635404E-2</v>
      </c>
      <c r="AK228" s="28"/>
      <c r="AM228" s="14">
        <f>Rho_Coef0+Rho_Coef1*Solution!I228+Rho_Coef2*Solution!I228^2</f>
        <v>0.99216054832487854</v>
      </c>
      <c r="AO228" s="3" t="str">
        <f t="shared" si="110"/>
        <v xml:space="preserve"> </v>
      </c>
      <c r="AP228" s="3" t="str">
        <f t="shared" si="111"/>
        <v xml:space="preserve"> </v>
      </c>
      <c r="AQ228" s="3" t="str">
        <f t="shared" si="112"/>
        <v xml:space="preserve"> </v>
      </c>
      <c r="AR228" s="3" t="str">
        <f t="shared" si="113"/>
        <v xml:space="preserve"> </v>
      </c>
    </row>
    <row r="229" spans="1:44">
      <c r="A229" s="3">
        <f t="shared" si="114"/>
        <v>2.2599999999999958</v>
      </c>
      <c r="B229" s="3">
        <f t="shared" si="134"/>
        <v>0</v>
      </c>
      <c r="C229" s="3">
        <f t="shared" si="135"/>
        <v>2.3998999999999984</v>
      </c>
      <c r="D229" s="14">
        <f t="shared" si="115"/>
        <v>-4.2939048303936508E-2</v>
      </c>
      <c r="E229" s="14">
        <f t="shared" si="108"/>
        <v>-0.14274438771396783</v>
      </c>
      <c r="F229" s="14">
        <f t="shared" si="136"/>
        <v>-0.18568343601790432</v>
      </c>
      <c r="G229" s="3">
        <f t="shared" si="109"/>
        <v>-12.756595877336894</v>
      </c>
      <c r="H229" s="3">
        <f t="shared" si="137"/>
        <v>31.844299637666111</v>
      </c>
      <c r="I229" s="3">
        <f t="shared" si="138"/>
        <v>82.382770222863869</v>
      </c>
      <c r="P229" s="3" t="str">
        <f t="shared" si="133"/>
        <v xml:space="preserve"> </v>
      </c>
      <c r="Q229" s="3" t="str">
        <f t="shared" si="116"/>
        <v xml:space="preserve"> </v>
      </c>
      <c r="R229" s="3" t="str">
        <f t="shared" si="117"/>
        <v xml:space="preserve"> </v>
      </c>
      <c r="S229" s="3" t="str">
        <f t="shared" si="118"/>
        <v xml:space="preserve"> </v>
      </c>
      <c r="T229" s="3">
        <f t="shared" si="119"/>
        <v>0</v>
      </c>
      <c r="U229" s="3" t="str">
        <f t="shared" si="120"/>
        <v xml:space="preserve"> </v>
      </c>
      <c r="V229" s="3" t="str">
        <f t="shared" si="121"/>
        <v xml:space="preserve"> </v>
      </c>
      <c r="W229" s="3" t="str">
        <f t="shared" si="122"/>
        <v xml:space="preserve"> </v>
      </c>
      <c r="X229" s="3" t="str">
        <f t="shared" si="123"/>
        <v xml:space="preserve"> </v>
      </c>
      <c r="Y229" s="3" t="str">
        <f t="shared" si="124"/>
        <v xml:space="preserve"> </v>
      </c>
      <c r="AA229" s="16" t="str">
        <f t="shared" si="125"/>
        <v>UprStage</v>
      </c>
      <c r="AC229" s="3">
        <f t="shared" si="126"/>
        <v>2.3982428571428556</v>
      </c>
      <c r="AD229" s="3">
        <f t="shared" si="127"/>
        <v>19.801588161411491</v>
      </c>
      <c r="AE229" s="3">
        <f t="shared" si="128"/>
        <v>1.6571428571427482E-3</v>
      </c>
      <c r="AF229" s="3">
        <f t="shared" si="130"/>
        <v>14.55587664635404</v>
      </c>
      <c r="AH229" s="28">
        <f t="shared" si="131"/>
        <v>0.26300000000000001</v>
      </c>
      <c r="AI229" s="28">
        <f t="shared" si="132"/>
        <v>2.5446900494077322E-4</v>
      </c>
      <c r="AJ229" s="40">
        <f t="shared" si="129"/>
        <v>1.455587664635404E-2</v>
      </c>
      <c r="AK229" s="28"/>
      <c r="AM229" s="14">
        <f>Rho_Coef0+Rho_Coef1*Solution!I229+Rho_Coef2*Solution!I229^2</f>
        <v>0.99213011332666057</v>
      </c>
      <c r="AO229" s="3" t="str">
        <f t="shared" si="110"/>
        <v xml:space="preserve"> </v>
      </c>
      <c r="AP229" s="3" t="str">
        <f t="shared" si="111"/>
        <v xml:space="preserve"> </v>
      </c>
      <c r="AQ229" s="3" t="str">
        <f t="shared" si="112"/>
        <v xml:space="preserve"> </v>
      </c>
      <c r="AR229" s="3" t="str">
        <f t="shared" si="113"/>
        <v xml:space="preserve"> </v>
      </c>
    </row>
    <row r="230" spans="1:44">
      <c r="A230" s="3">
        <f t="shared" si="114"/>
        <v>2.2699999999999956</v>
      </c>
      <c r="B230" s="3">
        <f t="shared" si="134"/>
        <v>0</v>
      </c>
      <c r="C230" s="3">
        <f t="shared" si="135"/>
        <v>2.3998999999999984</v>
      </c>
      <c r="D230" s="14">
        <f t="shared" si="115"/>
        <v>-4.2594409285203444E-2</v>
      </c>
      <c r="E230" s="14">
        <f t="shared" si="108"/>
        <v>-0.14274438771396783</v>
      </c>
      <c r="F230" s="14">
        <f t="shared" si="136"/>
        <v>-0.18533879699917127</v>
      </c>
      <c r="G230" s="3">
        <f t="shared" si="109"/>
        <v>-12.732918909806438</v>
      </c>
      <c r="H230" s="3">
        <f t="shared" si="137"/>
        <v>31.716733678892741</v>
      </c>
      <c r="I230" s="3">
        <f t="shared" si="138"/>
        <v>82.700576573295038</v>
      </c>
      <c r="P230" s="3" t="str">
        <f t="shared" si="133"/>
        <v xml:space="preserve"> </v>
      </c>
      <c r="Q230" s="3" t="str">
        <f t="shared" si="116"/>
        <v xml:space="preserve"> </v>
      </c>
      <c r="R230" s="3" t="str">
        <f t="shared" si="117"/>
        <v xml:space="preserve"> </v>
      </c>
      <c r="S230" s="3" t="str">
        <f t="shared" si="118"/>
        <v xml:space="preserve"> </v>
      </c>
      <c r="T230" s="3">
        <f t="shared" si="119"/>
        <v>0</v>
      </c>
      <c r="U230" s="3" t="str">
        <f t="shared" si="120"/>
        <v xml:space="preserve"> </v>
      </c>
      <c r="V230" s="3" t="str">
        <f t="shared" si="121"/>
        <v xml:space="preserve"> </v>
      </c>
      <c r="W230" s="3" t="str">
        <f t="shared" si="122"/>
        <v xml:space="preserve"> </v>
      </c>
      <c r="X230" s="3" t="str">
        <f t="shared" si="123"/>
        <v xml:space="preserve"> </v>
      </c>
      <c r="Y230" s="3" t="str">
        <f t="shared" si="124"/>
        <v xml:space="preserve"> </v>
      </c>
      <c r="AA230" s="16" t="str">
        <f t="shared" si="125"/>
        <v>UprStage</v>
      </c>
      <c r="AC230" s="3">
        <f t="shared" si="126"/>
        <v>2.3982428571428556</v>
      </c>
      <c r="AD230" s="3">
        <f t="shared" si="127"/>
        <v>19.801588161411491</v>
      </c>
      <c r="AE230" s="3">
        <f t="shared" si="128"/>
        <v>1.6571428571427482E-3</v>
      </c>
      <c r="AF230" s="3">
        <f t="shared" si="130"/>
        <v>14.55587664635404</v>
      </c>
      <c r="AH230" s="28">
        <f t="shared" si="131"/>
        <v>0.26300000000000001</v>
      </c>
      <c r="AI230" s="28">
        <f t="shared" si="132"/>
        <v>2.5446900494077322E-4</v>
      </c>
      <c r="AJ230" s="40">
        <f t="shared" si="129"/>
        <v>1.455587664635404E-2</v>
      </c>
      <c r="AK230" s="28"/>
      <c r="AM230" s="14">
        <f>Rho_Coef0+Rho_Coef1*Solution!I230+Rho_Coef2*Solution!I230^2</f>
        <v>0.99209980080710236</v>
      </c>
      <c r="AO230" s="3" t="str">
        <f t="shared" si="110"/>
        <v xml:space="preserve"> </v>
      </c>
      <c r="AP230" s="3" t="str">
        <f t="shared" si="111"/>
        <v xml:space="preserve"> </v>
      </c>
      <c r="AQ230" s="3" t="str">
        <f t="shared" si="112"/>
        <v xml:space="preserve"> </v>
      </c>
      <c r="AR230" s="3" t="str">
        <f t="shared" si="113"/>
        <v xml:space="preserve"> </v>
      </c>
    </row>
    <row r="231" spans="1:44">
      <c r="A231" s="3">
        <f t="shared" si="114"/>
        <v>2.2799999999999954</v>
      </c>
      <c r="B231" s="3">
        <f t="shared" si="134"/>
        <v>0</v>
      </c>
      <c r="C231" s="3">
        <f t="shared" si="135"/>
        <v>2.3998999999999984</v>
      </c>
      <c r="D231" s="14">
        <f t="shared" si="115"/>
        <v>-4.225180795792563E-2</v>
      </c>
      <c r="E231" s="14">
        <f t="shared" si="108"/>
        <v>-0.14274438771396783</v>
      </c>
      <c r="F231" s="14">
        <f t="shared" si="136"/>
        <v>-0.18499619567189346</v>
      </c>
      <c r="G231" s="3">
        <f t="shared" si="109"/>
        <v>-12.709381933257269</v>
      </c>
      <c r="H231" s="3">
        <f t="shared" si="137"/>
        <v>31.589404489794678</v>
      </c>
      <c r="I231" s="3">
        <f t="shared" si="138"/>
        <v>83.0171084409873</v>
      </c>
      <c r="P231" s="3" t="str">
        <f t="shared" si="133"/>
        <v xml:space="preserve"> </v>
      </c>
      <c r="Q231" s="3" t="str">
        <f t="shared" si="116"/>
        <v xml:space="preserve"> </v>
      </c>
      <c r="R231" s="3" t="str">
        <f t="shared" si="117"/>
        <v xml:space="preserve"> </v>
      </c>
      <c r="S231" s="3" t="str">
        <f t="shared" si="118"/>
        <v xml:space="preserve"> </v>
      </c>
      <c r="T231" s="3">
        <f t="shared" si="119"/>
        <v>0</v>
      </c>
      <c r="U231" s="3" t="str">
        <f t="shared" si="120"/>
        <v xml:space="preserve"> </v>
      </c>
      <c r="V231" s="3" t="str">
        <f t="shared" si="121"/>
        <v xml:space="preserve"> </v>
      </c>
      <c r="W231" s="3" t="str">
        <f t="shared" si="122"/>
        <v xml:space="preserve"> </v>
      </c>
      <c r="X231" s="3" t="str">
        <f t="shared" si="123"/>
        <v xml:space="preserve"> </v>
      </c>
      <c r="Y231" s="3" t="str">
        <f t="shared" si="124"/>
        <v xml:space="preserve"> </v>
      </c>
      <c r="AA231" s="16" t="str">
        <f t="shared" si="125"/>
        <v>UprStage</v>
      </c>
      <c r="AC231" s="3">
        <f t="shared" si="126"/>
        <v>2.3982428571428556</v>
      </c>
      <c r="AD231" s="3">
        <f t="shared" si="127"/>
        <v>19.801588161411491</v>
      </c>
      <c r="AE231" s="3">
        <f t="shared" si="128"/>
        <v>1.6571428571427482E-3</v>
      </c>
      <c r="AF231" s="3">
        <f t="shared" si="130"/>
        <v>14.55587664635404</v>
      </c>
      <c r="AH231" s="28">
        <f t="shared" si="131"/>
        <v>0.26300000000000001</v>
      </c>
      <c r="AI231" s="28">
        <f t="shared" si="132"/>
        <v>2.5446900494077322E-4</v>
      </c>
      <c r="AJ231" s="40">
        <f t="shared" si="129"/>
        <v>1.455587664635404E-2</v>
      </c>
      <c r="AK231" s="28"/>
      <c r="AM231" s="14">
        <f>Rho_Coef0+Rho_Coef1*Solution!I231+Rho_Coef2*Solution!I231^2</f>
        <v>0.99206961053142062</v>
      </c>
      <c r="AO231" s="3" t="str">
        <f t="shared" si="110"/>
        <v xml:space="preserve"> </v>
      </c>
      <c r="AP231" s="3" t="str">
        <f t="shared" si="111"/>
        <v xml:space="preserve"> </v>
      </c>
      <c r="AQ231" s="3" t="str">
        <f t="shared" si="112"/>
        <v xml:space="preserve"> </v>
      </c>
      <c r="AR231" s="3" t="str">
        <f t="shared" si="113"/>
        <v xml:space="preserve"> </v>
      </c>
    </row>
    <row r="232" spans="1:44">
      <c r="A232" s="3">
        <f t="shared" si="114"/>
        <v>2.2899999999999952</v>
      </c>
      <c r="B232" s="3">
        <f t="shared" si="134"/>
        <v>0</v>
      </c>
      <c r="C232" s="3">
        <f t="shared" si="135"/>
        <v>2.3998999999999984</v>
      </c>
      <c r="D232" s="14">
        <f t="shared" si="115"/>
        <v>-4.1911232613054676E-2</v>
      </c>
      <c r="E232" s="14">
        <f t="shared" si="108"/>
        <v>-0.14274438771396783</v>
      </c>
      <c r="F232" s="14">
        <f t="shared" si="136"/>
        <v>-0.18465562032702251</v>
      </c>
      <c r="G232" s="3">
        <f t="shared" si="109"/>
        <v>-12.685984143268698</v>
      </c>
      <c r="H232" s="3">
        <f t="shared" si="137"/>
        <v>31.462310670462106</v>
      </c>
      <c r="I232" s="3">
        <f t="shared" si="138"/>
        <v>83.332368186678082</v>
      </c>
      <c r="P232" s="3" t="str">
        <f t="shared" si="133"/>
        <v xml:space="preserve"> </v>
      </c>
      <c r="Q232" s="3" t="str">
        <f t="shared" si="116"/>
        <v xml:space="preserve"> </v>
      </c>
      <c r="R232" s="3" t="str">
        <f t="shared" si="117"/>
        <v xml:space="preserve"> </v>
      </c>
      <c r="S232" s="3" t="str">
        <f t="shared" si="118"/>
        <v xml:space="preserve"> </v>
      </c>
      <c r="T232" s="3">
        <f t="shared" si="119"/>
        <v>0</v>
      </c>
      <c r="U232" s="3" t="str">
        <f t="shared" si="120"/>
        <v xml:space="preserve"> </v>
      </c>
      <c r="V232" s="3" t="str">
        <f t="shared" si="121"/>
        <v xml:space="preserve"> </v>
      </c>
      <c r="W232" s="3" t="str">
        <f t="shared" si="122"/>
        <v xml:space="preserve"> </v>
      </c>
      <c r="X232" s="3" t="str">
        <f t="shared" si="123"/>
        <v xml:space="preserve"> </v>
      </c>
      <c r="Y232" s="3" t="str">
        <f t="shared" si="124"/>
        <v xml:space="preserve"> </v>
      </c>
      <c r="AA232" s="16" t="str">
        <f t="shared" si="125"/>
        <v>UprStage</v>
      </c>
      <c r="AC232" s="3">
        <f t="shared" si="126"/>
        <v>2.3982428571428556</v>
      </c>
      <c r="AD232" s="3">
        <f t="shared" si="127"/>
        <v>19.801588161411491</v>
      </c>
      <c r="AE232" s="3">
        <f t="shared" si="128"/>
        <v>1.6571428571427482E-3</v>
      </c>
      <c r="AF232" s="3">
        <f t="shared" si="130"/>
        <v>14.55587664635404</v>
      </c>
      <c r="AH232" s="28">
        <f t="shared" si="131"/>
        <v>0.26300000000000001</v>
      </c>
      <c r="AI232" s="28">
        <f t="shared" si="132"/>
        <v>2.5446900494077322E-4</v>
      </c>
      <c r="AJ232" s="40">
        <f t="shared" si="129"/>
        <v>1.455587664635404E-2</v>
      </c>
      <c r="AK232" s="28"/>
      <c r="AM232" s="14">
        <f>Rho_Coef0+Rho_Coef1*Solution!I232+Rho_Coef2*Solution!I232^2</f>
        <v>0.99203954226622504</v>
      </c>
      <c r="AO232" s="3" t="str">
        <f t="shared" si="110"/>
        <v xml:space="preserve"> </v>
      </c>
      <c r="AP232" s="3" t="str">
        <f t="shared" si="111"/>
        <v xml:space="preserve"> </v>
      </c>
      <c r="AQ232" s="3" t="str">
        <f t="shared" si="112"/>
        <v xml:space="preserve"> </v>
      </c>
      <c r="AR232" s="3" t="str">
        <f t="shared" si="113"/>
        <v xml:space="preserve"> </v>
      </c>
    </row>
    <row r="233" spans="1:44">
      <c r="A233" s="3">
        <f t="shared" si="114"/>
        <v>2.2999999999999949</v>
      </c>
      <c r="B233" s="3">
        <f t="shared" si="134"/>
        <v>0</v>
      </c>
      <c r="C233" s="3">
        <f t="shared" si="135"/>
        <v>2.3998999999999984</v>
      </c>
      <c r="D233" s="14">
        <f t="shared" si="115"/>
        <v>-4.1572671640526838E-2</v>
      </c>
      <c r="E233" s="14">
        <f t="shared" si="108"/>
        <v>-0.14274438771396783</v>
      </c>
      <c r="F233" s="14">
        <f t="shared" si="136"/>
        <v>-0.18431705935449466</v>
      </c>
      <c r="G233" s="3">
        <f t="shared" si="109"/>
        <v>-12.662724742220348</v>
      </c>
      <c r="H233" s="3">
        <f t="shared" si="137"/>
        <v>31.335450829029419</v>
      </c>
      <c r="I233" s="3">
        <f t="shared" si="138"/>
        <v>83.646358157145585</v>
      </c>
      <c r="P233" s="3" t="str">
        <f t="shared" si="133"/>
        <v xml:space="preserve"> </v>
      </c>
      <c r="Q233" s="3" t="str">
        <f t="shared" si="116"/>
        <v xml:space="preserve"> </v>
      </c>
      <c r="R233" s="3" t="str">
        <f t="shared" si="117"/>
        <v xml:space="preserve"> </v>
      </c>
      <c r="S233" s="3" t="str">
        <f t="shared" si="118"/>
        <v xml:space="preserve"> </v>
      </c>
      <c r="T233" s="3">
        <f t="shared" si="119"/>
        <v>0</v>
      </c>
      <c r="U233" s="3" t="str">
        <f t="shared" si="120"/>
        <v xml:space="preserve"> </v>
      </c>
      <c r="V233" s="3" t="str">
        <f t="shared" si="121"/>
        <v xml:space="preserve"> </v>
      </c>
      <c r="W233" s="3" t="str">
        <f t="shared" si="122"/>
        <v xml:space="preserve"> </v>
      </c>
      <c r="X233" s="3" t="str">
        <f t="shared" si="123"/>
        <v xml:space="preserve"> </v>
      </c>
      <c r="Y233" s="3" t="str">
        <f t="shared" si="124"/>
        <v xml:space="preserve"> </v>
      </c>
      <c r="AA233" s="16" t="str">
        <f t="shared" si="125"/>
        <v>UprStage</v>
      </c>
      <c r="AC233" s="3">
        <f t="shared" si="126"/>
        <v>2.3982428571428556</v>
      </c>
      <c r="AD233" s="3">
        <f t="shared" si="127"/>
        <v>19.801588161411491</v>
      </c>
      <c r="AE233" s="3">
        <f t="shared" si="128"/>
        <v>1.6571428571427482E-3</v>
      </c>
      <c r="AF233" s="3">
        <f t="shared" si="130"/>
        <v>14.55587664635404</v>
      </c>
      <c r="AH233" s="28">
        <f t="shared" si="131"/>
        <v>0.26300000000000001</v>
      </c>
      <c r="AI233" s="28">
        <f t="shared" si="132"/>
        <v>2.5446900494077322E-4</v>
      </c>
      <c r="AJ233" s="40">
        <f t="shared" si="129"/>
        <v>1.455587664635404E-2</v>
      </c>
      <c r="AK233" s="28"/>
      <c r="AM233" s="14">
        <f>Rho_Coef0+Rho_Coef1*Solution!I233+Rho_Coef2*Solution!I233^2</f>
        <v>0.99200959577950987</v>
      </c>
      <c r="AO233" s="3" t="str">
        <f t="shared" si="110"/>
        <v xml:space="preserve"> </v>
      </c>
      <c r="AP233" s="3" t="str">
        <f t="shared" si="111"/>
        <v xml:space="preserve"> </v>
      </c>
      <c r="AQ233" s="3" t="str">
        <f t="shared" si="112"/>
        <v xml:space="preserve"> </v>
      </c>
      <c r="AR233" s="3" t="str">
        <f t="shared" si="113"/>
        <v xml:space="preserve"> </v>
      </c>
    </row>
    <row r="234" spans="1:44">
      <c r="A234" s="3">
        <f t="shared" si="114"/>
        <v>2.3099999999999947</v>
      </c>
      <c r="B234" s="3">
        <f t="shared" si="134"/>
        <v>0</v>
      </c>
      <c r="C234" s="3">
        <f t="shared" si="135"/>
        <v>2.3998999999999984</v>
      </c>
      <c r="D234" s="14">
        <f t="shared" si="115"/>
        <v>-4.1236113528338038E-2</v>
      </c>
      <c r="E234" s="14">
        <f t="shared" si="108"/>
        <v>-0.14274438771396783</v>
      </c>
      <c r="F234" s="14">
        <f t="shared" si="136"/>
        <v>-0.18398050124230586</v>
      </c>
      <c r="G234" s="3">
        <f t="shared" si="109"/>
        <v>-12.639602939228627</v>
      </c>
      <c r="H234" s="3">
        <f t="shared" si="137"/>
        <v>31.208823581607216</v>
      </c>
      <c r="I234" s="3">
        <f t="shared" si="138"/>
        <v>83.95908068528891</v>
      </c>
      <c r="P234" s="3" t="str">
        <f t="shared" si="133"/>
        <v xml:space="preserve"> </v>
      </c>
      <c r="Q234" s="3" t="str">
        <f t="shared" si="116"/>
        <v xml:space="preserve"> </v>
      </c>
      <c r="R234" s="3" t="str">
        <f t="shared" si="117"/>
        <v xml:space="preserve"> </v>
      </c>
      <c r="S234" s="3" t="str">
        <f t="shared" si="118"/>
        <v xml:space="preserve"> </v>
      </c>
      <c r="T234" s="3">
        <f t="shared" si="119"/>
        <v>0</v>
      </c>
      <c r="U234" s="3" t="str">
        <f t="shared" si="120"/>
        <v xml:space="preserve"> </v>
      </c>
      <c r="V234" s="3" t="str">
        <f t="shared" si="121"/>
        <v xml:space="preserve"> </v>
      </c>
      <c r="W234" s="3" t="str">
        <f t="shared" si="122"/>
        <v xml:space="preserve"> </v>
      </c>
      <c r="X234" s="3" t="str">
        <f t="shared" si="123"/>
        <v xml:space="preserve"> </v>
      </c>
      <c r="Y234" s="3" t="str">
        <f t="shared" si="124"/>
        <v xml:space="preserve"> </v>
      </c>
      <c r="AA234" s="16" t="str">
        <f t="shared" si="125"/>
        <v>UprStage</v>
      </c>
      <c r="AC234" s="3">
        <f t="shared" si="126"/>
        <v>2.3982428571428556</v>
      </c>
      <c r="AD234" s="3">
        <f t="shared" si="127"/>
        <v>19.801588161411491</v>
      </c>
      <c r="AE234" s="3">
        <f t="shared" si="128"/>
        <v>1.6571428571427482E-3</v>
      </c>
      <c r="AF234" s="3">
        <f t="shared" si="130"/>
        <v>14.55587664635404</v>
      </c>
      <c r="AH234" s="28">
        <f t="shared" si="131"/>
        <v>0.26300000000000001</v>
      </c>
      <c r="AI234" s="28">
        <f t="shared" si="132"/>
        <v>2.5446900494077322E-4</v>
      </c>
      <c r="AJ234" s="40">
        <f t="shared" si="129"/>
        <v>1.455587664635404E-2</v>
      </c>
      <c r="AK234" s="28"/>
      <c r="AM234" s="14">
        <f>Rho_Coef0+Rho_Coef1*Solution!I234+Rho_Coef2*Solution!I234^2</f>
        <v>0.99197977084064615</v>
      </c>
      <c r="AO234" s="3" t="str">
        <f t="shared" si="110"/>
        <v xml:space="preserve"> </v>
      </c>
      <c r="AP234" s="3" t="str">
        <f t="shared" si="111"/>
        <v xml:space="preserve"> </v>
      </c>
      <c r="AQ234" s="3" t="str">
        <f t="shared" si="112"/>
        <v xml:space="preserve"> </v>
      </c>
      <c r="AR234" s="3" t="str">
        <f t="shared" si="113"/>
        <v xml:space="preserve"> </v>
      </c>
    </row>
    <row r="235" spans="1:44">
      <c r="A235" s="3">
        <f t="shared" si="114"/>
        <v>2.3199999999999945</v>
      </c>
      <c r="B235" s="3">
        <f t="shared" si="134"/>
        <v>0</v>
      </c>
      <c r="C235" s="3">
        <f t="shared" si="135"/>
        <v>2.3998999999999984</v>
      </c>
      <c r="D235" s="14">
        <f t="shared" si="115"/>
        <v>-4.0901546861629355E-2</v>
      </c>
      <c r="E235" s="14">
        <f t="shared" si="108"/>
        <v>-0.14274438771396783</v>
      </c>
      <c r="F235" s="14">
        <f t="shared" si="136"/>
        <v>-0.18364593457559719</v>
      </c>
      <c r="G235" s="3">
        <f t="shared" si="109"/>
        <v>-12.616617950083883</v>
      </c>
      <c r="H235" s="3">
        <f t="shared" si="137"/>
        <v>31.082427552214931</v>
      </c>
      <c r="I235" s="3">
        <f t="shared" si="138"/>
        <v>84.270538090207481</v>
      </c>
      <c r="P235" s="3" t="str">
        <f t="shared" si="133"/>
        <v xml:space="preserve"> </v>
      </c>
      <c r="Q235" s="3" t="str">
        <f t="shared" si="116"/>
        <v xml:space="preserve"> </v>
      </c>
      <c r="R235" s="3" t="str">
        <f t="shared" si="117"/>
        <v xml:space="preserve"> </v>
      </c>
      <c r="S235" s="3" t="str">
        <f t="shared" si="118"/>
        <v xml:space="preserve"> </v>
      </c>
      <c r="T235" s="3">
        <f t="shared" si="119"/>
        <v>0</v>
      </c>
      <c r="U235" s="3" t="str">
        <f t="shared" si="120"/>
        <v xml:space="preserve"> </v>
      </c>
      <c r="V235" s="3" t="str">
        <f t="shared" si="121"/>
        <v xml:space="preserve"> </v>
      </c>
      <c r="W235" s="3" t="str">
        <f t="shared" si="122"/>
        <v xml:space="preserve"> </v>
      </c>
      <c r="X235" s="3" t="str">
        <f t="shared" si="123"/>
        <v xml:space="preserve"> </v>
      </c>
      <c r="Y235" s="3" t="str">
        <f t="shared" si="124"/>
        <v xml:space="preserve"> </v>
      </c>
      <c r="AA235" s="16" t="str">
        <f t="shared" si="125"/>
        <v>UprStage</v>
      </c>
      <c r="AC235" s="3">
        <f t="shared" si="126"/>
        <v>2.3982428571428556</v>
      </c>
      <c r="AD235" s="3">
        <f t="shared" si="127"/>
        <v>19.801588161411491</v>
      </c>
      <c r="AE235" s="3">
        <f t="shared" si="128"/>
        <v>1.6571428571427482E-3</v>
      </c>
      <c r="AF235" s="3">
        <f t="shared" si="130"/>
        <v>14.55587664635404</v>
      </c>
      <c r="AH235" s="28">
        <f t="shared" si="131"/>
        <v>0.26300000000000001</v>
      </c>
      <c r="AI235" s="28">
        <f t="shared" si="132"/>
        <v>2.5446900494077322E-4</v>
      </c>
      <c r="AJ235" s="40">
        <f t="shared" si="129"/>
        <v>1.455587664635404E-2</v>
      </c>
      <c r="AK235" s="28"/>
      <c r="AM235" s="14">
        <f>Rho_Coef0+Rho_Coef1*Solution!I235+Rho_Coef2*Solution!I235^2</f>
        <v>0.99195006722037338</v>
      </c>
      <c r="AO235" s="3" t="str">
        <f t="shared" si="110"/>
        <v xml:space="preserve"> </v>
      </c>
      <c r="AP235" s="3" t="str">
        <f t="shared" si="111"/>
        <v xml:space="preserve"> </v>
      </c>
      <c r="AQ235" s="3" t="str">
        <f t="shared" si="112"/>
        <v xml:space="preserve"> </v>
      </c>
      <c r="AR235" s="3" t="str">
        <f t="shared" si="113"/>
        <v xml:space="preserve"> </v>
      </c>
    </row>
    <row r="236" spans="1:44">
      <c r="A236" s="3">
        <f t="shared" si="114"/>
        <v>2.3299999999999943</v>
      </c>
      <c r="B236" s="3">
        <f t="shared" si="134"/>
        <v>0</v>
      </c>
      <c r="C236" s="3">
        <f t="shared" si="135"/>
        <v>2.3998999999999984</v>
      </c>
      <c r="D236" s="14">
        <f t="shared" si="115"/>
        <v>-4.0568960321782921E-2</v>
      </c>
      <c r="E236" s="14">
        <f t="shared" si="108"/>
        <v>-0.14274438771396783</v>
      </c>
      <c r="F236" s="14">
        <f t="shared" si="136"/>
        <v>-0.18331334803575075</v>
      </c>
      <c r="G236" s="3">
        <f t="shared" si="109"/>
        <v>-12.593768997188302</v>
      </c>
      <c r="H236" s="3">
        <f t="shared" si="137"/>
        <v>30.956261372714092</v>
      </c>
      <c r="I236" s="3">
        <f t="shared" si="138"/>
        <v>84.580732677279769</v>
      </c>
      <c r="P236" s="3" t="str">
        <f t="shared" si="133"/>
        <v xml:space="preserve"> </v>
      </c>
      <c r="Q236" s="3" t="str">
        <f t="shared" si="116"/>
        <v xml:space="preserve"> </v>
      </c>
      <c r="R236" s="3" t="str">
        <f t="shared" si="117"/>
        <v xml:space="preserve"> </v>
      </c>
      <c r="S236" s="3" t="str">
        <f t="shared" si="118"/>
        <v xml:space="preserve"> </v>
      </c>
      <c r="T236" s="3">
        <f t="shared" si="119"/>
        <v>0</v>
      </c>
      <c r="U236" s="3" t="str">
        <f t="shared" si="120"/>
        <v xml:space="preserve"> </v>
      </c>
      <c r="V236" s="3" t="str">
        <f t="shared" si="121"/>
        <v xml:space="preserve"> </v>
      </c>
      <c r="W236" s="3" t="str">
        <f t="shared" si="122"/>
        <v xml:space="preserve"> </v>
      </c>
      <c r="X236" s="3" t="str">
        <f t="shared" si="123"/>
        <v xml:space="preserve"> </v>
      </c>
      <c r="Y236" s="3" t="str">
        <f t="shared" si="124"/>
        <v xml:space="preserve"> </v>
      </c>
      <c r="AA236" s="16" t="str">
        <f t="shared" si="125"/>
        <v>UprStage</v>
      </c>
      <c r="AC236" s="3">
        <f t="shared" si="126"/>
        <v>2.3982428571428556</v>
      </c>
      <c r="AD236" s="3">
        <f t="shared" si="127"/>
        <v>19.801588161411491</v>
      </c>
      <c r="AE236" s="3">
        <f t="shared" si="128"/>
        <v>1.6571428571427482E-3</v>
      </c>
      <c r="AF236" s="3">
        <f t="shared" si="130"/>
        <v>14.55587664635404</v>
      </c>
      <c r="AH236" s="28">
        <f t="shared" si="131"/>
        <v>0.26300000000000001</v>
      </c>
      <c r="AI236" s="28">
        <f t="shared" si="132"/>
        <v>2.5446900494077322E-4</v>
      </c>
      <c r="AJ236" s="40">
        <f t="shared" si="129"/>
        <v>1.455587664635404E-2</v>
      </c>
      <c r="AK236" s="28"/>
      <c r="AM236" s="14">
        <f>Rho_Coef0+Rho_Coef1*Solution!I236+Rho_Coef2*Solution!I236^2</f>
        <v>0.99192048469079219</v>
      </c>
      <c r="AO236" s="3" t="str">
        <f t="shared" si="110"/>
        <v xml:space="preserve"> </v>
      </c>
      <c r="AP236" s="3" t="str">
        <f t="shared" si="111"/>
        <v xml:space="preserve"> </v>
      </c>
      <c r="AQ236" s="3" t="str">
        <f t="shared" si="112"/>
        <v xml:space="preserve"> </v>
      </c>
      <c r="AR236" s="3" t="str">
        <f t="shared" si="113"/>
        <v xml:space="preserve"> </v>
      </c>
    </row>
    <row r="237" spans="1:44">
      <c r="A237" s="3">
        <f t="shared" si="114"/>
        <v>2.3399999999999941</v>
      </c>
      <c r="B237" s="3">
        <f t="shared" si="134"/>
        <v>0</v>
      </c>
      <c r="C237" s="3">
        <f t="shared" si="135"/>
        <v>2.3998999999999984</v>
      </c>
      <c r="D237" s="14">
        <f t="shared" si="115"/>
        <v>-4.0238342685527978E-2</v>
      </c>
      <c r="E237" s="14">
        <f t="shared" si="108"/>
        <v>-0.14274438771396783</v>
      </c>
      <c r="F237" s="14">
        <f t="shared" si="136"/>
        <v>-0.18298273039949581</v>
      </c>
      <c r="G237" s="3">
        <f t="shared" si="109"/>
        <v>-12.57105530949449</v>
      </c>
      <c r="H237" s="3">
        <f t="shared" si="137"/>
        <v>30.830323682742208</v>
      </c>
      <c r="I237" s="3">
        <f t="shared" si="138"/>
        <v>84.889666738241431</v>
      </c>
      <c r="P237" s="3" t="str">
        <f t="shared" si="133"/>
        <v xml:space="preserve"> </v>
      </c>
      <c r="Q237" s="3" t="str">
        <f t="shared" si="116"/>
        <v xml:space="preserve"> </v>
      </c>
      <c r="R237" s="3" t="str">
        <f t="shared" si="117"/>
        <v xml:space="preserve"> </v>
      </c>
      <c r="S237" s="3" t="str">
        <f t="shared" si="118"/>
        <v xml:space="preserve"> </v>
      </c>
      <c r="T237" s="3">
        <f t="shared" si="119"/>
        <v>0</v>
      </c>
      <c r="U237" s="3" t="str">
        <f t="shared" si="120"/>
        <v xml:space="preserve"> </v>
      </c>
      <c r="V237" s="3" t="str">
        <f t="shared" si="121"/>
        <v xml:space="preserve"> </v>
      </c>
      <c r="W237" s="3" t="str">
        <f t="shared" si="122"/>
        <v xml:space="preserve"> </v>
      </c>
      <c r="X237" s="3" t="str">
        <f t="shared" si="123"/>
        <v xml:space="preserve"> </v>
      </c>
      <c r="Y237" s="3" t="str">
        <f t="shared" si="124"/>
        <v xml:space="preserve"> </v>
      </c>
      <c r="AA237" s="16" t="str">
        <f t="shared" si="125"/>
        <v>UprStage</v>
      </c>
      <c r="AC237" s="3">
        <f t="shared" si="126"/>
        <v>2.3982428571428556</v>
      </c>
      <c r="AD237" s="3">
        <f t="shared" si="127"/>
        <v>19.801588161411491</v>
      </c>
      <c r="AE237" s="3">
        <f t="shared" si="128"/>
        <v>1.6571428571427482E-3</v>
      </c>
      <c r="AF237" s="3">
        <f t="shared" si="130"/>
        <v>14.55587664635404</v>
      </c>
      <c r="AH237" s="28">
        <f t="shared" si="131"/>
        <v>0.26300000000000001</v>
      </c>
      <c r="AI237" s="28">
        <f t="shared" si="132"/>
        <v>2.5446900494077322E-4</v>
      </c>
      <c r="AJ237" s="40">
        <f t="shared" si="129"/>
        <v>1.455587664635404E-2</v>
      </c>
      <c r="AK237" s="28"/>
      <c r="AM237" s="14">
        <f>Rho_Coef0+Rho_Coef1*Solution!I237+Rho_Coef2*Solution!I237^2</f>
        <v>0.99189102302535626</v>
      </c>
      <c r="AO237" s="3" t="str">
        <f t="shared" si="110"/>
        <v xml:space="preserve"> </v>
      </c>
      <c r="AP237" s="3" t="str">
        <f t="shared" si="111"/>
        <v xml:space="preserve"> </v>
      </c>
      <c r="AQ237" s="3" t="str">
        <f t="shared" si="112"/>
        <v xml:space="preserve"> </v>
      </c>
      <c r="AR237" s="3" t="str">
        <f t="shared" si="113"/>
        <v xml:space="preserve"> </v>
      </c>
    </row>
    <row r="238" spans="1:44">
      <c r="A238" s="3">
        <f t="shared" si="114"/>
        <v>2.3499999999999939</v>
      </c>
      <c r="B238" s="3">
        <f t="shared" si="134"/>
        <v>0</v>
      </c>
      <c r="C238" s="3">
        <f t="shared" si="135"/>
        <v>2.3998999999999984</v>
      </c>
      <c r="D238" s="14">
        <f t="shared" si="115"/>
        <v>-3.9909682824057234E-2</v>
      </c>
      <c r="E238" s="14">
        <f t="shared" si="108"/>
        <v>-0.14274438771396783</v>
      </c>
      <c r="F238" s="14">
        <f t="shared" si="136"/>
        <v>-0.18265407053802507</v>
      </c>
      <c r="G238" s="3">
        <f t="shared" si="109"/>
        <v>-12.548476122444766</v>
      </c>
      <c r="H238" s="3">
        <f t="shared" si="137"/>
        <v>30.704613129647264</v>
      </c>
      <c r="I238" s="3">
        <f t="shared" si="138"/>
        <v>85.197342551262736</v>
      </c>
      <c r="P238" s="3" t="str">
        <f t="shared" si="133"/>
        <v xml:space="preserve"> </v>
      </c>
      <c r="Q238" s="3" t="str">
        <f t="shared" si="116"/>
        <v xml:space="preserve"> </v>
      </c>
      <c r="R238" s="3" t="str">
        <f t="shared" si="117"/>
        <v xml:space="preserve"> </v>
      </c>
      <c r="S238" s="3" t="str">
        <f t="shared" si="118"/>
        <v xml:space="preserve"> </v>
      </c>
      <c r="T238" s="3">
        <f t="shared" si="119"/>
        <v>0</v>
      </c>
      <c r="U238" s="3" t="str">
        <f t="shared" si="120"/>
        <v xml:space="preserve"> </v>
      </c>
      <c r="V238" s="3" t="str">
        <f t="shared" si="121"/>
        <v xml:space="preserve"> </v>
      </c>
      <c r="W238" s="3" t="str">
        <f t="shared" si="122"/>
        <v xml:space="preserve"> </v>
      </c>
      <c r="X238" s="3" t="str">
        <f t="shared" si="123"/>
        <v xml:space="preserve"> </v>
      </c>
      <c r="Y238" s="3" t="str">
        <f t="shared" si="124"/>
        <v xml:space="preserve"> </v>
      </c>
      <c r="AA238" s="16" t="str">
        <f t="shared" si="125"/>
        <v>UprStage</v>
      </c>
      <c r="AC238" s="3">
        <f t="shared" si="126"/>
        <v>2.3982428571428556</v>
      </c>
      <c r="AD238" s="3">
        <f t="shared" si="127"/>
        <v>19.801588161411491</v>
      </c>
      <c r="AE238" s="3">
        <f t="shared" si="128"/>
        <v>1.6571428571427482E-3</v>
      </c>
      <c r="AF238" s="3">
        <f t="shared" si="130"/>
        <v>14.55587664635404</v>
      </c>
      <c r="AH238" s="28">
        <f t="shared" si="131"/>
        <v>0.26300000000000001</v>
      </c>
      <c r="AI238" s="28">
        <f t="shared" si="132"/>
        <v>2.5446900494077322E-4</v>
      </c>
      <c r="AJ238" s="40">
        <f t="shared" si="129"/>
        <v>1.455587664635404E-2</v>
      </c>
      <c r="AK238" s="28"/>
      <c r="AM238" s="14">
        <f>Rho_Coef0+Rho_Coef1*Solution!I238+Rho_Coef2*Solution!I238^2</f>
        <v>0.9918616819988646</v>
      </c>
      <c r="AO238" s="3" t="str">
        <f t="shared" si="110"/>
        <v xml:space="preserve"> </v>
      </c>
      <c r="AP238" s="3" t="str">
        <f t="shared" si="111"/>
        <v xml:space="preserve"> </v>
      </c>
      <c r="AQ238" s="3" t="str">
        <f t="shared" si="112"/>
        <v xml:space="preserve"> </v>
      </c>
      <c r="AR238" s="3" t="str">
        <f t="shared" si="113"/>
        <v xml:space="preserve"> </v>
      </c>
    </row>
    <row r="239" spans="1:44">
      <c r="A239" s="3">
        <f t="shared" si="114"/>
        <v>2.3599999999999937</v>
      </c>
      <c r="B239" s="3">
        <f t="shared" si="134"/>
        <v>0</v>
      </c>
      <c r="C239" s="3">
        <f t="shared" si="135"/>
        <v>2.3998999999999984</v>
      </c>
      <c r="D239" s="14">
        <f t="shared" si="115"/>
        <v>-3.9582969702153033E-2</v>
      </c>
      <c r="E239" s="14">
        <f t="shared" si="108"/>
        <v>-0.14274438771396783</v>
      </c>
      <c r="F239" s="14">
        <f t="shared" si="136"/>
        <v>-0.18232735741612086</v>
      </c>
      <c r="G239" s="3">
        <f t="shared" si="109"/>
        <v>-12.526030677911129</v>
      </c>
      <c r="H239" s="3">
        <f t="shared" si="137"/>
        <v>30.579128368422815</v>
      </c>
      <c r="I239" s="3">
        <f t="shared" si="138"/>
        <v>85.503762381025311</v>
      </c>
      <c r="P239" s="3" t="str">
        <f t="shared" si="133"/>
        <v xml:space="preserve"> </v>
      </c>
      <c r="Q239" s="3" t="str">
        <f t="shared" si="116"/>
        <v xml:space="preserve"> </v>
      </c>
      <c r="R239" s="3" t="str">
        <f t="shared" si="117"/>
        <v xml:space="preserve"> </v>
      </c>
      <c r="S239" s="3" t="str">
        <f t="shared" si="118"/>
        <v xml:space="preserve"> </v>
      </c>
      <c r="T239" s="3">
        <f t="shared" si="119"/>
        <v>0</v>
      </c>
      <c r="U239" s="3" t="str">
        <f t="shared" si="120"/>
        <v xml:space="preserve"> </v>
      </c>
      <c r="V239" s="3" t="str">
        <f t="shared" si="121"/>
        <v xml:space="preserve"> </v>
      </c>
      <c r="W239" s="3" t="str">
        <f t="shared" si="122"/>
        <v xml:space="preserve"> </v>
      </c>
      <c r="X239" s="3" t="str">
        <f t="shared" si="123"/>
        <v xml:space="preserve"> </v>
      </c>
      <c r="Y239" s="3" t="str">
        <f t="shared" si="124"/>
        <v xml:space="preserve"> </v>
      </c>
      <c r="AA239" s="16" t="str">
        <f t="shared" si="125"/>
        <v>UprStage</v>
      </c>
      <c r="AC239" s="3">
        <f t="shared" si="126"/>
        <v>2.3982428571428556</v>
      </c>
      <c r="AD239" s="3">
        <f t="shared" si="127"/>
        <v>19.801588161411491</v>
      </c>
      <c r="AE239" s="3">
        <f t="shared" si="128"/>
        <v>1.6571428571427482E-3</v>
      </c>
      <c r="AF239" s="3">
        <f t="shared" si="130"/>
        <v>14.55587664635404</v>
      </c>
      <c r="AH239" s="28">
        <f t="shared" si="131"/>
        <v>0.26300000000000001</v>
      </c>
      <c r="AI239" s="28">
        <f t="shared" si="132"/>
        <v>2.5446900494077322E-4</v>
      </c>
      <c r="AJ239" s="40">
        <f t="shared" si="129"/>
        <v>1.455587664635404E-2</v>
      </c>
      <c r="AK239" s="28"/>
      <c r="AM239" s="14">
        <f>Rho_Coef0+Rho_Coef1*Solution!I239+Rho_Coef2*Solution!I239^2</f>
        <v>0.99183246138745396</v>
      </c>
      <c r="AO239" s="3" t="str">
        <f t="shared" si="110"/>
        <v xml:space="preserve"> </v>
      </c>
      <c r="AP239" s="3" t="str">
        <f t="shared" si="111"/>
        <v xml:space="preserve"> </v>
      </c>
      <c r="AQ239" s="3" t="str">
        <f t="shared" si="112"/>
        <v xml:space="preserve"> </v>
      </c>
      <c r="AR239" s="3" t="str">
        <f t="shared" si="113"/>
        <v xml:space="preserve"> </v>
      </c>
    </row>
    <row r="240" spans="1:44">
      <c r="A240" s="3">
        <f t="shared" si="114"/>
        <v>2.3699999999999934</v>
      </c>
      <c r="B240" s="3">
        <f t="shared" si="134"/>
        <v>0</v>
      </c>
      <c r="C240" s="3">
        <f t="shared" si="135"/>
        <v>2.3998999999999984</v>
      </c>
      <c r="D240" s="14">
        <f t="shared" si="115"/>
        <v>-3.9258192377323448E-2</v>
      </c>
      <c r="E240" s="14">
        <f t="shared" si="108"/>
        <v>-0.14274438771396783</v>
      </c>
      <c r="F240" s="14">
        <f t="shared" si="136"/>
        <v>-0.18200258009129128</v>
      </c>
      <c r="G240" s="3">
        <f t="shared" si="109"/>
        <v>-12.503718224135907</v>
      </c>
      <c r="H240" s="3">
        <f t="shared" si="137"/>
        <v>30.453868061643703</v>
      </c>
      <c r="I240" s="3">
        <f t="shared" si="138"/>
        <v>85.808928478798336</v>
      </c>
      <c r="P240" s="3" t="str">
        <f t="shared" si="133"/>
        <v xml:space="preserve"> </v>
      </c>
      <c r="Q240" s="3" t="str">
        <f t="shared" si="116"/>
        <v xml:space="preserve"> </v>
      </c>
      <c r="R240" s="3" t="str">
        <f t="shared" si="117"/>
        <v xml:space="preserve"> </v>
      </c>
      <c r="S240" s="3" t="str">
        <f t="shared" si="118"/>
        <v xml:space="preserve"> </v>
      </c>
      <c r="T240" s="3">
        <f t="shared" si="119"/>
        <v>0</v>
      </c>
      <c r="U240" s="3" t="str">
        <f t="shared" si="120"/>
        <v xml:space="preserve"> </v>
      </c>
      <c r="V240" s="3" t="str">
        <f t="shared" si="121"/>
        <v xml:space="preserve"> </v>
      </c>
      <c r="W240" s="3" t="str">
        <f t="shared" si="122"/>
        <v xml:space="preserve"> </v>
      </c>
      <c r="X240" s="3" t="str">
        <f t="shared" si="123"/>
        <v xml:space="preserve"> </v>
      </c>
      <c r="Y240" s="3" t="str">
        <f t="shared" si="124"/>
        <v xml:space="preserve"> </v>
      </c>
      <c r="AA240" s="16" t="str">
        <f t="shared" si="125"/>
        <v>UprStage</v>
      </c>
      <c r="AC240" s="3">
        <f t="shared" si="126"/>
        <v>2.3982428571428556</v>
      </c>
      <c r="AD240" s="3">
        <f t="shared" si="127"/>
        <v>19.801588161411491</v>
      </c>
      <c r="AE240" s="3">
        <f t="shared" si="128"/>
        <v>1.6571428571427482E-3</v>
      </c>
      <c r="AF240" s="3">
        <f t="shared" si="130"/>
        <v>14.55587664635404</v>
      </c>
      <c r="AH240" s="28">
        <f t="shared" si="131"/>
        <v>0.26300000000000001</v>
      </c>
      <c r="AI240" s="28">
        <f t="shared" si="132"/>
        <v>2.5446900494077322E-4</v>
      </c>
      <c r="AJ240" s="40">
        <f t="shared" si="129"/>
        <v>1.455587664635404E-2</v>
      </c>
      <c r="AK240" s="28"/>
      <c r="AM240" s="14">
        <f>Rho_Coef0+Rho_Coef1*Solution!I240+Rho_Coef2*Solution!I240^2</f>
        <v>0.99180336096859101</v>
      </c>
      <c r="AO240" s="3" t="str">
        <f t="shared" si="110"/>
        <v xml:space="preserve"> </v>
      </c>
      <c r="AP240" s="3" t="str">
        <f t="shared" si="111"/>
        <v xml:space="preserve"> </v>
      </c>
      <c r="AQ240" s="3" t="str">
        <f t="shared" si="112"/>
        <v xml:space="preserve"> </v>
      </c>
      <c r="AR240" s="3" t="str">
        <f t="shared" si="113"/>
        <v xml:space="preserve"> </v>
      </c>
    </row>
    <row r="241" spans="1:44">
      <c r="A241" s="3">
        <f t="shared" si="114"/>
        <v>2.3799999999999932</v>
      </c>
      <c r="B241" s="3">
        <f t="shared" si="134"/>
        <v>0</v>
      </c>
      <c r="C241" s="3">
        <f t="shared" si="135"/>
        <v>2.3998999999999984</v>
      </c>
      <c r="D241" s="14">
        <f t="shared" si="115"/>
        <v>-3.8935339998948111E-2</v>
      </c>
      <c r="E241" s="14">
        <f t="shared" si="108"/>
        <v>-0.14274438771396783</v>
      </c>
      <c r="F241" s="14">
        <f t="shared" si="136"/>
        <v>-0.18167972771291593</v>
      </c>
      <c r="G241" s="3">
        <f t="shared" si="109"/>
        <v>-12.481538015673079</v>
      </c>
      <c r="H241" s="3">
        <f t="shared" si="137"/>
        <v>30.328830879402343</v>
      </c>
      <c r="I241" s="3">
        <f t="shared" si="138"/>
        <v>86.11284308251399</v>
      </c>
      <c r="P241" s="3" t="str">
        <f t="shared" si="133"/>
        <v xml:space="preserve"> </v>
      </c>
      <c r="Q241" s="3" t="str">
        <f t="shared" si="116"/>
        <v xml:space="preserve"> </v>
      </c>
      <c r="R241" s="3" t="str">
        <f t="shared" si="117"/>
        <v xml:space="preserve"> </v>
      </c>
      <c r="S241" s="3" t="str">
        <f t="shared" si="118"/>
        <v xml:space="preserve"> </v>
      </c>
      <c r="T241" s="3">
        <f t="shared" si="119"/>
        <v>0</v>
      </c>
      <c r="U241" s="3" t="str">
        <f t="shared" si="120"/>
        <v xml:space="preserve"> </v>
      </c>
      <c r="V241" s="3" t="str">
        <f t="shared" si="121"/>
        <v xml:space="preserve"> </v>
      </c>
      <c r="W241" s="3" t="str">
        <f t="shared" si="122"/>
        <v xml:space="preserve"> </v>
      </c>
      <c r="X241" s="3" t="str">
        <f t="shared" si="123"/>
        <v xml:space="preserve"> </v>
      </c>
      <c r="Y241" s="3" t="str">
        <f t="shared" si="124"/>
        <v xml:space="preserve"> </v>
      </c>
      <c r="AA241" s="16" t="str">
        <f t="shared" si="125"/>
        <v>UprStage</v>
      </c>
      <c r="AC241" s="3">
        <f t="shared" si="126"/>
        <v>2.3982428571428556</v>
      </c>
      <c r="AD241" s="3">
        <f t="shared" si="127"/>
        <v>19.801588161411491</v>
      </c>
      <c r="AE241" s="3">
        <f t="shared" si="128"/>
        <v>1.6571428571427482E-3</v>
      </c>
      <c r="AF241" s="3">
        <f t="shared" si="130"/>
        <v>14.55587664635404</v>
      </c>
      <c r="AH241" s="28">
        <f t="shared" si="131"/>
        <v>0.26300000000000001</v>
      </c>
      <c r="AI241" s="28">
        <f t="shared" si="132"/>
        <v>2.5446900494077322E-4</v>
      </c>
      <c r="AJ241" s="40">
        <f t="shared" si="129"/>
        <v>1.455587664635404E-2</v>
      </c>
      <c r="AK241" s="28"/>
      <c r="AM241" s="14">
        <f>Rho_Coef0+Rho_Coef1*Solution!I241+Rho_Coef2*Solution!I241^2</f>
        <v>0.99177438052106559</v>
      </c>
      <c r="AO241" s="3" t="str">
        <f t="shared" si="110"/>
        <v xml:space="preserve"> </v>
      </c>
      <c r="AP241" s="3" t="str">
        <f t="shared" si="111"/>
        <v xml:space="preserve"> </v>
      </c>
      <c r="AQ241" s="3" t="str">
        <f t="shared" si="112"/>
        <v xml:space="preserve"> </v>
      </c>
      <c r="AR241" s="3" t="str">
        <f t="shared" si="113"/>
        <v xml:space="preserve"> </v>
      </c>
    </row>
    <row r="242" spans="1:44">
      <c r="A242" s="3">
        <f t="shared" si="114"/>
        <v>2.389999999999993</v>
      </c>
      <c r="B242" s="3">
        <f t="shared" si="134"/>
        <v>0</v>
      </c>
      <c r="C242" s="3">
        <f t="shared" si="135"/>
        <v>2.3998999999999984</v>
      </c>
      <c r="D242" s="14">
        <f t="shared" si="115"/>
        <v>-3.8614401807433765E-2</v>
      </c>
      <c r="E242" s="14">
        <f t="shared" si="108"/>
        <v>-0.14274438771396783</v>
      </c>
      <c r="F242" s="14">
        <f t="shared" si="136"/>
        <v>-0.18135878952140161</v>
      </c>
      <c r="G242" s="3">
        <f t="shared" si="109"/>
        <v>-12.459489313330256</v>
      </c>
      <c r="H242" s="3">
        <f t="shared" si="137"/>
        <v>30.204015499245614</v>
      </c>
      <c r="I242" s="3">
        <f t="shared" si="138"/>
        <v>86.415508416842343</v>
      </c>
      <c r="P242" s="3" t="str">
        <f t="shared" si="133"/>
        <v xml:space="preserve"> </v>
      </c>
      <c r="Q242" s="3" t="str">
        <f t="shared" si="116"/>
        <v xml:space="preserve"> </v>
      </c>
      <c r="R242" s="3" t="str">
        <f t="shared" si="117"/>
        <v xml:space="preserve"> </v>
      </c>
      <c r="S242" s="3" t="str">
        <f t="shared" si="118"/>
        <v xml:space="preserve"> </v>
      </c>
      <c r="T242" s="3">
        <f t="shared" si="119"/>
        <v>0</v>
      </c>
      <c r="U242" s="3" t="str">
        <f t="shared" si="120"/>
        <v xml:space="preserve"> </v>
      </c>
      <c r="V242" s="3" t="str">
        <f t="shared" si="121"/>
        <v xml:space="preserve"> </v>
      </c>
      <c r="W242" s="3" t="str">
        <f t="shared" si="122"/>
        <v xml:space="preserve"> </v>
      </c>
      <c r="X242" s="3" t="str">
        <f t="shared" si="123"/>
        <v xml:space="preserve"> </v>
      </c>
      <c r="Y242" s="3" t="str">
        <f t="shared" si="124"/>
        <v xml:space="preserve"> </v>
      </c>
      <c r="AA242" s="16" t="str">
        <f t="shared" si="125"/>
        <v>UprStage</v>
      </c>
      <c r="AC242" s="3">
        <f t="shared" si="126"/>
        <v>2.3982428571428556</v>
      </c>
      <c r="AD242" s="3">
        <f t="shared" si="127"/>
        <v>19.801588161411491</v>
      </c>
      <c r="AE242" s="3">
        <f t="shared" si="128"/>
        <v>1.6571428571427482E-3</v>
      </c>
      <c r="AF242" s="3">
        <f t="shared" si="130"/>
        <v>14.55587664635404</v>
      </c>
      <c r="AH242" s="28">
        <f t="shared" si="131"/>
        <v>0.26300000000000001</v>
      </c>
      <c r="AI242" s="28">
        <f t="shared" si="132"/>
        <v>2.5446900494077322E-4</v>
      </c>
      <c r="AJ242" s="40">
        <f t="shared" si="129"/>
        <v>1.455587664635404E-2</v>
      </c>
      <c r="AK242" s="28"/>
      <c r="AM242" s="14">
        <f>Rho_Coef0+Rho_Coef1*Solution!I242+Rho_Coef2*Solution!I242^2</f>
        <v>0.99174551982498205</v>
      </c>
      <c r="AO242" s="3" t="str">
        <f t="shared" si="110"/>
        <v xml:space="preserve"> </v>
      </c>
      <c r="AP242" s="3" t="str">
        <f t="shared" si="111"/>
        <v xml:space="preserve"> </v>
      </c>
      <c r="AQ242" s="3" t="str">
        <f t="shared" si="112"/>
        <v xml:space="preserve"> </v>
      </c>
      <c r="AR242" s="3" t="str">
        <f t="shared" si="113"/>
        <v xml:space="preserve"> </v>
      </c>
    </row>
    <row r="243" spans="1:44">
      <c r="A243" s="3">
        <f t="shared" si="114"/>
        <v>2.3999999999999928</v>
      </c>
      <c r="B243" s="3">
        <f t="shared" si="134"/>
        <v>0</v>
      </c>
      <c r="C243" s="3">
        <f t="shared" si="135"/>
        <v>2.3998999999999984</v>
      </c>
      <c r="D243" s="14">
        <f t="shared" si="115"/>
        <v>-3.8295367133379027E-2</v>
      </c>
      <c r="E243" s="14">
        <f t="shared" si="108"/>
        <v>-0.14274438771396783</v>
      </c>
      <c r="F243" s="14">
        <f t="shared" si="136"/>
        <v>-0.18103975484734686</v>
      </c>
      <c r="G243" s="3">
        <f t="shared" si="109"/>
        <v>-12.437571384111292</v>
      </c>
      <c r="H243" s="3">
        <f t="shared" si="137"/>
        <v>30.079420606112311</v>
      </c>
      <c r="I243" s="3">
        <f t="shared" si="138"/>
        <v>86.716926693265592</v>
      </c>
      <c r="P243" s="3" t="str">
        <f t="shared" si="133"/>
        <v xml:space="preserve"> </v>
      </c>
      <c r="Q243" s="3" t="str">
        <f t="shared" si="116"/>
        <v xml:space="preserve"> </v>
      </c>
      <c r="R243" s="3" t="str">
        <f t="shared" si="117"/>
        <v xml:space="preserve"> </v>
      </c>
      <c r="S243" s="3" t="str">
        <f t="shared" si="118"/>
        <v xml:space="preserve"> </v>
      </c>
      <c r="T243" s="3">
        <f t="shared" si="119"/>
        <v>0</v>
      </c>
      <c r="U243" s="3" t="str">
        <f t="shared" si="120"/>
        <v xml:space="preserve"> </v>
      </c>
      <c r="V243" s="3" t="str">
        <f t="shared" si="121"/>
        <v xml:space="preserve"> </v>
      </c>
      <c r="W243" s="3" t="str">
        <f t="shared" si="122"/>
        <v xml:space="preserve"> </v>
      </c>
      <c r="X243" s="3" t="str">
        <f t="shared" si="123"/>
        <v xml:space="preserve"> </v>
      </c>
      <c r="Y243" s="3" t="str">
        <f t="shared" si="124"/>
        <v xml:space="preserve"> </v>
      </c>
      <c r="AA243" s="16" t="str">
        <f t="shared" si="125"/>
        <v>UprStage</v>
      </c>
      <c r="AC243" s="3">
        <f t="shared" si="126"/>
        <v>2.3982428571428556</v>
      </c>
      <c r="AD243" s="3">
        <f t="shared" si="127"/>
        <v>19.801588161411491</v>
      </c>
      <c r="AE243" s="3">
        <f t="shared" si="128"/>
        <v>1.6571428571427482E-3</v>
      </c>
      <c r="AF243" s="3">
        <f t="shared" si="130"/>
        <v>14.55587664635404</v>
      </c>
      <c r="AH243" s="28">
        <f t="shared" si="131"/>
        <v>0.26300000000000001</v>
      </c>
      <c r="AI243" s="28">
        <f t="shared" si="132"/>
        <v>2.5446900494077322E-4</v>
      </c>
      <c r="AJ243" s="40">
        <f t="shared" si="129"/>
        <v>1.455587664635404E-2</v>
      </c>
      <c r="AK243" s="28"/>
      <c r="AM243" s="14">
        <f>Rho_Coef0+Rho_Coef1*Solution!I243+Rho_Coef2*Solution!I243^2</f>
        <v>0.99171677866175256</v>
      </c>
      <c r="AO243" s="3" t="str">
        <f t="shared" si="110"/>
        <v xml:space="preserve"> </v>
      </c>
      <c r="AP243" s="3" t="str">
        <f t="shared" si="111"/>
        <v xml:space="preserve"> </v>
      </c>
      <c r="AQ243" s="3" t="str">
        <f t="shared" si="112"/>
        <v xml:space="preserve"> </v>
      </c>
      <c r="AR243" s="3" t="str">
        <f t="shared" si="113"/>
        <v xml:space="preserve"> </v>
      </c>
    </row>
    <row r="244" spans="1:44">
      <c r="A244" s="3">
        <f t="shared" si="114"/>
        <v>2.4099999999999926</v>
      </c>
      <c r="B244" s="3">
        <f t="shared" si="134"/>
        <v>0</v>
      </c>
      <c r="C244" s="3">
        <f t="shared" si="135"/>
        <v>2.3998999999999984</v>
      </c>
      <c r="D244" s="14">
        <f t="shared" si="115"/>
        <v>-3.7978225396748895E-2</v>
      </c>
      <c r="E244" s="14">
        <f t="shared" si="108"/>
        <v>-0.14274438771396783</v>
      </c>
      <c r="F244" s="14">
        <f t="shared" si="136"/>
        <v>-0.18072261311071672</v>
      </c>
      <c r="G244" s="3">
        <f t="shared" si="109"/>
        <v>-12.415783501159593</v>
      </c>
      <c r="H244" s="3">
        <f t="shared" si="137"/>
        <v>29.9550448922712</v>
      </c>
      <c r="I244" s="3">
        <f t="shared" si="138"/>
        <v>87.017100110151659</v>
      </c>
      <c r="P244" s="3" t="str">
        <f t="shared" si="133"/>
        <v xml:space="preserve"> </v>
      </c>
      <c r="Q244" s="3" t="str">
        <f t="shared" si="116"/>
        <v xml:space="preserve"> </v>
      </c>
      <c r="R244" s="3" t="str">
        <f t="shared" si="117"/>
        <v xml:space="preserve"> </v>
      </c>
      <c r="S244" s="3" t="str">
        <f t="shared" si="118"/>
        <v xml:space="preserve"> </v>
      </c>
      <c r="T244" s="3">
        <f t="shared" si="119"/>
        <v>0</v>
      </c>
      <c r="U244" s="3" t="str">
        <f t="shared" si="120"/>
        <v xml:space="preserve"> </v>
      </c>
      <c r="V244" s="3" t="str">
        <f t="shared" si="121"/>
        <v xml:space="preserve"> </v>
      </c>
      <c r="W244" s="3" t="str">
        <f t="shared" si="122"/>
        <v xml:space="preserve"> </v>
      </c>
      <c r="X244" s="3" t="str">
        <f t="shared" si="123"/>
        <v xml:space="preserve"> </v>
      </c>
      <c r="Y244" s="3" t="str">
        <f t="shared" si="124"/>
        <v xml:space="preserve"> </v>
      </c>
      <c r="AA244" s="16" t="str">
        <f t="shared" si="125"/>
        <v>UprStage</v>
      </c>
      <c r="AC244" s="3">
        <f t="shared" si="126"/>
        <v>2.3982428571428556</v>
      </c>
      <c r="AD244" s="3">
        <f t="shared" si="127"/>
        <v>19.801588161411491</v>
      </c>
      <c r="AE244" s="3">
        <f t="shared" si="128"/>
        <v>1.6571428571427482E-3</v>
      </c>
      <c r="AF244" s="3">
        <f t="shared" si="130"/>
        <v>14.55587664635404</v>
      </c>
      <c r="AH244" s="28">
        <f t="shared" si="131"/>
        <v>0.26300000000000001</v>
      </c>
      <c r="AI244" s="28">
        <f t="shared" si="132"/>
        <v>2.5446900494077322E-4</v>
      </c>
      <c r="AJ244" s="40">
        <f t="shared" si="129"/>
        <v>1.455587664635404E-2</v>
      </c>
      <c r="AK244" s="28"/>
      <c r="AM244" s="14">
        <f>Rho_Coef0+Rho_Coef1*Solution!I244+Rho_Coef2*Solution!I244^2</f>
        <v>0.99168815681408995</v>
      </c>
      <c r="AO244" s="3" t="str">
        <f t="shared" si="110"/>
        <v xml:space="preserve"> </v>
      </c>
      <c r="AP244" s="3" t="str">
        <f t="shared" si="111"/>
        <v xml:space="preserve"> </v>
      </c>
      <c r="AQ244" s="3" t="str">
        <f t="shared" si="112"/>
        <v xml:space="preserve"> </v>
      </c>
      <c r="AR244" s="3" t="str">
        <f t="shared" si="113"/>
        <v xml:space="preserve"> </v>
      </c>
    </row>
    <row r="245" spans="1:44">
      <c r="A245" s="3">
        <f t="shared" si="114"/>
        <v>2.4199999999999924</v>
      </c>
      <c r="B245" s="3">
        <f t="shared" si="134"/>
        <v>0</v>
      </c>
      <c r="C245" s="3">
        <f t="shared" si="135"/>
        <v>2.3998999999999984</v>
      </c>
      <c r="D245" s="14">
        <f t="shared" si="115"/>
        <v>-3.7662966106058224E-2</v>
      </c>
      <c r="E245" s="14">
        <f t="shared" si="108"/>
        <v>-0.14274438771396783</v>
      </c>
      <c r="F245" s="14">
        <f t="shared" si="136"/>
        <v>-0.18040735382002604</v>
      </c>
      <c r="G245" s="3">
        <f t="shared" si="109"/>
        <v>-12.394124943702002</v>
      </c>
      <c r="H245" s="3">
        <f t="shared" si="137"/>
        <v>29.830887057259606</v>
      </c>
      <c r="I245" s="3">
        <f t="shared" si="138"/>
        <v>87.316030852827197</v>
      </c>
      <c r="P245" s="3" t="str">
        <f t="shared" si="133"/>
        <v xml:space="preserve"> </v>
      </c>
      <c r="Q245" s="3" t="str">
        <f t="shared" si="116"/>
        <v xml:space="preserve"> </v>
      </c>
      <c r="R245" s="3" t="str">
        <f t="shared" si="117"/>
        <v xml:space="preserve"> </v>
      </c>
      <c r="S245" s="3" t="str">
        <f t="shared" si="118"/>
        <v xml:space="preserve"> </v>
      </c>
      <c r="T245" s="3">
        <f t="shared" si="119"/>
        <v>0</v>
      </c>
      <c r="U245" s="3" t="str">
        <f t="shared" si="120"/>
        <v xml:space="preserve"> </v>
      </c>
      <c r="V245" s="3" t="str">
        <f t="shared" si="121"/>
        <v xml:space="preserve"> </v>
      </c>
      <c r="W245" s="3" t="str">
        <f t="shared" si="122"/>
        <v xml:space="preserve"> </v>
      </c>
      <c r="X245" s="3" t="str">
        <f t="shared" si="123"/>
        <v xml:space="preserve"> </v>
      </c>
      <c r="Y245" s="3" t="str">
        <f t="shared" si="124"/>
        <v xml:space="preserve"> </v>
      </c>
      <c r="AA245" s="16" t="str">
        <f t="shared" si="125"/>
        <v>UprStage</v>
      </c>
      <c r="AC245" s="3">
        <f t="shared" si="126"/>
        <v>2.3982428571428556</v>
      </c>
      <c r="AD245" s="3">
        <f t="shared" si="127"/>
        <v>19.801588161411491</v>
      </c>
      <c r="AE245" s="3">
        <f t="shared" si="128"/>
        <v>1.6571428571427482E-3</v>
      </c>
      <c r="AF245" s="3">
        <f t="shared" si="130"/>
        <v>14.55587664635404</v>
      </c>
      <c r="AH245" s="28">
        <f t="shared" si="131"/>
        <v>0.26300000000000001</v>
      </c>
      <c r="AI245" s="28">
        <f t="shared" si="132"/>
        <v>2.5446900494077322E-4</v>
      </c>
      <c r="AJ245" s="40">
        <f t="shared" si="129"/>
        <v>1.455587664635404E-2</v>
      </c>
      <c r="AK245" s="28"/>
      <c r="AM245" s="14">
        <f>Rho_Coef0+Rho_Coef1*Solution!I245+Rho_Coef2*Solution!I245^2</f>
        <v>0.99165965406599976</v>
      </c>
      <c r="AO245" s="3" t="str">
        <f t="shared" si="110"/>
        <v xml:space="preserve"> </v>
      </c>
      <c r="AP245" s="3" t="str">
        <f t="shared" si="111"/>
        <v xml:space="preserve"> </v>
      </c>
      <c r="AQ245" s="3" t="str">
        <f t="shared" si="112"/>
        <v xml:space="preserve"> </v>
      </c>
      <c r="AR245" s="3" t="str">
        <f t="shared" si="113"/>
        <v xml:space="preserve"> </v>
      </c>
    </row>
    <row r="246" spans="1:44">
      <c r="A246" s="3">
        <f t="shared" si="114"/>
        <v>2.4299999999999922</v>
      </c>
      <c r="B246" s="3">
        <f t="shared" si="134"/>
        <v>0</v>
      </c>
      <c r="C246" s="3">
        <f t="shared" si="135"/>
        <v>2.3998999999999984</v>
      </c>
      <c r="D246" s="14">
        <f t="shared" si="115"/>
        <v>-3.7349578857564486E-2</v>
      </c>
      <c r="E246" s="14">
        <f t="shared" si="108"/>
        <v>-0.14274438771396783</v>
      </c>
      <c r="F246" s="14">
        <f t="shared" si="136"/>
        <v>-0.18009396657153232</v>
      </c>
      <c r="G246" s="3">
        <f t="shared" si="109"/>
        <v>-12.372594996993348</v>
      </c>
      <c r="H246" s="3">
        <f t="shared" si="137"/>
        <v>29.706945807822585</v>
      </c>
      <c r="I246" s="3">
        <f t="shared" si="138"/>
        <v>87.613721093649943</v>
      </c>
      <c r="P246" s="3" t="str">
        <f t="shared" si="133"/>
        <v xml:space="preserve"> </v>
      </c>
      <c r="Q246" s="3" t="str">
        <f t="shared" si="116"/>
        <v xml:space="preserve"> </v>
      </c>
      <c r="R246" s="3" t="str">
        <f t="shared" si="117"/>
        <v xml:space="preserve"> </v>
      </c>
      <c r="S246" s="3" t="str">
        <f t="shared" si="118"/>
        <v xml:space="preserve"> </v>
      </c>
      <c r="T246" s="3">
        <f t="shared" si="119"/>
        <v>0</v>
      </c>
      <c r="U246" s="3" t="str">
        <f t="shared" si="120"/>
        <v xml:space="preserve"> </v>
      </c>
      <c r="V246" s="3" t="str">
        <f t="shared" si="121"/>
        <v xml:space="preserve"> </v>
      </c>
      <c r="W246" s="3" t="str">
        <f t="shared" si="122"/>
        <v xml:space="preserve"> </v>
      </c>
      <c r="X246" s="3" t="str">
        <f t="shared" si="123"/>
        <v xml:space="preserve"> </v>
      </c>
      <c r="Y246" s="3" t="str">
        <f t="shared" si="124"/>
        <v xml:space="preserve"> </v>
      </c>
      <c r="AA246" s="16" t="str">
        <f t="shared" si="125"/>
        <v>UprStage</v>
      </c>
      <c r="AC246" s="3">
        <f t="shared" si="126"/>
        <v>2.3982428571428556</v>
      </c>
      <c r="AD246" s="3">
        <f t="shared" si="127"/>
        <v>19.801588161411491</v>
      </c>
      <c r="AE246" s="3">
        <f t="shared" si="128"/>
        <v>1.6571428571427482E-3</v>
      </c>
      <c r="AF246" s="3">
        <f t="shared" si="130"/>
        <v>14.55587664635404</v>
      </c>
      <c r="AH246" s="28">
        <f t="shared" si="131"/>
        <v>0.26300000000000001</v>
      </c>
      <c r="AI246" s="28">
        <f t="shared" si="132"/>
        <v>2.5446900494077322E-4</v>
      </c>
      <c r="AJ246" s="40">
        <f t="shared" si="129"/>
        <v>1.455587664635404E-2</v>
      </c>
      <c r="AK246" s="28"/>
      <c r="AM246" s="14">
        <f>Rho_Coef0+Rho_Coef1*Solution!I246+Rho_Coef2*Solution!I246^2</f>
        <v>0.99163127020277386</v>
      </c>
      <c r="AO246" s="3" t="str">
        <f t="shared" si="110"/>
        <v xml:space="preserve"> </v>
      </c>
      <c r="AP246" s="3" t="str">
        <f t="shared" si="111"/>
        <v xml:space="preserve"> </v>
      </c>
      <c r="AQ246" s="3" t="str">
        <f t="shared" si="112"/>
        <v xml:space="preserve"> </v>
      </c>
      <c r="AR246" s="3" t="str">
        <f t="shared" si="113"/>
        <v xml:space="preserve"> </v>
      </c>
    </row>
    <row r="247" spans="1:44">
      <c r="A247" s="3">
        <f t="shared" si="114"/>
        <v>2.439999999999992</v>
      </c>
      <c r="B247" s="3">
        <f t="shared" si="134"/>
        <v>0</v>
      </c>
      <c r="C247" s="3">
        <f t="shared" si="135"/>
        <v>2.3998999999999984</v>
      </c>
      <c r="D247" s="14">
        <f t="shared" si="115"/>
        <v>-3.7038053334469537E-2</v>
      </c>
      <c r="E247" s="14">
        <f t="shared" si="108"/>
        <v>-0.14274438771396783</v>
      </c>
      <c r="F247" s="14">
        <f t="shared" si="136"/>
        <v>-0.17978244104843738</v>
      </c>
      <c r="G247" s="3">
        <f t="shared" si="109"/>
        <v>-12.351192952261609</v>
      </c>
      <c r="H247" s="3">
        <f t="shared" si="137"/>
        <v>29.583219857852651</v>
      </c>
      <c r="I247" s="3">
        <f t="shared" si="138"/>
        <v>87.910172992080561</v>
      </c>
      <c r="P247" s="3" t="str">
        <f t="shared" si="133"/>
        <v xml:space="preserve"> </v>
      </c>
      <c r="Q247" s="3" t="str">
        <f t="shared" si="116"/>
        <v xml:space="preserve"> </v>
      </c>
      <c r="R247" s="3" t="str">
        <f t="shared" si="117"/>
        <v xml:space="preserve"> </v>
      </c>
      <c r="S247" s="3" t="str">
        <f t="shared" si="118"/>
        <v xml:space="preserve"> </v>
      </c>
      <c r="T247" s="3">
        <f t="shared" si="119"/>
        <v>0</v>
      </c>
      <c r="U247" s="3" t="str">
        <f t="shared" si="120"/>
        <v xml:space="preserve"> </v>
      </c>
      <c r="V247" s="3" t="str">
        <f t="shared" si="121"/>
        <v xml:space="preserve"> </v>
      </c>
      <c r="W247" s="3" t="str">
        <f t="shared" si="122"/>
        <v xml:space="preserve"> </v>
      </c>
      <c r="X247" s="3" t="str">
        <f t="shared" si="123"/>
        <v xml:space="preserve"> </v>
      </c>
      <c r="Y247" s="3" t="str">
        <f t="shared" si="124"/>
        <v xml:space="preserve"> </v>
      </c>
      <c r="AA247" s="16" t="str">
        <f t="shared" si="125"/>
        <v>UprStage</v>
      </c>
      <c r="AC247" s="3">
        <f t="shared" si="126"/>
        <v>2.3982428571428556</v>
      </c>
      <c r="AD247" s="3">
        <f t="shared" si="127"/>
        <v>19.801588161411491</v>
      </c>
      <c r="AE247" s="3">
        <f t="shared" si="128"/>
        <v>1.6571428571427482E-3</v>
      </c>
      <c r="AF247" s="3">
        <f t="shared" si="130"/>
        <v>14.55587664635404</v>
      </c>
      <c r="AH247" s="28">
        <f t="shared" si="131"/>
        <v>0.26300000000000001</v>
      </c>
      <c r="AI247" s="28">
        <f t="shared" si="132"/>
        <v>2.5446900494077322E-4</v>
      </c>
      <c r="AJ247" s="40">
        <f t="shared" si="129"/>
        <v>1.455587664635404E-2</v>
      </c>
      <c r="AK247" s="28"/>
      <c r="AM247" s="14">
        <f>Rho_Coef0+Rho_Coef1*Solution!I247+Rho_Coef2*Solution!I247^2</f>
        <v>0.99160300501098242</v>
      </c>
      <c r="AO247" s="3" t="str">
        <f t="shared" si="110"/>
        <v xml:space="preserve"> </v>
      </c>
      <c r="AP247" s="3" t="str">
        <f t="shared" si="111"/>
        <v xml:space="preserve"> </v>
      </c>
      <c r="AQ247" s="3" t="str">
        <f t="shared" si="112"/>
        <v xml:space="preserve"> </v>
      </c>
      <c r="AR247" s="3" t="str">
        <f t="shared" si="113"/>
        <v xml:space="preserve"> </v>
      </c>
    </row>
    <row r="248" spans="1:44">
      <c r="A248" s="3">
        <f t="shared" si="114"/>
        <v>2.4499999999999917</v>
      </c>
      <c r="B248" s="3">
        <f t="shared" si="134"/>
        <v>0</v>
      </c>
      <c r="C248" s="3">
        <f t="shared" si="135"/>
        <v>2.3998999999999984</v>
      </c>
      <c r="D248" s="14">
        <f t="shared" si="115"/>
        <v>-3.6728379306130279E-2</v>
      </c>
      <c r="E248" s="14">
        <f t="shared" si="108"/>
        <v>-0.14274438771396783</v>
      </c>
      <c r="F248" s="14">
        <f t="shared" si="136"/>
        <v>-0.17947276702009812</v>
      </c>
      <c r="G248" s="3">
        <f t="shared" si="109"/>
        <v>-12.329918106653679</v>
      </c>
      <c r="H248" s="3">
        <f t="shared" si="137"/>
        <v>29.459707928330033</v>
      </c>
      <c r="I248" s="3">
        <f t="shared" si="138"/>
        <v>88.205388694753751</v>
      </c>
      <c r="P248" s="3" t="str">
        <f t="shared" si="133"/>
        <v xml:space="preserve"> </v>
      </c>
      <c r="Q248" s="3" t="str">
        <f t="shared" si="116"/>
        <v xml:space="preserve"> </v>
      </c>
      <c r="R248" s="3" t="str">
        <f t="shared" si="117"/>
        <v xml:space="preserve"> </v>
      </c>
      <c r="S248" s="3" t="str">
        <f t="shared" si="118"/>
        <v xml:space="preserve"> </v>
      </c>
      <c r="T248" s="3">
        <f t="shared" si="119"/>
        <v>0</v>
      </c>
      <c r="U248" s="3" t="str">
        <f t="shared" si="120"/>
        <v xml:space="preserve"> </v>
      </c>
      <c r="V248" s="3" t="str">
        <f t="shared" si="121"/>
        <v xml:space="preserve"> </v>
      </c>
      <c r="W248" s="3" t="str">
        <f t="shared" si="122"/>
        <v xml:space="preserve"> </v>
      </c>
      <c r="X248" s="3" t="str">
        <f t="shared" si="123"/>
        <v xml:space="preserve"> </v>
      </c>
      <c r="Y248" s="3" t="str">
        <f t="shared" si="124"/>
        <v xml:space="preserve"> </v>
      </c>
      <c r="AA248" s="16" t="str">
        <f t="shared" si="125"/>
        <v>UprStage</v>
      </c>
      <c r="AC248" s="3">
        <f t="shared" si="126"/>
        <v>2.3982428571428556</v>
      </c>
      <c r="AD248" s="3">
        <f t="shared" si="127"/>
        <v>19.801588161411491</v>
      </c>
      <c r="AE248" s="3">
        <f t="shared" si="128"/>
        <v>1.6571428571427482E-3</v>
      </c>
      <c r="AF248" s="3">
        <f t="shared" si="130"/>
        <v>14.55587664635404</v>
      </c>
      <c r="AH248" s="28">
        <f t="shared" si="131"/>
        <v>0.26300000000000001</v>
      </c>
      <c r="AI248" s="28">
        <f t="shared" si="132"/>
        <v>2.5446900494077322E-4</v>
      </c>
      <c r="AJ248" s="40">
        <f t="shared" si="129"/>
        <v>1.455587664635404E-2</v>
      </c>
      <c r="AK248" s="28"/>
      <c r="AM248" s="14">
        <f>Rho_Coef0+Rho_Coef1*Solution!I248+Rho_Coef2*Solution!I248^2</f>
        <v>0.99157485827846747</v>
      </c>
      <c r="AO248" s="3" t="str">
        <f t="shared" si="110"/>
        <v xml:space="preserve"> </v>
      </c>
      <c r="AP248" s="3" t="str">
        <f t="shared" si="111"/>
        <v xml:space="preserve"> </v>
      </c>
      <c r="AQ248" s="3" t="str">
        <f t="shared" si="112"/>
        <v xml:space="preserve"> </v>
      </c>
      <c r="AR248" s="3" t="str">
        <f t="shared" si="113"/>
        <v xml:space="preserve"> </v>
      </c>
    </row>
    <row r="249" spans="1:44">
      <c r="A249" s="3">
        <f t="shared" si="114"/>
        <v>2.4599999999999915</v>
      </c>
      <c r="B249" s="3">
        <f t="shared" si="134"/>
        <v>0</v>
      </c>
      <c r="C249" s="3">
        <f t="shared" si="135"/>
        <v>2.3998999999999984</v>
      </c>
      <c r="D249" s="14">
        <f t="shared" si="115"/>
        <v>-3.6420546627278172E-2</v>
      </c>
      <c r="E249" s="14">
        <f t="shared" si="108"/>
        <v>-0.14274438771396783</v>
      </c>
      <c r="F249" s="14">
        <f t="shared" si="136"/>
        <v>-0.179164934341246</v>
      </c>
      <c r="G249" s="3">
        <f t="shared" si="109"/>
        <v>-12.308769763181751</v>
      </c>
      <c r="H249" s="3">
        <f t="shared" si="137"/>
        <v>29.336408747263498</v>
      </c>
      <c r="I249" s="3">
        <f t="shared" si="138"/>
        <v>88.499370335548903</v>
      </c>
      <c r="P249" s="3" t="str">
        <f t="shared" si="133"/>
        <v xml:space="preserve"> </v>
      </c>
      <c r="Q249" s="3" t="str">
        <f t="shared" si="116"/>
        <v xml:space="preserve"> </v>
      </c>
      <c r="R249" s="3" t="str">
        <f t="shared" si="117"/>
        <v xml:space="preserve"> </v>
      </c>
      <c r="S249" s="3" t="str">
        <f t="shared" si="118"/>
        <v xml:space="preserve"> </v>
      </c>
      <c r="T249" s="3">
        <f t="shared" si="119"/>
        <v>0</v>
      </c>
      <c r="U249" s="3" t="str">
        <f t="shared" si="120"/>
        <v xml:space="preserve"> </v>
      </c>
      <c r="V249" s="3" t="str">
        <f t="shared" si="121"/>
        <v xml:space="preserve"> </v>
      </c>
      <c r="W249" s="3" t="str">
        <f t="shared" si="122"/>
        <v xml:space="preserve"> </v>
      </c>
      <c r="X249" s="3" t="str">
        <f t="shared" si="123"/>
        <v xml:space="preserve"> </v>
      </c>
      <c r="Y249" s="3" t="str">
        <f t="shared" si="124"/>
        <v xml:space="preserve"> </v>
      </c>
      <c r="AA249" s="16" t="str">
        <f t="shared" si="125"/>
        <v>UprStage</v>
      </c>
      <c r="AC249" s="3">
        <f t="shared" si="126"/>
        <v>2.3982428571428556</v>
      </c>
      <c r="AD249" s="3">
        <f t="shared" si="127"/>
        <v>19.801588161411491</v>
      </c>
      <c r="AE249" s="3">
        <f t="shared" si="128"/>
        <v>1.6571428571427482E-3</v>
      </c>
      <c r="AF249" s="3">
        <f t="shared" si="130"/>
        <v>14.55587664635404</v>
      </c>
      <c r="AH249" s="28">
        <f t="shared" si="131"/>
        <v>0.26300000000000001</v>
      </c>
      <c r="AI249" s="28">
        <f t="shared" si="132"/>
        <v>2.5446900494077322E-4</v>
      </c>
      <c r="AJ249" s="40">
        <f t="shared" si="129"/>
        <v>1.455587664635404E-2</v>
      </c>
      <c r="AK249" s="28"/>
      <c r="AM249" s="14">
        <f>Rho_Coef0+Rho_Coef1*Solution!I249+Rho_Coef2*Solution!I249^2</f>
        <v>0.99154682979433528</v>
      </c>
      <c r="AO249" s="3" t="str">
        <f t="shared" si="110"/>
        <v xml:space="preserve"> </v>
      </c>
      <c r="AP249" s="3" t="str">
        <f t="shared" si="111"/>
        <v xml:space="preserve"> </v>
      </c>
      <c r="AQ249" s="3" t="str">
        <f t="shared" si="112"/>
        <v xml:space="preserve"> </v>
      </c>
      <c r="AR249" s="3" t="str">
        <f t="shared" si="113"/>
        <v xml:space="preserve"> </v>
      </c>
    </row>
    <row r="250" spans="1:44">
      <c r="A250" s="3">
        <f t="shared" si="114"/>
        <v>2.4699999999999913</v>
      </c>
      <c r="B250" s="3">
        <f t="shared" si="134"/>
        <v>0</v>
      </c>
      <c r="C250" s="3">
        <f t="shared" si="135"/>
        <v>2.3998999999999984</v>
      </c>
      <c r="D250" s="14">
        <f t="shared" si="115"/>
        <v>-3.6114545237247379E-2</v>
      </c>
      <c r="E250" s="14">
        <f t="shared" si="108"/>
        <v>-0.14274438771396783</v>
      </c>
      <c r="F250" s="14">
        <f t="shared" si="136"/>
        <v>-0.17885893295121522</v>
      </c>
      <c r="G250" s="3">
        <f t="shared" si="109"/>
        <v>-12.287747230670291</v>
      </c>
      <c r="H250" s="3">
        <f t="shared" si="137"/>
        <v>29.213321049631681</v>
      </c>
      <c r="I250" s="3">
        <f t="shared" si="138"/>
        <v>88.792120035660005</v>
      </c>
      <c r="P250" s="3" t="str">
        <f t="shared" si="133"/>
        <v xml:space="preserve"> </v>
      </c>
      <c r="Q250" s="3" t="str">
        <f t="shared" si="116"/>
        <v xml:space="preserve"> </v>
      </c>
      <c r="R250" s="3" t="str">
        <f t="shared" si="117"/>
        <v xml:space="preserve"> </v>
      </c>
      <c r="S250" s="3" t="str">
        <f t="shared" si="118"/>
        <v xml:space="preserve"> </v>
      </c>
      <c r="T250" s="3">
        <f t="shared" si="119"/>
        <v>0</v>
      </c>
      <c r="U250" s="3" t="str">
        <f t="shared" si="120"/>
        <v xml:space="preserve"> </v>
      </c>
      <c r="V250" s="3" t="str">
        <f t="shared" si="121"/>
        <v xml:space="preserve"> </v>
      </c>
      <c r="W250" s="3" t="str">
        <f t="shared" si="122"/>
        <v xml:space="preserve"> </v>
      </c>
      <c r="X250" s="3" t="str">
        <f t="shared" si="123"/>
        <v xml:space="preserve"> </v>
      </c>
      <c r="Y250" s="3" t="str">
        <f t="shared" si="124"/>
        <v xml:space="preserve"> </v>
      </c>
      <c r="AA250" s="16" t="str">
        <f t="shared" si="125"/>
        <v>UprStage</v>
      </c>
      <c r="AC250" s="3">
        <f t="shared" si="126"/>
        <v>2.3982428571428556</v>
      </c>
      <c r="AD250" s="3">
        <f t="shared" si="127"/>
        <v>19.801588161411491</v>
      </c>
      <c r="AE250" s="3">
        <f t="shared" si="128"/>
        <v>1.6571428571427482E-3</v>
      </c>
      <c r="AF250" s="3">
        <f t="shared" si="130"/>
        <v>14.55587664635404</v>
      </c>
      <c r="AH250" s="28">
        <f t="shared" si="131"/>
        <v>0.26300000000000001</v>
      </c>
      <c r="AI250" s="28">
        <f t="shared" si="132"/>
        <v>2.5446900494077322E-4</v>
      </c>
      <c r="AJ250" s="40">
        <f t="shared" si="129"/>
        <v>1.455587664635404E-2</v>
      </c>
      <c r="AK250" s="28"/>
      <c r="AM250" s="14">
        <f>Rho_Coef0+Rho_Coef1*Solution!I250+Rho_Coef2*Solution!I250^2</f>
        <v>0.9915189193489502</v>
      </c>
      <c r="AO250" s="3" t="str">
        <f t="shared" si="110"/>
        <v xml:space="preserve"> </v>
      </c>
      <c r="AP250" s="3" t="str">
        <f t="shared" si="111"/>
        <v xml:space="preserve"> </v>
      </c>
      <c r="AQ250" s="3" t="str">
        <f t="shared" si="112"/>
        <v xml:space="preserve"> </v>
      </c>
      <c r="AR250" s="3" t="str">
        <f t="shared" si="113"/>
        <v xml:space="preserve"> </v>
      </c>
    </row>
    <row r="251" spans="1:44">
      <c r="A251" s="3">
        <f t="shared" si="114"/>
        <v>2.4799999999999911</v>
      </c>
      <c r="B251" s="3">
        <f t="shared" si="134"/>
        <v>0</v>
      </c>
      <c r="C251" s="3">
        <f t="shared" si="135"/>
        <v>2.3998999999999984</v>
      </c>
      <c r="D251" s="14">
        <f t="shared" si="115"/>
        <v>-3.581036515921155E-2</v>
      </c>
      <c r="E251" s="14">
        <f t="shared" si="108"/>
        <v>-0.14274438771396783</v>
      </c>
      <c r="F251" s="14">
        <f t="shared" si="136"/>
        <v>-0.17855475287317937</v>
      </c>
      <c r="G251" s="3">
        <f t="shared" si="109"/>
        <v>-12.266849823703598</v>
      </c>
      <c r="H251" s="3">
        <f t="shared" si="137"/>
        <v>29.090443577324979</v>
      </c>
      <c r="I251" s="3">
        <f t="shared" si="138"/>
        <v>89.08363990366513</v>
      </c>
      <c r="P251" s="3" t="str">
        <f t="shared" si="133"/>
        <v xml:space="preserve"> </v>
      </c>
      <c r="Q251" s="3" t="str">
        <f t="shared" si="116"/>
        <v xml:space="preserve"> </v>
      </c>
      <c r="R251" s="3" t="str">
        <f t="shared" si="117"/>
        <v xml:space="preserve"> </v>
      </c>
      <c r="S251" s="3" t="str">
        <f t="shared" si="118"/>
        <v xml:space="preserve"> </v>
      </c>
      <c r="T251" s="3">
        <f t="shared" si="119"/>
        <v>0</v>
      </c>
      <c r="U251" s="3" t="str">
        <f t="shared" si="120"/>
        <v xml:space="preserve"> </v>
      </c>
      <c r="V251" s="3" t="str">
        <f t="shared" si="121"/>
        <v xml:space="preserve"> </v>
      </c>
      <c r="W251" s="3" t="str">
        <f t="shared" si="122"/>
        <v xml:space="preserve"> </v>
      </c>
      <c r="X251" s="3" t="str">
        <f t="shared" si="123"/>
        <v xml:space="preserve"> </v>
      </c>
      <c r="Y251" s="3" t="str">
        <f t="shared" si="124"/>
        <v xml:space="preserve"> </v>
      </c>
      <c r="AA251" s="16" t="str">
        <f t="shared" si="125"/>
        <v>UprStage</v>
      </c>
      <c r="AC251" s="3">
        <f t="shared" si="126"/>
        <v>2.3982428571428556</v>
      </c>
      <c r="AD251" s="3">
        <f t="shared" si="127"/>
        <v>19.801588161411491</v>
      </c>
      <c r="AE251" s="3">
        <f t="shared" si="128"/>
        <v>1.6571428571427482E-3</v>
      </c>
      <c r="AF251" s="3">
        <f t="shared" si="130"/>
        <v>14.55587664635404</v>
      </c>
      <c r="AH251" s="28">
        <f t="shared" si="131"/>
        <v>0.26300000000000001</v>
      </c>
      <c r="AI251" s="28">
        <f t="shared" si="132"/>
        <v>2.5446900494077322E-4</v>
      </c>
      <c r="AJ251" s="40">
        <f t="shared" si="129"/>
        <v>1.455587664635404E-2</v>
      </c>
      <c r="AK251" s="28"/>
      <c r="AM251" s="14">
        <f>Rho_Coef0+Rho_Coef1*Solution!I251+Rho_Coef2*Solution!I251^2</f>
        <v>0.99149112673392703</v>
      </c>
      <c r="AO251" s="3" t="str">
        <f t="shared" si="110"/>
        <v xml:space="preserve"> </v>
      </c>
      <c r="AP251" s="3" t="str">
        <f t="shared" si="111"/>
        <v xml:space="preserve"> </v>
      </c>
      <c r="AQ251" s="3" t="str">
        <f t="shared" si="112"/>
        <v xml:space="preserve"> </v>
      </c>
      <c r="AR251" s="3" t="str">
        <f t="shared" si="113"/>
        <v xml:space="preserve"> </v>
      </c>
    </row>
    <row r="252" spans="1:44">
      <c r="A252" s="3">
        <f t="shared" si="114"/>
        <v>2.4899999999999909</v>
      </c>
      <c r="B252" s="3">
        <f t="shared" si="134"/>
        <v>0</v>
      </c>
      <c r="C252" s="3">
        <f t="shared" si="135"/>
        <v>2.3998999999999984</v>
      </c>
      <c r="D252" s="14">
        <f t="shared" si="115"/>
        <v>-3.550799649942913E-2</v>
      </c>
      <c r="E252" s="14">
        <f t="shared" si="108"/>
        <v>-0.14274438771396783</v>
      </c>
      <c r="F252" s="14">
        <f t="shared" si="136"/>
        <v>-0.17825238421339695</v>
      </c>
      <c r="G252" s="3">
        <f t="shared" si="109"/>
        <v>-12.246076862573966</v>
      </c>
      <c r="H252" s="3">
        <f t="shared" si="137"/>
        <v>28.967775079087943</v>
      </c>
      <c r="I252" s="3">
        <f t="shared" si="138"/>
        <v>89.37393203559526</v>
      </c>
      <c r="P252" s="3" t="str">
        <f t="shared" si="133"/>
        <v xml:space="preserve"> </v>
      </c>
      <c r="Q252" s="3" t="str">
        <f t="shared" si="116"/>
        <v xml:space="preserve"> </v>
      </c>
      <c r="R252" s="3" t="str">
        <f t="shared" si="117"/>
        <v xml:space="preserve"> </v>
      </c>
      <c r="S252" s="3" t="str">
        <f t="shared" si="118"/>
        <v xml:space="preserve"> </v>
      </c>
      <c r="T252" s="3">
        <f t="shared" si="119"/>
        <v>0</v>
      </c>
      <c r="U252" s="3" t="str">
        <f t="shared" si="120"/>
        <v xml:space="preserve"> </v>
      </c>
      <c r="V252" s="3" t="str">
        <f t="shared" si="121"/>
        <v xml:space="preserve"> </v>
      </c>
      <c r="W252" s="3" t="str">
        <f t="shared" si="122"/>
        <v xml:space="preserve"> </v>
      </c>
      <c r="X252" s="3" t="str">
        <f t="shared" si="123"/>
        <v xml:space="preserve"> </v>
      </c>
      <c r="Y252" s="3" t="str">
        <f t="shared" si="124"/>
        <v xml:space="preserve"> </v>
      </c>
      <c r="AA252" s="16" t="str">
        <f t="shared" si="125"/>
        <v>UprStage</v>
      </c>
      <c r="AC252" s="3">
        <f t="shared" si="126"/>
        <v>2.3982428571428556</v>
      </c>
      <c r="AD252" s="3">
        <f t="shared" si="127"/>
        <v>19.801588161411491</v>
      </c>
      <c r="AE252" s="3">
        <f t="shared" si="128"/>
        <v>1.6571428571427482E-3</v>
      </c>
      <c r="AF252" s="3">
        <f t="shared" si="130"/>
        <v>14.55587664635404</v>
      </c>
      <c r="AH252" s="28">
        <f t="shared" si="131"/>
        <v>0.26300000000000001</v>
      </c>
      <c r="AI252" s="28">
        <f t="shared" si="132"/>
        <v>2.5446900494077322E-4</v>
      </c>
      <c r="AJ252" s="40">
        <f t="shared" si="129"/>
        <v>1.455587664635404E-2</v>
      </c>
      <c r="AK252" s="28"/>
      <c r="AM252" s="14">
        <f>Rho_Coef0+Rho_Coef1*Solution!I252+Rho_Coef2*Solution!I252^2</f>
        <v>0.99146345174212391</v>
      </c>
      <c r="AO252" s="3" t="str">
        <f t="shared" si="110"/>
        <v xml:space="preserve"> </v>
      </c>
      <c r="AP252" s="3" t="str">
        <f t="shared" si="111"/>
        <v xml:space="preserve"> </v>
      </c>
      <c r="AQ252" s="3" t="str">
        <f t="shared" si="112"/>
        <v xml:space="preserve"> </v>
      </c>
      <c r="AR252" s="3" t="str">
        <f t="shared" si="113"/>
        <v xml:space="preserve"> </v>
      </c>
    </row>
    <row r="253" spans="1:44">
      <c r="A253" s="3">
        <f t="shared" si="114"/>
        <v>2.4999999999999907</v>
      </c>
      <c r="B253" s="3">
        <f t="shared" si="134"/>
        <v>0</v>
      </c>
      <c r="C253" s="3">
        <f t="shared" si="135"/>
        <v>2.3998999999999984</v>
      </c>
      <c r="D253" s="14">
        <f t="shared" si="115"/>
        <v>-3.5207429446496859E-2</v>
      </c>
      <c r="E253" s="14">
        <f t="shared" si="108"/>
        <v>-0.14274438771396783</v>
      </c>
      <c r="F253" s="14">
        <f t="shared" si="136"/>
        <v>-0.17795181716046468</v>
      </c>
      <c r="G253" s="3">
        <f t="shared" si="109"/>
        <v>-12.225427673230392</v>
      </c>
      <c r="H253" s="3">
        <f t="shared" si="137"/>
        <v>28.845314310462204</v>
      </c>
      <c r="I253" s="3">
        <f t="shared" si="138"/>
        <v>89.662998515002471</v>
      </c>
      <c r="P253" s="3" t="str">
        <f t="shared" si="133"/>
        <v xml:space="preserve"> </v>
      </c>
      <c r="Q253" s="3" t="str">
        <f t="shared" si="116"/>
        <v xml:space="preserve"> </v>
      </c>
      <c r="R253" s="3" t="str">
        <f t="shared" si="117"/>
        <v xml:space="preserve"> </v>
      </c>
      <c r="S253" s="3" t="str">
        <f t="shared" si="118"/>
        <v xml:space="preserve"> </v>
      </c>
      <c r="T253" s="3">
        <f t="shared" si="119"/>
        <v>0</v>
      </c>
      <c r="U253" s="3" t="str">
        <f t="shared" si="120"/>
        <v xml:space="preserve"> </v>
      </c>
      <c r="V253" s="3" t="str">
        <f t="shared" si="121"/>
        <v xml:space="preserve"> </v>
      </c>
      <c r="W253" s="3" t="str">
        <f t="shared" si="122"/>
        <v xml:space="preserve"> </v>
      </c>
      <c r="X253" s="3" t="str">
        <f t="shared" si="123"/>
        <v xml:space="preserve"> </v>
      </c>
      <c r="Y253" s="3" t="str">
        <f t="shared" si="124"/>
        <v xml:space="preserve"> </v>
      </c>
      <c r="AA253" s="16" t="str">
        <f t="shared" si="125"/>
        <v>UprStage</v>
      </c>
      <c r="AC253" s="3">
        <f t="shared" si="126"/>
        <v>2.3982428571428556</v>
      </c>
      <c r="AD253" s="3">
        <f t="shared" si="127"/>
        <v>19.801588161411491</v>
      </c>
      <c r="AE253" s="3">
        <f t="shared" si="128"/>
        <v>1.6571428571427482E-3</v>
      </c>
      <c r="AF253" s="3">
        <f t="shared" si="130"/>
        <v>14.55587664635404</v>
      </c>
      <c r="AH253" s="28">
        <f t="shared" si="131"/>
        <v>0.26300000000000001</v>
      </c>
      <c r="AI253" s="28">
        <f t="shared" si="132"/>
        <v>2.5446900494077322E-4</v>
      </c>
      <c r="AJ253" s="40">
        <f t="shared" si="129"/>
        <v>1.455587664635404E-2</v>
      </c>
      <c r="AK253" s="28"/>
      <c r="AM253" s="14">
        <f>Rho_Coef0+Rho_Coef1*Solution!I253+Rho_Coef2*Solution!I253^2</f>
        <v>0.991435894167637</v>
      </c>
      <c r="AO253" s="3" t="str">
        <f t="shared" si="110"/>
        <v xml:space="preserve"> </v>
      </c>
      <c r="AP253" s="3" t="str">
        <f t="shared" si="111"/>
        <v xml:space="preserve"> </v>
      </c>
      <c r="AQ253" s="3" t="str">
        <f t="shared" si="112"/>
        <v xml:space="preserve"> </v>
      </c>
      <c r="AR253" s="3" t="str">
        <f t="shared" si="113"/>
        <v xml:space="preserve"> </v>
      </c>
    </row>
    <row r="254" spans="1:44">
      <c r="A254" s="3">
        <f t="shared" si="114"/>
        <v>2.5099999999999905</v>
      </c>
      <c r="B254" s="3">
        <f t="shared" si="134"/>
        <v>0</v>
      </c>
      <c r="C254" s="3">
        <f t="shared" si="135"/>
        <v>2.3998999999999984</v>
      </c>
      <c r="D254" s="14">
        <f t="shared" si="115"/>
        <v>-3.4908654270611905E-2</v>
      </c>
      <c r="E254" s="14">
        <f t="shared" si="108"/>
        <v>-0.14274438771396783</v>
      </c>
      <c r="F254" s="14">
        <f t="shared" si="136"/>
        <v>-0.17765304198457973</v>
      </c>
      <c r="G254" s="3">
        <f t="shared" si="109"/>
        <v>-12.204901587227885</v>
      </c>
      <c r="H254" s="3">
        <f t="shared" si="137"/>
        <v>28.723060033729901</v>
      </c>
      <c r="I254" s="3">
        <f t="shared" si="138"/>
        <v>89.950841413027732</v>
      </c>
      <c r="P254" s="3" t="str">
        <f t="shared" si="133"/>
        <v xml:space="preserve"> </v>
      </c>
      <c r="Q254" s="3" t="str">
        <f t="shared" si="116"/>
        <v xml:space="preserve"> </v>
      </c>
      <c r="R254" s="3" t="str">
        <f t="shared" si="117"/>
        <v xml:space="preserve"> </v>
      </c>
      <c r="S254" s="3" t="str">
        <f t="shared" si="118"/>
        <v xml:space="preserve"> </v>
      </c>
      <c r="T254" s="3">
        <f t="shared" si="119"/>
        <v>0</v>
      </c>
      <c r="U254" s="3" t="str">
        <f t="shared" si="120"/>
        <v xml:space="preserve"> </v>
      </c>
      <c r="V254" s="3" t="str">
        <f t="shared" si="121"/>
        <v xml:space="preserve"> </v>
      </c>
      <c r="W254" s="3" t="str">
        <f t="shared" si="122"/>
        <v xml:space="preserve"> </v>
      </c>
      <c r="X254" s="3" t="str">
        <f t="shared" si="123"/>
        <v xml:space="preserve"> </v>
      </c>
      <c r="Y254" s="3" t="str">
        <f t="shared" si="124"/>
        <v xml:space="preserve"> </v>
      </c>
      <c r="AA254" s="16" t="str">
        <f t="shared" si="125"/>
        <v>UprStage</v>
      </c>
      <c r="AC254" s="3">
        <f t="shared" si="126"/>
        <v>2.3982428571428556</v>
      </c>
      <c r="AD254" s="3">
        <f t="shared" si="127"/>
        <v>19.801588161411491</v>
      </c>
      <c r="AE254" s="3">
        <f t="shared" si="128"/>
        <v>1.6571428571427482E-3</v>
      </c>
      <c r="AF254" s="3">
        <f t="shared" si="130"/>
        <v>14.55587664635404</v>
      </c>
      <c r="AH254" s="28">
        <f t="shared" si="131"/>
        <v>0.26300000000000001</v>
      </c>
      <c r="AI254" s="28">
        <f t="shared" si="132"/>
        <v>2.5446900494077322E-4</v>
      </c>
      <c r="AJ254" s="40">
        <f t="shared" si="129"/>
        <v>1.455587664635404E-2</v>
      </c>
      <c r="AK254" s="28"/>
      <c r="AM254" s="14">
        <f>Rho_Coef0+Rho_Coef1*Solution!I254+Rho_Coef2*Solution!I254^2</f>
        <v>0.99140845380579179</v>
      </c>
      <c r="AO254" s="3" t="str">
        <f t="shared" si="110"/>
        <v xml:space="preserve"> </v>
      </c>
      <c r="AP254" s="3" t="str">
        <f t="shared" si="111"/>
        <v xml:space="preserve"> </v>
      </c>
      <c r="AQ254" s="3" t="str">
        <f t="shared" si="112"/>
        <v xml:space="preserve"> </v>
      </c>
      <c r="AR254" s="3" t="str">
        <f t="shared" si="113"/>
        <v xml:space="preserve"> </v>
      </c>
    </row>
    <row r="255" spans="1:44">
      <c r="A255" s="3">
        <f t="shared" si="114"/>
        <v>2.5199999999999902</v>
      </c>
      <c r="B255" s="3">
        <f t="shared" si="134"/>
        <v>0</v>
      </c>
      <c r="C255" s="3">
        <f t="shared" si="135"/>
        <v>2.3998999999999984</v>
      </c>
      <c r="D255" s="14">
        <f t="shared" si="115"/>
        <v>-3.4611661322841748E-2</v>
      </c>
      <c r="E255" s="14">
        <f t="shared" si="108"/>
        <v>-0.14274438771396783</v>
      </c>
      <c r="F255" s="14">
        <f t="shared" si="136"/>
        <v>-0.17735604903680957</v>
      </c>
      <c r="G255" s="3">
        <f t="shared" si="109"/>
        <v>-12.184497941677305</v>
      </c>
      <c r="H255" s="3">
        <f t="shared" si="137"/>
        <v>28.601011017857623</v>
      </c>
      <c r="I255" s="3">
        <f t="shared" si="138"/>
        <v>90.237462788467937</v>
      </c>
      <c r="P255" s="3" t="str">
        <f t="shared" si="133"/>
        <v xml:space="preserve"> </v>
      </c>
      <c r="Q255" s="3" t="str">
        <f t="shared" si="116"/>
        <v xml:space="preserve"> </v>
      </c>
      <c r="R255" s="3" t="str">
        <f t="shared" si="117"/>
        <v xml:space="preserve"> </v>
      </c>
      <c r="S255" s="3" t="str">
        <f t="shared" si="118"/>
        <v xml:space="preserve"> </v>
      </c>
      <c r="T255" s="3">
        <f t="shared" si="119"/>
        <v>0</v>
      </c>
      <c r="U255" s="3" t="str">
        <f t="shared" si="120"/>
        <v xml:space="preserve"> </v>
      </c>
      <c r="V255" s="3" t="str">
        <f t="shared" si="121"/>
        <v xml:space="preserve"> </v>
      </c>
      <c r="W255" s="3" t="str">
        <f t="shared" si="122"/>
        <v xml:space="preserve"> </v>
      </c>
      <c r="X255" s="3" t="str">
        <f t="shared" si="123"/>
        <v xml:space="preserve"> </v>
      </c>
      <c r="Y255" s="3" t="str">
        <f t="shared" si="124"/>
        <v xml:space="preserve"> </v>
      </c>
      <c r="AA255" s="16" t="str">
        <f t="shared" si="125"/>
        <v>UprStage</v>
      </c>
      <c r="AC255" s="3">
        <f t="shared" si="126"/>
        <v>2.3982428571428556</v>
      </c>
      <c r="AD255" s="3">
        <f t="shared" si="127"/>
        <v>19.801588161411491</v>
      </c>
      <c r="AE255" s="3">
        <f t="shared" si="128"/>
        <v>1.6571428571427482E-3</v>
      </c>
      <c r="AF255" s="3">
        <f t="shared" si="130"/>
        <v>14.55587664635404</v>
      </c>
      <c r="AH255" s="28">
        <f t="shared" si="131"/>
        <v>0.26300000000000001</v>
      </c>
      <c r="AI255" s="28">
        <f t="shared" si="132"/>
        <v>2.5446900494077322E-4</v>
      </c>
      <c r="AJ255" s="40">
        <f t="shared" si="129"/>
        <v>1.455587664635404E-2</v>
      </c>
      <c r="AK255" s="28"/>
      <c r="AM255" s="14">
        <f>Rho_Coef0+Rho_Coef1*Solution!I255+Rho_Coef2*Solution!I255^2</f>
        <v>0.99138113045313769</v>
      </c>
      <c r="AO255" s="3" t="str">
        <f t="shared" si="110"/>
        <v xml:space="preserve"> </v>
      </c>
      <c r="AP255" s="3" t="str">
        <f t="shared" si="111"/>
        <v xml:space="preserve"> </v>
      </c>
      <c r="AQ255" s="3" t="str">
        <f t="shared" si="112"/>
        <v xml:space="preserve"> </v>
      </c>
      <c r="AR255" s="3" t="str">
        <f t="shared" si="113"/>
        <v xml:space="preserve"> </v>
      </c>
    </row>
    <row r="256" spans="1:44">
      <c r="A256" s="3">
        <f t="shared" si="114"/>
        <v>2.52999999999999</v>
      </c>
      <c r="B256" s="3">
        <f t="shared" si="134"/>
        <v>0</v>
      </c>
      <c r="C256" s="3">
        <f t="shared" si="135"/>
        <v>2.3998999999999984</v>
      </c>
      <c r="D256" s="14">
        <f t="shared" si="115"/>
        <v>-3.4316441034402421E-2</v>
      </c>
      <c r="E256" s="14">
        <f t="shared" si="108"/>
        <v>-0.14274438771396783</v>
      </c>
      <c r="F256" s="14">
        <f t="shared" si="136"/>
        <v>-0.17706082874837026</v>
      </c>
      <c r="G256" s="3">
        <f t="shared" si="109"/>
        <v>-12.164216079195786</v>
      </c>
      <c r="H256" s="3">
        <f t="shared" si="137"/>
        <v>28.479166038440848</v>
      </c>
      <c r="I256" s="3">
        <f t="shared" si="138"/>
        <v>90.522864687842556</v>
      </c>
      <c r="P256" s="3" t="str">
        <f t="shared" si="133"/>
        <v xml:space="preserve"> </v>
      </c>
      <c r="Q256" s="3" t="str">
        <f t="shared" si="116"/>
        <v xml:space="preserve"> </v>
      </c>
      <c r="R256" s="3" t="str">
        <f t="shared" si="117"/>
        <v xml:space="preserve"> </v>
      </c>
      <c r="S256" s="3" t="str">
        <f t="shared" si="118"/>
        <v xml:space="preserve"> </v>
      </c>
      <c r="T256" s="3">
        <f t="shared" si="119"/>
        <v>0</v>
      </c>
      <c r="U256" s="3" t="str">
        <f t="shared" si="120"/>
        <v xml:space="preserve"> </v>
      </c>
      <c r="V256" s="3" t="str">
        <f t="shared" si="121"/>
        <v xml:space="preserve"> </v>
      </c>
      <c r="W256" s="3" t="str">
        <f t="shared" si="122"/>
        <v xml:space="preserve"> </v>
      </c>
      <c r="X256" s="3" t="str">
        <f t="shared" si="123"/>
        <v xml:space="preserve"> </v>
      </c>
      <c r="Y256" s="3" t="str">
        <f t="shared" si="124"/>
        <v xml:space="preserve"> </v>
      </c>
      <c r="AA256" s="16" t="str">
        <f t="shared" si="125"/>
        <v>UprStage</v>
      </c>
      <c r="AC256" s="3">
        <f t="shared" si="126"/>
        <v>2.3982428571428556</v>
      </c>
      <c r="AD256" s="3">
        <f t="shared" si="127"/>
        <v>19.801588161411491</v>
      </c>
      <c r="AE256" s="3">
        <f t="shared" si="128"/>
        <v>1.6571428571427482E-3</v>
      </c>
      <c r="AF256" s="3">
        <f t="shared" si="130"/>
        <v>14.55587664635404</v>
      </c>
      <c r="AH256" s="28">
        <f t="shared" si="131"/>
        <v>0.26300000000000001</v>
      </c>
      <c r="AI256" s="28">
        <f t="shared" si="132"/>
        <v>2.5446900494077322E-4</v>
      </c>
      <c r="AJ256" s="40">
        <f t="shared" si="129"/>
        <v>1.455587664635404E-2</v>
      </c>
      <c r="AK256" s="28"/>
      <c r="AM256" s="14">
        <f>Rho_Coef0+Rho_Coef1*Solution!I256+Rho_Coef2*Solution!I256^2</f>
        <v>0.99135392390744115</v>
      </c>
      <c r="AO256" s="3" t="str">
        <f t="shared" si="110"/>
        <v xml:space="preserve"> </v>
      </c>
      <c r="AP256" s="3" t="str">
        <f t="shared" si="111"/>
        <v xml:space="preserve"> </v>
      </c>
      <c r="AQ256" s="3" t="str">
        <f t="shared" si="112"/>
        <v xml:space="preserve"> </v>
      </c>
      <c r="AR256" s="3" t="str">
        <f t="shared" si="113"/>
        <v xml:space="preserve"> </v>
      </c>
    </row>
    <row r="257" spans="1:44">
      <c r="A257" s="3">
        <f t="shared" si="114"/>
        <v>2.5399999999999898</v>
      </c>
      <c r="B257" s="3">
        <f t="shared" si="134"/>
        <v>0</v>
      </c>
      <c r="C257" s="3">
        <f t="shared" si="135"/>
        <v>2.3998999999999984</v>
      </c>
      <c r="D257" s="14">
        <f t="shared" si="115"/>
        <v>-3.4022983915944729E-2</v>
      </c>
      <c r="E257" s="14">
        <f t="shared" si="108"/>
        <v>-0.14274438771396783</v>
      </c>
      <c r="F257" s="14">
        <f t="shared" si="136"/>
        <v>-0.17676737162991257</v>
      </c>
      <c r="G257" s="3">
        <f t="shared" si="109"/>
        <v>-12.144055347857686</v>
      </c>
      <c r="H257" s="3">
        <f t="shared" si="137"/>
        <v>28.357523877648891</v>
      </c>
      <c r="I257" s="3">
        <f t="shared" si="138"/>
        <v>90.807049145459573</v>
      </c>
      <c r="P257" s="3" t="str">
        <f t="shared" si="133"/>
        <v xml:space="preserve"> </v>
      </c>
      <c r="Q257" s="3" t="str">
        <f t="shared" si="116"/>
        <v xml:space="preserve"> </v>
      </c>
      <c r="R257" s="3" t="str">
        <f t="shared" si="117"/>
        <v xml:space="preserve"> </v>
      </c>
      <c r="S257" s="3" t="str">
        <f t="shared" si="118"/>
        <v xml:space="preserve"> </v>
      </c>
      <c r="T257" s="3">
        <f t="shared" si="119"/>
        <v>0</v>
      </c>
      <c r="U257" s="3" t="str">
        <f t="shared" si="120"/>
        <v xml:space="preserve"> </v>
      </c>
      <c r="V257" s="3" t="str">
        <f t="shared" si="121"/>
        <v xml:space="preserve"> </v>
      </c>
      <c r="W257" s="3" t="str">
        <f t="shared" si="122"/>
        <v xml:space="preserve"> </v>
      </c>
      <c r="X257" s="3" t="str">
        <f t="shared" si="123"/>
        <v xml:space="preserve"> </v>
      </c>
      <c r="Y257" s="3" t="str">
        <f t="shared" si="124"/>
        <v xml:space="preserve"> </v>
      </c>
      <c r="AA257" s="16" t="str">
        <f t="shared" si="125"/>
        <v>UprStage</v>
      </c>
      <c r="AC257" s="3">
        <f t="shared" si="126"/>
        <v>2.3982428571428556</v>
      </c>
      <c r="AD257" s="3">
        <f t="shared" si="127"/>
        <v>19.801588161411491</v>
      </c>
      <c r="AE257" s="3">
        <f t="shared" si="128"/>
        <v>1.6571428571427482E-3</v>
      </c>
      <c r="AF257" s="3">
        <f t="shared" si="130"/>
        <v>14.55587664635404</v>
      </c>
      <c r="AH257" s="28">
        <f t="shared" si="131"/>
        <v>0.26300000000000001</v>
      </c>
      <c r="AI257" s="28">
        <f t="shared" si="132"/>
        <v>2.5446900494077322E-4</v>
      </c>
      <c r="AJ257" s="40">
        <f t="shared" si="129"/>
        <v>1.455587664635404E-2</v>
      </c>
      <c r="AK257" s="28"/>
      <c r="AM257" s="14">
        <f>Rho_Coef0+Rho_Coef1*Solution!I257+Rho_Coef2*Solution!I257^2</f>
        <v>0.99132683396767851</v>
      </c>
      <c r="AO257" s="3" t="str">
        <f t="shared" si="110"/>
        <v xml:space="preserve"> </v>
      </c>
      <c r="AP257" s="3" t="str">
        <f t="shared" si="111"/>
        <v xml:space="preserve"> </v>
      </c>
      <c r="AQ257" s="3" t="str">
        <f t="shared" si="112"/>
        <v xml:space="preserve"> </v>
      </c>
      <c r="AR257" s="3" t="str">
        <f t="shared" si="113"/>
        <v xml:space="preserve"> </v>
      </c>
    </row>
    <row r="258" spans="1:44">
      <c r="A258" s="3">
        <f t="shared" si="114"/>
        <v>2.5499999999999896</v>
      </c>
      <c r="B258" s="3">
        <f t="shared" si="134"/>
        <v>0</v>
      </c>
      <c r="C258" s="3">
        <f t="shared" si="135"/>
        <v>2.3998999999999984</v>
      </c>
      <c r="D258" s="14">
        <f t="shared" si="115"/>
        <v>-3.3731280556848119E-2</v>
      </c>
      <c r="E258" s="14">
        <f t="shared" si="108"/>
        <v>-0.14274438771396783</v>
      </c>
      <c r="F258" s="14">
        <f t="shared" si="136"/>
        <v>-0.17647566827081596</v>
      </c>
      <c r="G258" s="3">
        <f t="shared" si="109"/>
        <v>-12.12401510114608</v>
      </c>
      <c r="H258" s="3">
        <f t="shared" si="137"/>
        <v>28.236083324170313</v>
      </c>
      <c r="I258" s="3">
        <f t="shared" si="138"/>
        <v>91.090018183481007</v>
      </c>
      <c r="P258" s="3" t="str">
        <f t="shared" si="133"/>
        <v xml:space="preserve"> </v>
      </c>
      <c r="Q258" s="3" t="str">
        <f t="shared" si="116"/>
        <v xml:space="preserve"> </v>
      </c>
      <c r="R258" s="3" t="str">
        <f t="shared" si="117"/>
        <v xml:space="preserve"> </v>
      </c>
      <c r="S258" s="3" t="str">
        <f t="shared" si="118"/>
        <v xml:space="preserve"> </v>
      </c>
      <c r="T258" s="3">
        <f t="shared" si="119"/>
        <v>0</v>
      </c>
      <c r="U258" s="3" t="str">
        <f t="shared" si="120"/>
        <v xml:space="preserve"> </v>
      </c>
      <c r="V258" s="3" t="str">
        <f t="shared" si="121"/>
        <v xml:space="preserve"> </v>
      </c>
      <c r="W258" s="3" t="str">
        <f t="shared" si="122"/>
        <v xml:space="preserve"> </v>
      </c>
      <c r="X258" s="3" t="str">
        <f t="shared" si="123"/>
        <v xml:space="preserve"> </v>
      </c>
      <c r="Y258" s="3" t="str">
        <f t="shared" si="124"/>
        <v xml:space="preserve"> </v>
      </c>
      <c r="AA258" s="16" t="str">
        <f t="shared" si="125"/>
        <v>UprStage</v>
      </c>
      <c r="AC258" s="3">
        <f t="shared" si="126"/>
        <v>2.3982428571428556</v>
      </c>
      <c r="AD258" s="3">
        <f t="shared" si="127"/>
        <v>19.801588161411491</v>
      </c>
      <c r="AE258" s="3">
        <f t="shared" si="128"/>
        <v>1.6571428571427482E-3</v>
      </c>
      <c r="AF258" s="3">
        <f t="shared" si="130"/>
        <v>14.55587664635404</v>
      </c>
      <c r="AH258" s="28">
        <f t="shared" si="131"/>
        <v>0.26300000000000001</v>
      </c>
      <c r="AI258" s="28">
        <f t="shared" si="132"/>
        <v>2.5446900494077322E-4</v>
      </c>
      <c r="AJ258" s="40">
        <f t="shared" si="129"/>
        <v>1.455587664635404E-2</v>
      </c>
      <c r="AK258" s="28"/>
      <c r="AM258" s="14">
        <f>Rho_Coef0+Rho_Coef1*Solution!I258+Rho_Coef2*Solution!I258^2</f>
        <v>0.9912998604340304</v>
      </c>
      <c r="AO258" s="3" t="str">
        <f t="shared" si="110"/>
        <v xml:space="preserve"> </v>
      </c>
      <c r="AP258" s="3" t="str">
        <f t="shared" si="111"/>
        <v xml:space="preserve"> </v>
      </c>
      <c r="AQ258" s="3" t="str">
        <f t="shared" si="112"/>
        <v xml:space="preserve"> </v>
      </c>
      <c r="AR258" s="3" t="str">
        <f t="shared" si="113"/>
        <v xml:space="preserve"> </v>
      </c>
    </row>
    <row r="259" spans="1:44">
      <c r="A259" s="3">
        <f t="shared" si="114"/>
        <v>2.5599999999999894</v>
      </c>
      <c r="B259" s="3">
        <f t="shared" si="134"/>
        <v>0</v>
      </c>
      <c r="C259" s="3">
        <f t="shared" si="135"/>
        <v>2.3998999999999984</v>
      </c>
      <c r="D259" s="14">
        <f t="shared" si="115"/>
        <v>-3.3441321624522652E-2</v>
      </c>
      <c r="E259" s="14">
        <f t="shared" ref="E259:E322" si="139">-Grav*AJ259</f>
        <v>-0.14274438771396783</v>
      </c>
      <c r="F259" s="14">
        <f t="shared" si="136"/>
        <v>-0.17618570933849048</v>
      </c>
      <c r="G259" s="3">
        <f t="shared" ref="G259:G322" si="140">F259/AJ259</f>
        <v>-12.104094697904817</v>
      </c>
      <c r="H259" s="3">
        <f t="shared" si="137"/>
        <v>28.114843173158853</v>
      </c>
      <c r="I259" s="3">
        <f t="shared" si="138"/>
        <v>91.371773811987808</v>
      </c>
      <c r="P259" s="3" t="str">
        <f t="shared" si="133"/>
        <v xml:space="preserve"> </v>
      </c>
      <c r="Q259" s="3" t="str">
        <f t="shared" si="116"/>
        <v xml:space="preserve"> </v>
      </c>
      <c r="R259" s="3" t="str">
        <f t="shared" si="117"/>
        <v xml:space="preserve"> </v>
      </c>
      <c r="S259" s="3" t="str">
        <f t="shared" si="118"/>
        <v xml:space="preserve"> </v>
      </c>
      <c r="T259" s="3">
        <f t="shared" si="119"/>
        <v>0</v>
      </c>
      <c r="U259" s="3" t="str">
        <f t="shared" si="120"/>
        <v xml:space="preserve"> </v>
      </c>
      <c r="V259" s="3" t="str">
        <f t="shared" si="121"/>
        <v xml:space="preserve"> </v>
      </c>
      <c r="W259" s="3" t="str">
        <f t="shared" si="122"/>
        <v xml:space="preserve"> </v>
      </c>
      <c r="X259" s="3" t="str">
        <f t="shared" si="123"/>
        <v xml:space="preserve"> </v>
      </c>
      <c r="Y259" s="3" t="str">
        <f t="shared" si="124"/>
        <v xml:space="preserve"> </v>
      </c>
      <c r="AA259" s="16" t="str">
        <f t="shared" si="125"/>
        <v>UprStage</v>
      </c>
      <c r="AC259" s="3">
        <f t="shared" si="126"/>
        <v>2.3982428571428556</v>
      </c>
      <c r="AD259" s="3">
        <f t="shared" si="127"/>
        <v>19.801588161411491</v>
      </c>
      <c r="AE259" s="3">
        <f t="shared" si="128"/>
        <v>1.6571428571427482E-3</v>
      </c>
      <c r="AF259" s="3">
        <f t="shared" si="130"/>
        <v>14.55587664635404</v>
      </c>
      <c r="AH259" s="28">
        <f t="shared" si="131"/>
        <v>0.26300000000000001</v>
      </c>
      <c r="AI259" s="28">
        <f t="shared" si="132"/>
        <v>2.5446900494077322E-4</v>
      </c>
      <c r="AJ259" s="40">
        <f t="shared" si="129"/>
        <v>1.455587664635404E-2</v>
      </c>
      <c r="AK259" s="28"/>
      <c r="AM259" s="14">
        <f>Rho_Coef0+Rho_Coef1*Solution!I259+Rho_Coef2*Solution!I259^2</f>
        <v>0.9912730031078747</v>
      </c>
      <c r="AO259" s="3" t="str">
        <f t="shared" ref="AO259:AO322" si="141">IF(ABS($A259-$L$7)&lt;0.5*DeltaT,$H259," ")</f>
        <v xml:space="preserve"> </v>
      </c>
      <c r="AP259" s="3" t="str">
        <f t="shared" ref="AP259:AP322" si="142">IF(ABS($A259-$L$7)&lt;0.5*DeltaT,$I259," ")</f>
        <v xml:space="preserve"> </v>
      </c>
      <c r="AQ259" s="3" t="str">
        <f t="shared" ref="AQ259:AQ322" si="143">IF(ABS($A259-$L$9)&lt;0.5*DeltaT,$H259," ")</f>
        <v xml:space="preserve"> </v>
      </c>
      <c r="AR259" s="3" t="str">
        <f t="shared" ref="AR259:AR322" si="144">IF(ABS($A259-$L$9)&lt;0.5*DeltaT,$I259," ")</f>
        <v xml:space="preserve"> </v>
      </c>
    </row>
    <row r="260" spans="1:44">
      <c r="A260" s="3">
        <f t="shared" ref="A260:A323" si="145">A259+DeltaT</f>
        <v>2.5699999999999892</v>
      </c>
      <c r="B260" s="3">
        <f t="shared" si="134"/>
        <v>0</v>
      </c>
      <c r="C260" s="3">
        <f t="shared" si="135"/>
        <v>2.3998999999999984</v>
      </c>
      <c r="D260" s="14">
        <f t="shared" ref="D260:D323" si="146">-SIGN(H260)*(0.5*(Rho*AM259)*H260^2*AH260*AI260)</f>
        <v>-3.3153097863718312E-2</v>
      </c>
      <c r="E260" s="14">
        <f t="shared" si="139"/>
        <v>-0.14274438771396783</v>
      </c>
      <c r="F260" s="14">
        <f t="shared" si="136"/>
        <v>-0.17589748557768614</v>
      </c>
      <c r="G260" s="3">
        <f t="shared" si="140"/>
        <v>-12.084293502291048</v>
      </c>
      <c r="H260" s="3">
        <f t="shared" si="137"/>
        <v>27.993802226179806</v>
      </c>
      <c r="I260" s="3">
        <f t="shared" si="138"/>
        <v>91.652318029044281</v>
      </c>
      <c r="P260" s="3" t="str">
        <f t="shared" si="133"/>
        <v xml:space="preserve"> </v>
      </c>
      <c r="Q260" s="3" t="str">
        <f t="shared" ref="Q260:Q323" si="147">IF(($A260&gt;$L$4)*AND($A260&lt;=$L$5),$M$4+($A260-$L$4)*$N$4," ")</f>
        <v xml:space="preserve"> </v>
      </c>
      <c r="R260" s="3" t="str">
        <f t="shared" ref="R260:R323" si="148">IF(($A260&gt;$L$5)*AND($A260&lt;=$L$6),$M$5+($A260-$L$5)*$N$5," ")</f>
        <v xml:space="preserve"> </v>
      </c>
      <c r="S260" s="3" t="str">
        <f t="shared" ref="S260:S323" si="149">IF(($A260&gt;$L$6)*AND($A260&lt;=$L$7),$M$6+($A260-$L$6)*$N$6," ")</f>
        <v xml:space="preserve"> </v>
      </c>
      <c r="T260" s="3">
        <f t="shared" ref="T260:T323" si="150">IF(($A260&gt;$L$7)*AND($A260&lt;=$L$9),0," ")</f>
        <v>0</v>
      </c>
      <c r="U260" s="3" t="str">
        <f t="shared" ref="U260:U323" si="151">IF(($A260&gt;$L$9)*AND($A260&lt;=$L$10),$M$9+($A260-$L$9)*$N$9," ")</f>
        <v xml:space="preserve"> </v>
      </c>
      <c r="V260" s="3" t="str">
        <f t="shared" ref="V260:V323" si="152">IF(($A260&gt;$L$10)*AND($A260&lt;=$L$11),$M$10+($A260-$L$10)*$N$10," ")</f>
        <v xml:space="preserve"> </v>
      </c>
      <c r="W260" s="3" t="str">
        <f t="shared" ref="W260:W323" si="153">IF(($A260&gt;$L$11)*AND($A260&lt;=$L$12),$M$11+($A260-$L$11)*$N$11," ")</f>
        <v xml:space="preserve"> </v>
      </c>
      <c r="X260" s="3" t="str">
        <f t="shared" ref="X260:X323" si="154">IF(($A260&gt;$L$12)*AND($A260&lt;=$L$13),$M$12+($A260-$L$12)*$N$12," ")</f>
        <v xml:space="preserve"> </v>
      </c>
      <c r="Y260" s="3" t="str">
        <f t="shared" ref="Y260:Y323" si="155">IF(($A260&gt;$L$13),0," ")</f>
        <v xml:space="preserve"> </v>
      </c>
      <c r="AA260" s="16" t="str">
        <f t="shared" ref="AA260:AA323" si="156">IF($A260&lt;$L$7,"Booster","UprStage")</f>
        <v>UprStage</v>
      </c>
      <c r="AC260" s="3">
        <f t="shared" ref="AC260:AC323" si="157">IF($AA260="Booster",AC259+AVERAGE($B259:$B260)*DeltaT,AC259)</f>
        <v>2.3982428571428556</v>
      </c>
      <c r="AD260" s="3">
        <f t="shared" ref="AD260:AD323" si="158">$M$33+$M$34-$M$45*$AC260</f>
        <v>19.801588161411491</v>
      </c>
      <c r="AE260" s="3">
        <f t="shared" ref="AE260:AE323" si="159">IF($AA260="UprStage",AE259+AVERAGE($B259:$B260)*DeltaT,AE259)</f>
        <v>1.6571428571427482E-3</v>
      </c>
      <c r="AF260" s="3">
        <f t="shared" si="130"/>
        <v>14.55587664635404</v>
      </c>
      <c r="AH260" s="28">
        <f t="shared" si="131"/>
        <v>0.26300000000000001</v>
      </c>
      <c r="AI260" s="28">
        <f t="shared" si="132"/>
        <v>2.5446900494077322E-4</v>
      </c>
      <c r="AJ260" s="40">
        <f t="shared" ref="AJ260:AJ323" si="160">IF($AA260="Booster",AD260+AF260,AF260)/1000</f>
        <v>1.455587664635404E-2</v>
      </c>
      <c r="AK260" s="28"/>
      <c r="AM260" s="14">
        <f>Rho_Coef0+Rho_Coef1*Solution!I260+Rho_Coef2*Solution!I260^2</f>
        <v>0.99124626179177977</v>
      </c>
      <c r="AO260" s="3" t="str">
        <f t="shared" si="141"/>
        <v xml:space="preserve"> </v>
      </c>
      <c r="AP260" s="3" t="str">
        <f t="shared" si="142"/>
        <v xml:space="preserve"> </v>
      </c>
      <c r="AQ260" s="3" t="str">
        <f t="shared" si="143"/>
        <v xml:space="preserve"> </v>
      </c>
      <c r="AR260" s="3" t="str">
        <f t="shared" si="144"/>
        <v xml:space="preserve"> </v>
      </c>
    </row>
    <row r="261" spans="1:44">
      <c r="A261" s="3">
        <f t="shared" si="145"/>
        <v>2.579999999999989</v>
      </c>
      <c r="B261" s="3">
        <f t="shared" si="134"/>
        <v>0</v>
      </c>
      <c r="C261" s="3">
        <f t="shared" si="135"/>
        <v>2.3998999999999984</v>
      </c>
      <c r="D261" s="14">
        <f t="shared" si="146"/>
        <v>-3.2866600095842219E-2</v>
      </c>
      <c r="E261" s="14">
        <f t="shared" si="139"/>
        <v>-0.14274438771396783</v>
      </c>
      <c r="F261" s="14">
        <f t="shared" si="136"/>
        <v>-0.17561098780981005</v>
      </c>
      <c r="G261" s="3">
        <f t="shared" si="140"/>
        <v>-12.064610883728335</v>
      </c>
      <c r="H261" s="3">
        <f t="shared" si="137"/>
        <v>27.872959291156896</v>
      </c>
      <c r="I261" s="3">
        <f t="shared" si="138"/>
        <v>91.931652820761897</v>
      </c>
      <c r="P261" s="3" t="str">
        <f t="shared" si="133"/>
        <v xml:space="preserve"> </v>
      </c>
      <c r="Q261" s="3" t="str">
        <f t="shared" si="147"/>
        <v xml:space="preserve"> </v>
      </c>
      <c r="R261" s="3" t="str">
        <f t="shared" si="148"/>
        <v xml:space="preserve"> </v>
      </c>
      <c r="S261" s="3" t="str">
        <f t="shared" si="149"/>
        <v xml:space="preserve"> </v>
      </c>
      <c r="T261" s="3">
        <f t="shared" si="150"/>
        <v>0</v>
      </c>
      <c r="U261" s="3" t="str">
        <f t="shared" si="151"/>
        <v xml:space="preserve"> </v>
      </c>
      <c r="V261" s="3" t="str">
        <f t="shared" si="152"/>
        <v xml:space="preserve"> </v>
      </c>
      <c r="W261" s="3" t="str">
        <f t="shared" si="153"/>
        <v xml:space="preserve"> </v>
      </c>
      <c r="X261" s="3" t="str">
        <f t="shared" si="154"/>
        <v xml:space="preserve"> </v>
      </c>
      <c r="Y261" s="3" t="str">
        <f t="shared" si="155"/>
        <v xml:space="preserve"> </v>
      </c>
      <c r="AA261" s="16" t="str">
        <f t="shared" si="156"/>
        <v>UprStage</v>
      </c>
      <c r="AC261" s="3">
        <f t="shared" si="157"/>
        <v>2.3982428571428556</v>
      </c>
      <c r="AD261" s="3">
        <f t="shared" si="158"/>
        <v>19.801588161411491</v>
      </c>
      <c r="AE261" s="3">
        <f t="shared" si="159"/>
        <v>1.6571428571427482E-3</v>
      </c>
      <c r="AF261" s="3">
        <f t="shared" ref="AF261:AF324" si="161">$M$31+$M$32-$M$41*$AE261</f>
        <v>14.55587664635404</v>
      </c>
      <c r="AH261" s="28">
        <f t="shared" ref="AH261:AH324" si="162">IF($AA261="Booster",$M$28,$M$21)</f>
        <v>0.26300000000000001</v>
      </c>
      <c r="AI261" s="28">
        <f t="shared" ref="AI261:AI324" si="163">IF($AA261="Booster",M$27,M$20)</f>
        <v>2.5446900494077322E-4</v>
      </c>
      <c r="AJ261" s="40">
        <f t="shared" si="160"/>
        <v>1.455587664635404E-2</v>
      </c>
      <c r="AK261" s="28"/>
      <c r="AM261" s="14">
        <f>Rho_Coef0+Rho_Coef1*Solution!I261+Rho_Coef2*Solution!I261^2</f>
        <v>0.99121963628949916</v>
      </c>
      <c r="AO261" s="3" t="str">
        <f t="shared" si="141"/>
        <v xml:space="preserve"> </v>
      </c>
      <c r="AP261" s="3" t="str">
        <f t="shared" si="142"/>
        <v xml:space="preserve"> </v>
      </c>
      <c r="AQ261" s="3" t="str">
        <f t="shared" si="143"/>
        <v xml:space="preserve"> </v>
      </c>
      <c r="AR261" s="3" t="str">
        <f t="shared" si="144"/>
        <v xml:space="preserve"> </v>
      </c>
    </row>
    <row r="262" spans="1:44">
      <c r="A262" s="3">
        <f t="shared" si="145"/>
        <v>2.5899999999999888</v>
      </c>
      <c r="B262" s="3">
        <f t="shared" si="134"/>
        <v>0</v>
      </c>
      <c r="C262" s="3">
        <f t="shared" si="135"/>
        <v>2.3998999999999984</v>
      </c>
      <c r="D262" s="14">
        <f t="shared" si="146"/>
        <v>-3.2581819218283223E-2</v>
      </c>
      <c r="E262" s="14">
        <f t="shared" si="139"/>
        <v>-0.14274438771396783</v>
      </c>
      <c r="F262" s="14">
        <f t="shared" si="136"/>
        <v>-0.17532620693225104</v>
      </c>
      <c r="G262" s="3">
        <f t="shared" si="140"/>
        <v>-12.045046216860239</v>
      </c>
      <c r="H262" s="3">
        <f t="shared" si="137"/>
        <v>27.752313182319611</v>
      </c>
      <c r="I262" s="3">
        <f t="shared" si="138"/>
        <v>92.20978016136263</v>
      </c>
      <c r="P262" s="3" t="str">
        <f t="shared" si="133"/>
        <v xml:space="preserve"> </v>
      </c>
      <c r="Q262" s="3" t="str">
        <f t="shared" si="147"/>
        <v xml:space="preserve"> </v>
      </c>
      <c r="R262" s="3" t="str">
        <f t="shared" si="148"/>
        <v xml:space="preserve"> </v>
      </c>
      <c r="S262" s="3" t="str">
        <f t="shared" si="149"/>
        <v xml:space="preserve"> </v>
      </c>
      <c r="T262" s="3">
        <f t="shared" si="150"/>
        <v>0</v>
      </c>
      <c r="U262" s="3" t="str">
        <f t="shared" si="151"/>
        <v xml:space="preserve"> </v>
      </c>
      <c r="V262" s="3" t="str">
        <f t="shared" si="152"/>
        <v xml:space="preserve"> </v>
      </c>
      <c r="W262" s="3" t="str">
        <f t="shared" si="153"/>
        <v xml:space="preserve"> </v>
      </c>
      <c r="X262" s="3" t="str">
        <f t="shared" si="154"/>
        <v xml:space="preserve"> </v>
      </c>
      <c r="Y262" s="3" t="str">
        <f t="shared" si="155"/>
        <v xml:space="preserve"> </v>
      </c>
      <c r="AA262" s="16" t="str">
        <f t="shared" si="156"/>
        <v>UprStage</v>
      </c>
      <c r="AC262" s="3">
        <f t="shared" si="157"/>
        <v>2.3982428571428556</v>
      </c>
      <c r="AD262" s="3">
        <f t="shared" si="158"/>
        <v>19.801588161411491</v>
      </c>
      <c r="AE262" s="3">
        <f t="shared" si="159"/>
        <v>1.6571428571427482E-3</v>
      </c>
      <c r="AF262" s="3">
        <f t="shared" si="161"/>
        <v>14.55587664635404</v>
      </c>
      <c r="AH262" s="28">
        <f t="shared" si="162"/>
        <v>0.26300000000000001</v>
      </c>
      <c r="AI262" s="28">
        <f t="shared" si="163"/>
        <v>2.5446900494077322E-4</v>
      </c>
      <c r="AJ262" s="40">
        <f t="shared" si="160"/>
        <v>1.455587664635404E-2</v>
      </c>
      <c r="AK262" s="28"/>
      <c r="AM262" s="14">
        <f>Rho_Coef0+Rho_Coef1*Solution!I262+Rho_Coef2*Solution!I262^2</f>
        <v>0.99119312640596413</v>
      </c>
      <c r="AO262" s="3" t="str">
        <f t="shared" si="141"/>
        <v xml:space="preserve"> </v>
      </c>
      <c r="AP262" s="3" t="str">
        <f t="shared" si="142"/>
        <v xml:space="preserve"> </v>
      </c>
      <c r="AQ262" s="3" t="str">
        <f t="shared" si="143"/>
        <v xml:space="preserve"> </v>
      </c>
      <c r="AR262" s="3" t="str">
        <f t="shared" si="144"/>
        <v xml:space="preserve"> </v>
      </c>
    </row>
    <row r="263" spans="1:44">
      <c r="A263" s="3">
        <f t="shared" si="145"/>
        <v>2.5999999999999885</v>
      </c>
      <c r="B263" s="3">
        <f t="shared" si="134"/>
        <v>0</v>
      </c>
      <c r="C263" s="3">
        <f t="shared" si="135"/>
        <v>2.3998999999999984</v>
      </c>
      <c r="D263" s="14">
        <f t="shared" si="146"/>
        <v>-3.2298746203743831E-2</v>
      </c>
      <c r="E263" s="14">
        <f t="shared" si="139"/>
        <v>-0.14274438771396783</v>
      </c>
      <c r="F263" s="14">
        <f t="shared" si="136"/>
        <v>-0.17504313391771165</v>
      </c>
      <c r="G263" s="3">
        <f t="shared" si="140"/>
        <v>-12.025598881504433</v>
      </c>
      <c r="H263" s="3">
        <f t="shared" si="137"/>
        <v>27.631862720151009</v>
      </c>
      <c r="I263" s="3">
        <f t="shared" si="138"/>
        <v>92.486702013241754</v>
      </c>
      <c r="P263" s="3" t="str">
        <f t="shared" si="133"/>
        <v xml:space="preserve"> </v>
      </c>
      <c r="Q263" s="3" t="str">
        <f t="shared" si="147"/>
        <v xml:space="preserve"> </v>
      </c>
      <c r="R263" s="3" t="str">
        <f t="shared" si="148"/>
        <v xml:space="preserve"> </v>
      </c>
      <c r="S263" s="3" t="str">
        <f t="shared" si="149"/>
        <v xml:space="preserve"> </v>
      </c>
      <c r="T263" s="3">
        <f t="shared" si="150"/>
        <v>0</v>
      </c>
      <c r="U263" s="3" t="str">
        <f t="shared" si="151"/>
        <v xml:space="preserve"> </v>
      </c>
      <c r="V263" s="3" t="str">
        <f t="shared" si="152"/>
        <v xml:space="preserve"> </v>
      </c>
      <c r="W263" s="3" t="str">
        <f t="shared" si="153"/>
        <v xml:space="preserve"> </v>
      </c>
      <c r="X263" s="3" t="str">
        <f t="shared" si="154"/>
        <v xml:space="preserve"> </v>
      </c>
      <c r="Y263" s="3" t="str">
        <f t="shared" si="155"/>
        <v xml:space="preserve"> </v>
      </c>
      <c r="AA263" s="16" t="str">
        <f t="shared" si="156"/>
        <v>UprStage</v>
      </c>
      <c r="AC263" s="3">
        <f t="shared" si="157"/>
        <v>2.3982428571428556</v>
      </c>
      <c r="AD263" s="3">
        <f t="shared" si="158"/>
        <v>19.801588161411491</v>
      </c>
      <c r="AE263" s="3">
        <f t="shared" si="159"/>
        <v>1.6571428571427482E-3</v>
      </c>
      <c r="AF263" s="3">
        <f t="shared" si="161"/>
        <v>14.55587664635404</v>
      </c>
      <c r="AH263" s="28">
        <f t="shared" si="162"/>
        <v>0.26300000000000001</v>
      </c>
      <c r="AI263" s="28">
        <f t="shared" si="163"/>
        <v>2.5446900494077322E-4</v>
      </c>
      <c r="AJ263" s="40">
        <f t="shared" si="160"/>
        <v>1.455587664635404E-2</v>
      </c>
      <c r="AK263" s="28"/>
      <c r="AM263" s="14">
        <f>Rho_Coef0+Rho_Coef1*Solution!I263+Rho_Coef2*Solution!I263^2</f>
        <v>0.99116673194727822</v>
      </c>
      <c r="AO263" s="3" t="str">
        <f t="shared" si="141"/>
        <v xml:space="preserve"> </v>
      </c>
      <c r="AP263" s="3" t="str">
        <f t="shared" si="142"/>
        <v xml:space="preserve"> </v>
      </c>
      <c r="AQ263" s="3" t="str">
        <f t="shared" si="143"/>
        <v xml:space="preserve"> </v>
      </c>
      <c r="AR263" s="3" t="str">
        <f t="shared" si="144"/>
        <v xml:space="preserve"> </v>
      </c>
    </row>
    <row r="264" spans="1:44">
      <c r="A264" s="3">
        <f t="shared" si="145"/>
        <v>2.6099999999999883</v>
      </c>
      <c r="B264" s="3">
        <f t="shared" si="134"/>
        <v>0</v>
      </c>
      <c r="C264" s="3">
        <f t="shared" si="135"/>
        <v>2.3998999999999984</v>
      </c>
      <c r="D264" s="14">
        <f t="shared" si="146"/>
        <v>-3.2017372099579541E-2</v>
      </c>
      <c r="E264" s="14">
        <f t="shared" si="139"/>
        <v>-0.14274438771396783</v>
      </c>
      <c r="F264" s="14">
        <f t="shared" si="136"/>
        <v>-0.17476175981354736</v>
      </c>
      <c r="G264" s="3">
        <f t="shared" si="140"/>
        <v>-12.006268262607303</v>
      </c>
      <c r="H264" s="3">
        <f t="shared" si="137"/>
        <v>27.511606731335963</v>
      </c>
      <c r="I264" s="3">
        <f t="shared" si="138"/>
        <v>92.762420327030128</v>
      </c>
      <c r="P264" s="3" t="str">
        <f t="shared" si="133"/>
        <v xml:space="preserve"> </v>
      </c>
      <c r="Q264" s="3" t="str">
        <f t="shared" si="147"/>
        <v xml:space="preserve"> </v>
      </c>
      <c r="R264" s="3" t="str">
        <f t="shared" si="148"/>
        <v xml:space="preserve"> </v>
      </c>
      <c r="S264" s="3" t="str">
        <f t="shared" si="149"/>
        <v xml:space="preserve"> </v>
      </c>
      <c r="T264" s="3">
        <f t="shared" si="150"/>
        <v>0</v>
      </c>
      <c r="U264" s="3" t="str">
        <f t="shared" si="151"/>
        <v xml:space="preserve"> </v>
      </c>
      <c r="V264" s="3" t="str">
        <f t="shared" si="152"/>
        <v xml:space="preserve"> </v>
      </c>
      <c r="W264" s="3" t="str">
        <f t="shared" si="153"/>
        <v xml:space="preserve"> </v>
      </c>
      <c r="X264" s="3" t="str">
        <f t="shared" si="154"/>
        <v xml:space="preserve"> </v>
      </c>
      <c r="Y264" s="3" t="str">
        <f t="shared" si="155"/>
        <v xml:space="preserve"> </v>
      </c>
      <c r="AA264" s="16" t="str">
        <f t="shared" si="156"/>
        <v>UprStage</v>
      </c>
      <c r="AC264" s="3">
        <f t="shared" si="157"/>
        <v>2.3982428571428556</v>
      </c>
      <c r="AD264" s="3">
        <f t="shared" si="158"/>
        <v>19.801588161411491</v>
      </c>
      <c r="AE264" s="3">
        <f t="shared" si="159"/>
        <v>1.6571428571427482E-3</v>
      </c>
      <c r="AF264" s="3">
        <f t="shared" si="161"/>
        <v>14.55587664635404</v>
      </c>
      <c r="AH264" s="28">
        <f t="shared" si="162"/>
        <v>0.26300000000000001</v>
      </c>
      <c r="AI264" s="28">
        <f t="shared" si="163"/>
        <v>2.5446900494077322E-4</v>
      </c>
      <c r="AJ264" s="40">
        <f t="shared" si="160"/>
        <v>1.455587664635404E-2</v>
      </c>
      <c r="AK264" s="28"/>
      <c r="AM264" s="14">
        <f>Rho_Coef0+Rho_Coef1*Solution!I264+Rho_Coef2*Solution!I264^2</f>
        <v>0.99114045272071072</v>
      </c>
      <c r="AO264" s="3" t="str">
        <f t="shared" si="141"/>
        <v xml:space="preserve"> </v>
      </c>
      <c r="AP264" s="3" t="str">
        <f t="shared" si="142"/>
        <v xml:space="preserve"> </v>
      </c>
      <c r="AQ264" s="3" t="str">
        <f t="shared" si="143"/>
        <v xml:space="preserve"> </v>
      </c>
      <c r="AR264" s="3" t="str">
        <f t="shared" si="144"/>
        <v xml:space="preserve"> </v>
      </c>
    </row>
    <row r="265" spans="1:44">
      <c r="A265" s="3">
        <f t="shared" si="145"/>
        <v>2.6199999999999881</v>
      </c>
      <c r="B265" s="3">
        <f t="shared" si="134"/>
        <v>0</v>
      </c>
      <c r="C265" s="3">
        <f t="shared" si="135"/>
        <v>2.3998999999999984</v>
      </c>
      <c r="D265" s="14">
        <f t="shared" si="146"/>
        <v>-3.1737688027145473E-2</v>
      </c>
      <c r="E265" s="14">
        <f t="shared" si="139"/>
        <v>-0.14274438771396783</v>
      </c>
      <c r="F265" s="14">
        <f t="shared" si="136"/>
        <v>-0.1744820757411133</v>
      </c>
      <c r="G265" s="3">
        <f t="shared" si="140"/>
        <v>-11.987053750199072</v>
      </c>
      <c r="H265" s="3">
        <f t="shared" si="137"/>
        <v>27.391544048709889</v>
      </c>
      <c r="I265" s="3">
        <f t="shared" si="138"/>
        <v>93.036937041655975</v>
      </c>
      <c r="P265" s="3" t="str">
        <f t="shared" si="133"/>
        <v xml:space="preserve"> </v>
      </c>
      <c r="Q265" s="3" t="str">
        <f t="shared" si="147"/>
        <v xml:space="preserve"> </v>
      </c>
      <c r="R265" s="3" t="str">
        <f t="shared" si="148"/>
        <v xml:space="preserve"> </v>
      </c>
      <c r="S265" s="3" t="str">
        <f t="shared" si="149"/>
        <v xml:space="preserve"> </v>
      </c>
      <c r="T265" s="3">
        <f t="shared" si="150"/>
        <v>0</v>
      </c>
      <c r="U265" s="3" t="str">
        <f t="shared" si="151"/>
        <v xml:space="preserve"> </v>
      </c>
      <c r="V265" s="3" t="str">
        <f t="shared" si="152"/>
        <v xml:space="preserve"> </v>
      </c>
      <c r="W265" s="3" t="str">
        <f t="shared" si="153"/>
        <v xml:space="preserve"> </v>
      </c>
      <c r="X265" s="3" t="str">
        <f t="shared" si="154"/>
        <v xml:space="preserve"> </v>
      </c>
      <c r="Y265" s="3" t="str">
        <f t="shared" si="155"/>
        <v xml:space="preserve"> </v>
      </c>
      <c r="AA265" s="16" t="str">
        <f t="shared" si="156"/>
        <v>UprStage</v>
      </c>
      <c r="AC265" s="3">
        <f t="shared" si="157"/>
        <v>2.3982428571428556</v>
      </c>
      <c r="AD265" s="3">
        <f t="shared" si="158"/>
        <v>19.801588161411491</v>
      </c>
      <c r="AE265" s="3">
        <f t="shared" si="159"/>
        <v>1.6571428571427482E-3</v>
      </c>
      <c r="AF265" s="3">
        <f t="shared" si="161"/>
        <v>14.55587664635404</v>
      </c>
      <c r="AH265" s="28">
        <f t="shared" si="162"/>
        <v>0.26300000000000001</v>
      </c>
      <c r="AI265" s="28">
        <f t="shared" si="163"/>
        <v>2.5446900494077322E-4</v>
      </c>
      <c r="AJ265" s="40">
        <f t="shared" si="160"/>
        <v>1.455587664635404E-2</v>
      </c>
      <c r="AK265" s="28"/>
      <c r="AM265" s="14">
        <f>Rho_Coef0+Rho_Coef1*Solution!I265+Rho_Coef2*Solution!I265^2</f>
        <v>0.99111428853469019</v>
      </c>
      <c r="AO265" s="3" t="str">
        <f t="shared" si="141"/>
        <v xml:space="preserve"> </v>
      </c>
      <c r="AP265" s="3" t="str">
        <f t="shared" si="142"/>
        <v xml:space="preserve"> </v>
      </c>
      <c r="AQ265" s="3" t="str">
        <f t="shared" si="143"/>
        <v xml:space="preserve"> </v>
      </c>
      <c r="AR265" s="3" t="str">
        <f t="shared" si="144"/>
        <v xml:space="preserve"> </v>
      </c>
    </row>
    <row r="266" spans="1:44">
      <c r="A266" s="3">
        <f t="shared" si="145"/>
        <v>2.6299999999999879</v>
      </c>
      <c r="B266" s="3">
        <f t="shared" si="134"/>
        <v>0</v>
      </c>
      <c r="C266" s="3">
        <f t="shared" si="135"/>
        <v>2.3998999999999984</v>
      </c>
      <c r="D266" s="14">
        <f t="shared" si="146"/>
        <v>-3.1459685181149985E-2</v>
      </c>
      <c r="E266" s="14">
        <f t="shared" si="139"/>
        <v>-0.14274438771396783</v>
      </c>
      <c r="F266" s="14">
        <f t="shared" si="136"/>
        <v>-0.1742040728951178</v>
      </c>
      <c r="G266" s="3">
        <f t="shared" si="140"/>
        <v>-11.967954739349381</v>
      </c>
      <c r="H266" s="3">
        <f t="shared" si="137"/>
        <v>27.271673511207897</v>
      </c>
      <c r="I266" s="3">
        <f t="shared" si="138"/>
        <v>93.310254084406111</v>
      </c>
      <c r="P266" s="3" t="str">
        <f t="shared" si="133"/>
        <v xml:space="preserve"> </v>
      </c>
      <c r="Q266" s="3" t="str">
        <f t="shared" si="147"/>
        <v xml:space="preserve"> </v>
      </c>
      <c r="R266" s="3" t="str">
        <f t="shared" si="148"/>
        <v xml:space="preserve"> </v>
      </c>
      <c r="S266" s="3" t="str">
        <f t="shared" si="149"/>
        <v xml:space="preserve"> </v>
      </c>
      <c r="T266" s="3">
        <f t="shared" si="150"/>
        <v>0</v>
      </c>
      <c r="U266" s="3" t="str">
        <f t="shared" si="151"/>
        <v xml:space="preserve"> </v>
      </c>
      <c r="V266" s="3" t="str">
        <f t="shared" si="152"/>
        <v xml:space="preserve"> </v>
      </c>
      <c r="W266" s="3" t="str">
        <f t="shared" si="153"/>
        <v xml:space="preserve"> </v>
      </c>
      <c r="X266" s="3" t="str">
        <f t="shared" si="154"/>
        <v xml:space="preserve"> </v>
      </c>
      <c r="Y266" s="3" t="str">
        <f t="shared" si="155"/>
        <v xml:space="preserve"> </v>
      </c>
      <c r="AA266" s="16" t="str">
        <f t="shared" si="156"/>
        <v>UprStage</v>
      </c>
      <c r="AC266" s="3">
        <f t="shared" si="157"/>
        <v>2.3982428571428556</v>
      </c>
      <c r="AD266" s="3">
        <f t="shared" si="158"/>
        <v>19.801588161411491</v>
      </c>
      <c r="AE266" s="3">
        <f t="shared" si="159"/>
        <v>1.6571428571427482E-3</v>
      </c>
      <c r="AF266" s="3">
        <f t="shared" si="161"/>
        <v>14.55587664635404</v>
      </c>
      <c r="AH266" s="28">
        <f t="shared" si="162"/>
        <v>0.26300000000000001</v>
      </c>
      <c r="AI266" s="28">
        <f t="shared" si="163"/>
        <v>2.5446900494077322E-4</v>
      </c>
      <c r="AJ266" s="40">
        <f t="shared" si="160"/>
        <v>1.455587664635404E-2</v>
      </c>
      <c r="AK266" s="28"/>
      <c r="AM266" s="14">
        <f>Rho_Coef0+Rho_Coef1*Solution!I266+Rho_Coef2*Solution!I266^2</f>
        <v>0.99108823919879918</v>
      </c>
      <c r="AO266" s="3" t="str">
        <f t="shared" si="141"/>
        <v xml:space="preserve"> </v>
      </c>
      <c r="AP266" s="3" t="str">
        <f t="shared" si="142"/>
        <v xml:space="preserve"> </v>
      </c>
      <c r="AQ266" s="3" t="str">
        <f t="shared" si="143"/>
        <v xml:space="preserve"> </v>
      </c>
      <c r="AR266" s="3" t="str">
        <f t="shared" si="144"/>
        <v xml:space="preserve"> </v>
      </c>
    </row>
    <row r="267" spans="1:44">
      <c r="A267" s="3">
        <f t="shared" si="145"/>
        <v>2.6399999999999877</v>
      </c>
      <c r="B267" s="3">
        <f t="shared" si="134"/>
        <v>0</v>
      </c>
      <c r="C267" s="3">
        <f t="shared" si="135"/>
        <v>2.3998999999999984</v>
      </c>
      <c r="D267" s="14">
        <f t="shared" si="146"/>
        <v>-3.1183354829015485E-2</v>
      </c>
      <c r="E267" s="14">
        <f t="shared" si="139"/>
        <v>-0.14274438771396783</v>
      </c>
      <c r="F267" s="14">
        <f t="shared" si="136"/>
        <v>-0.17392774254298332</v>
      </c>
      <c r="G267" s="3">
        <f t="shared" si="140"/>
        <v>-11.948970630123386</v>
      </c>
      <c r="H267" s="3">
        <f t="shared" si="137"/>
        <v>27.151993963814402</v>
      </c>
      <c r="I267" s="3">
        <f t="shared" si="138"/>
        <v>93.582373370986687</v>
      </c>
      <c r="P267" s="3" t="str">
        <f t="shared" si="133"/>
        <v xml:space="preserve"> </v>
      </c>
      <c r="Q267" s="3" t="str">
        <f t="shared" si="147"/>
        <v xml:space="preserve"> </v>
      </c>
      <c r="R267" s="3" t="str">
        <f t="shared" si="148"/>
        <v xml:space="preserve"> </v>
      </c>
      <c r="S267" s="3" t="str">
        <f t="shared" si="149"/>
        <v xml:space="preserve"> </v>
      </c>
      <c r="T267" s="3">
        <f t="shared" si="150"/>
        <v>0</v>
      </c>
      <c r="U267" s="3" t="str">
        <f t="shared" si="151"/>
        <v xml:space="preserve"> </v>
      </c>
      <c r="V267" s="3" t="str">
        <f t="shared" si="152"/>
        <v xml:space="preserve"> </v>
      </c>
      <c r="W267" s="3" t="str">
        <f t="shared" si="153"/>
        <v xml:space="preserve"> </v>
      </c>
      <c r="X267" s="3" t="str">
        <f t="shared" si="154"/>
        <v xml:space="preserve"> </v>
      </c>
      <c r="Y267" s="3" t="str">
        <f t="shared" si="155"/>
        <v xml:space="preserve"> </v>
      </c>
      <c r="AA267" s="16" t="str">
        <f t="shared" si="156"/>
        <v>UprStage</v>
      </c>
      <c r="AC267" s="3">
        <f t="shared" si="157"/>
        <v>2.3982428571428556</v>
      </c>
      <c r="AD267" s="3">
        <f t="shared" si="158"/>
        <v>19.801588161411491</v>
      </c>
      <c r="AE267" s="3">
        <f t="shared" si="159"/>
        <v>1.6571428571427482E-3</v>
      </c>
      <c r="AF267" s="3">
        <f t="shared" si="161"/>
        <v>14.55587664635404</v>
      </c>
      <c r="AH267" s="28">
        <f t="shared" si="162"/>
        <v>0.26300000000000001</v>
      </c>
      <c r="AI267" s="28">
        <f t="shared" si="163"/>
        <v>2.5446900494077322E-4</v>
      </c>
      <c r="AJ267" s="40">
        <f t="shared" si="160"/>
        <v>1.455587664635404E-2</v>
      </c>
      <c r="AK267" s="28"/>
      <c r="AM267" s="14">
        <f>Rho_Coef0+Rho_Coef1*Solution!I267+Rho_Coef2*Solution!I267^2</f>
        <v>0.9910623045237672</v>
      </c>
      <c r="AO267" s="3" t="str">
        <f t="shared" si="141"/>
        <v xml:space="preserve"> </v>
      </c>
      <c r="AP267" s="3" t="str">
        <f t="shared" si="142"/>
        <v xml:space="preserve"> </v>
      </c>
      <c r="AQ267" s="3" t="str">
        <f t="shared" si="143"/>
        <v xml:space="preserve"> </v>
      </c>
      <c r="AR267" s="3" t="str">
        <f t="shared" si="144"/>
        <v xml:space="preserve"> </v>
      </c>
    </row>
    <row r="268" spans="1:44">
      <c r="A268" s="3">
        <f t="shared" si="145"/>
        <v>2.6499999999999875</v>
      </c>
      <c r="B268" s="3">
        <f t="shared" si="134"/>
        <v>0</v>
      </c>
      <c r="C268" s="3">
        <f t="shared" si="135"/>
        <v>2.3998999999999984</v>
      </c>
      <c r="D268" s="14">
        <f t="shared" si="146"/>
        <v>-3.0908688310246148E-2</v>
      </c>
      <c r="E268" s="14">
        <f t="shared" si="139"/>
        <v>-0.14274438771396783</v>
      </c>
      <c r="F268" s="14">
        <f t="shared" si="136"/>
        <v>-0.17365307602421398</v>
      </c>
      <c r="G268" s="3">
        <f t="shared" si="140"/>
        <v>-11.930100827538316</v>
      </c>
      <c r="H268" s="3">
        <f t="shared" si="137"/>
        <v>27.032504257513168</v>
      </c>
      <c r="I268" s="3">
        <f t="shared" si="138"/>
        <v>93.853296805583454</v>
      </c>
      <c r="P268" s="3" t="str">
        <f t="shared" si="133"/>
        <v xml:space="preserve"> </v>
      </c>
      <c r="Q268" s="3" t="str">
        <f t="shared" si="147"/>
        <v xml:space="preserve"> </v>
      </c>
      <c r="R268" s="3" t="str">
        <f t="shared" si="148"/>
        <v xml:space="preserve"> </v>
      </c>
      <c r="S268" s="3" t="str">
        <f t="shared" si="149"/>
        <v xml:space="preserve"> </v>
      </c>
      <c r="T268" s="3">
        <f t="shared" si="150"/>
        <v>0</v>
      </c>
      <c r="U268" s="3" t="str">
        <f t="shared" si="151"/>
        <v xml:space="preserve"> </v>
      </c>
      <c r="V268" s="3" t="str">
        <f t="shared" si="152"/>
        <v xml:space="preserve"> </v>
      </c>
      <c r="W268" s="3" t="str">
        <f t="shared" si="153"/>
        <v xml:space="preserve"> </v>
      </c>
      <c r="X268" s="3" t="str">
        <f t="shared" si="154"/>
        <v xml:space="preserve"> </v>
      </c>
      <c r="Y268" s="3" t="str">
        <f t="shared" si="155"/>
        <v xml:space="preserve"> </v>
      </c>
      <c r="AA268" s="16" t="str">
        <f t="shared" si="156"/>
        <v>UprStage</v>
      </c>
      <c r="AC268" s="3">
        <f t="shared" si="157"/>
        <v>2.3982428571428556</v>
      </c>
      <c r="AD268" s="3">
        <f t="shared" si="158"/>
        <v>19.801588161411491</v>
      </c>
      <c r="AE268" s="3">
        <f t="shared" si="159"/>
        <v>1.6571428571427482E-3</v>
      </c>
      <c r="AF268" s="3">
        <f t="shared" si="161"/>
        <v>14.55587664635404</v>
      </c>
      <c r="AH268" s="28">
        <f t="shared" si="162"/>
        <v>0.26300000000000001</v>
      </c>
      <c r="AI268" s="28">
        <f t="shared" si="163"/>
        <v>2.5446900494077322E-4</v>
      </c>
      <c r="AJ268" s="40">
        <f t="shared" si="160"/>
        <v>1.455587664635404E-2</v>
      </c>
      <c r="AK268" s="28"/>
      <c r="AM268" s="14">
        <f>Rho_Coef0+Rho_Coef1*Solution!I268+Rho_Coef2*Solution!I268^2</f>
        <v>0.99103648432146574</v>
      </c>
      <c r="AO268" s="3" t="str">
        <f t="shared" si="141"/>
        <v xml:space="preserve"> </v>
      </c>
      <c r="AP268" s="3" t="str">
        <f t="shared" si="142"/>
        <v xml:space="preserve"> </v>
      </c>
      <c r="AQ268" s="3" t="str">
        <f t="shared" si="143"/>
        <v xml:space="preserve"> </v>
      </c>
      <c r="AR268" s="3" t="str">
        <f t="shared" si="144"/>
        <v xml:space="preserve"> </v>
      </c>
    </row>
    <row r="269" spans="1:44">
      <c r="A269" s="3">
        <f t="shared" si="145"/>
        <v>2.6599999999999873</v>
      </c>
      <c r="B269" s="3">
        <f t="shared" si="134"/>
        <v>0</v>
      </c>
      <c r="C269" s="3">
        <f t="shared" si="135"/>
        <v>2.3998999999999984</v>
      </c>
      <c r="D269" s="14">
        <f t="shared" si="146"/>
        <v>-3.0635677035802587E-2</v>
      </c>
      <c r="E269" s="14">
        <f t="shared" si="139"/>
        <v>-0.14274438771396783</v>
      </c>
      <c r="F269" s="14">
        <f t="shared" si="136"/>
        <v>-0.17338006474977041</v>
      </c>
      <c r="G269" s="3">
        <f t="shared" si="140"/>
        <v>-11.91134474152051</v>
      </c>
      <c r="H269" s="3">
        <f t="shared" si="137"/>
        <v>26.913203249237785</v>
      </c>
      <c r="I269" s="3">
        <f t="shared" si="138"/>
        <v>94.123026280921522</v>
      </c>
      <c r="P269" s="3" t="str">
        <f t="shared" ref="P269:P332" si="164">IF($A269&lt;$L$4,$M$3+($A269-$L$3)*$N$3," ")</f>
        <v xml:space="preserve"> </v>
      </c>
      <c r="Q269" s="3" t="str">
        <f t="shared" si="147"/>
        <v xml:space="preserve"> </v>
      </c>
      <c r="R269" s="3" t="str">
        <f t="shared" si="148"/>
        <v xml:space="preserve"> </v>
      </c>
      <c r="S269" s="3" t="str">
        <f t="shared" si="149"/>
        <v xml:space="preserve"> </v>
      </c>
      <c r="T269" s="3">
        <f t="shared" si="150"/>
        <v>0</v>
      </c>
      <c r="U269" s="3" t="str">
        <f t="shared" si="151"/>
        <v xml:space="preserve"> </v>
      </c>
      <c r="V269" s="3" t="str">
        <f t="shared" si="152"/>
        <v xml:space="preserve"> </v>
      </c>
      <c r="W269" s="3" t="str">
        <f t="shared" si="153"/>
        <v xml:space="preserve"> </v>
      </c>
      <c r="X269" s="3" t="str">
        <f t="shared" si="154"/>
        <v xml:space="preserve"> </v>
      </c>
      <c r="Y269" s="3" t="str">
        <f t="shared" si="155"/>
        <v xml:space="preserve"> </v>
      </c>
      <c r="AA269" s="16" t="str">
        <f t="shared" si="156"/>
        <v>UprStage</v>
      </c>
      <c r="AC269" s="3">
        <f t="shared" si="157"/>
        <v>2.3982428571428556</v>
      </c>
      <c r="AD269" s="3">
        <f t="shared" si="158"/>
        <v>19.801588161411491</v>
      </c>
      <c r="AE269" s="3">
        <f t="shared" si="159"/>
        <v>1.6571428571427482E-3</v>
      </c>
      <c r="AF269" s="3">
        <f t="shared" si="161"/>
        <v>14.55587664635404</v>
      </c>
      <c r="AH269" s="28">
        <f t="shared" si="162"/>
        <v>0.26300000000000001</v>
      </c>
      <c r="AI269" s="28">
        <f t="shared" si="163"/>
        <v>2.5446900494077322E-4</v>
      </c>
      <c r="AJ269" s="40">
        <f t="shared" si="160"/>
        <v>1.455587664635404E-2</v>
      </c>
      <c r="AK269" s="28"/>
      <c r="AM269" s="14">
        <f>Rho_Coef0+Rho_Coef1*Solution!I269+Rho_Coef2*Solution!I269^2</f>
        <v>0.99101077840490115</v>
      </c>
      <c r="AO269" s="3" t="str">
        <f t="shared" si="141"/>
        <v xml:space="preserve"> </v>
      </c>
      <c r="AP269" s="3" t="str">
        <f t="shared" si="142"/>
        <v xml:space="preserve"> </v>
      </c>
      <c r="AQ269" s="3" t="str">
        <f t="shared" si="143"/>
        <v xml:space="preserve"> </v>
      </c>
      <c r="AR269" s="3" t="str">
        <f t="shared" si="144"/>
        <v xml:space="preserve"> </v>
      </c>
    </row>
    <row r="270" spans="1:44">
      <c r="A270" s="3">
        <f t="shared" si="145"/>
        <v>2.6699999999999871</v>
      </c>
      <c r="B270" s="3">
        <f t="shared" si="134"/>
        <v>0</v>
      </c>
      <c r="C270" s="3">
        <f t="shared" si="135"/>
        <v>2.3998999999999984</v>
      </c>
      <c r="D270" s="14">
        <f t="shared" si="146"/>
        <v>-3.0364312487483218E-2</v>
      </c>
      <c r="E270" s="14">
        <f t="shared" si="139"/>
        <v>-0.14274438771396783</v>
      </c>
      <c r="F270" s="14">
        <f t="shared" si="136"/>
        <v>-0.17310870020145105</v>
      </c>
      <c r="G270" s="3">
        <f t="shared" si="140"/>
        <v>-11.892701786862927</v>
      </c>
      <c r="H270" s="3">
        <f t="shared" si="137"/>
        <v>26.794089801822579</v>
      </c>
      <c r="I270" s="3">
        <f t="shared" si="138"/>
        <v>94.391563678324559</v>
      </c>
      <c r="P270" s="3" t="str">
        <f t="shared" si="164"/>
        <v xml:space="preserve"> </v>
      </c>
      <c r="Q270" s="3" t="str">
        <f t="shared" si="147"/>
        <v xml:space="preserve"> </v>
      </c>
      <c r="R270" s="3" t="str">
        <f t="shared" si="148"/>
        <v xml:space="preserve"> </v>
      </c>
      <c r="S270" s="3" t="str">
        <f t="shared" si="149"/>
        <v xml:space="preserve"> </v>
      </c>
      <c r="T270" s="3">
        <f t="shared" si="150"/>
        <v>0</v>
      </c>
      <c r="U270" s="3" t="str">
        <f t="shared" si="151"/>
        <v xml:space="preserve"> </v>
      </c>
      <c r="V270" s="3" t="str">
        <f t="shared" si="152"/>
        <v xml:space="preserve"> </v>
      </c>
      <c r="W270" s="3" t="str">
        <f t="shared" si="153"/>
        <v xml:space="preserve"> </v>
      </c>
      <c r="X270" s="3" t="str">
        <f t="shared" si="154"/>
        <v xml:space="preserve"> </v>
      </c>
      <c r="Y270" s="3" t="str">
        <f t="shared" si="155"/>
        <v xml:space="preserve"> </v>
      </c>
      <c r="AA270" s="16" t="str">
        <f t="shared" si="156"/>
        <v>UprStage</v>
      </c>
      <c r="AC270" s="3">
        <f t="shared" si="157"/>
        <v>2.3982428571428556</v>
      </c>
      <c r="AD270" s="3">
        <f t="shared" si="158"/>
        <v>19.801588161411491</v>
      </c>
      <c r="AE270" s="3">
        <f t="shared" si="159"/>
        <v>1.6571428571427482E-3</v>
      </c>
      <c r="AF270" s="3">
        <f t="shared" si="161"/>
        <v>14.55587664635404</v>
      </c>
      <c r="AH270" s="28">
        <f t="shared" si="162"/>
        <v>0.26300000000000001</v>
      </c>
      <c r="AI270" s="28">
        <f t="shared" si="163"/>
        <v>2.5446900494077322E-4</v>
      </c>
      <c r="AJ270" s="40">
        <f t="shared" si="160"/>
        <v>1.455587664635404E-2</v>
      </c>
      <c r="AK270" s="28"/>
      <c r="AM270" s="14">
        <f>Rho_Coef0+Rho_Coef1*Solution!I270+Rho_Coef2*Solution!I270^2</f>
        <v>0.99098518658821</v>
      </c>
      <c r="AO270" s="3" t="str">
        <f t="shared" si="141"/>
        <v xml:space="preserve"> </v>
      </c>
      <c r="AP270" s="3" t="str">
        <f t="shared" si="142"/>
        <v xml:space="preserve"> </v>
      </c>
      <c r="AQ270" s="3" t="str">
        <f t="shared" si="143"/>
        <v xml:space="preserve"> </v>
      </c>
      <c r="AR270" s="3" t="str">
        <f t="shared" si="144"/>
        <v xml:space="preserve"> </v>
      </c>
    </row>
    <row r="271" spans="1:44">
      <c r="A271" s="3">
        <f t="shared" si="145"/>
        <v>2.6799999999999868</v>
      </c>
      <c r="B271" s="3">
        <f t="shared" si="134"/>
        <v>0</v>
      </c>
      <c r="C271" s="3">
        <f t="shared" si="135"/>
        <v>2.3998999999999984</v>
      </c>
      <c r="D271" s="14">
        <f t="shared" si="146"/>
        <v>-3.0094586217312529E-2</v>
      </c>
      <c r="E271" s="14">
        <f t="shared" si="139"/>
        <v>-0.14274438771396783</v>
      </c>
      <c r="F271" s="14">
        <f t="shared" si="136"/>
        <v>-0.17283897393128037</v>
      </c>
      <c r="G271" s="3">
        <f t="shared" si="140"/>
        <v>-11.874171383183102</v>
      </c>
      <c r="H271" s="3">
        <f t="shared" si="137"/>
        <v>26.675162783953951</v>
      </c>
      <c r="I271" s="3">
        <f t="shared" si="138"/>
        <v>94.658910867773628</v>
      </c>
      <c r="P271" s="3" t="str">
        <f t="shared" si="164"/>
        <v xml:space="preserve"> </v>
      </c>
      <c r="Q271" s="3" t="str">
        <f t="shared" si="147"/>
        <v xml:space="preserve"> </v>
      </c>
      <c r="R271" s="3" t="str">
        <f t="shared" si="148"/>
        <v xml:space="preserve"> </v>
      </c>
      <c r="S271" s="3" t="str">
        <f t="shared" si="149"/>
        <v xml:space="preserve"> </v>
      </c>
      <c r="T271" s="3">
        <f t="shared" si="150"/>
        <v>0</v>
      </c>
      <c r="U271" s="3" t="str">
        <f t="shared" si="151"/>
        <v xml:space="preserve"> </v>
      </c>
      <c r="V271" s="3" t="str">
        <f t="shared" si="152"/>
        <v xml:space="preserve"> </v>
      </c>
      <c r="W271" s="3" t="str">
        <f t="shared" si="153"/>
        <v xml:space="preserve"> </v>
      </c>
      <c r="X271" s="3" t="str">
        <f t="shared" si="154"/>
        <v xml:space="preserve"> </v>
      </c>
      <c r="Y271" s="3" t="str">
        <f t="shared" si="155"/>
        <v xml:space="preserve"> </v>
      </c>
      <c r="AA271" s="16" t="str">
        <f t="shared" si="156"/>
        <v>UprStage</v>
      </c>
      <c r="AC271" s="3">
        <f t="shared" si="157"/>
        <v>2.3982428571428556</v>
      </c>
      <c r="AD271" s="3">
        <f t="shared" si="158"/>
        <v>19.801588161411491</v>
      </c>
      <c r="AE271" s="3">
        <f t="shared" si="159"/>
        <v>1.6571428571427482E-3</v>
      </c>
      <c r="AF271" s="3">
        <f t="shared" si="161"/>
        <v>14.55587664635404</v>
      </c>
      <c r="AH271" s="28">
        <f t="shared" si="162"/>
        <v>0.26300000000000001</v>
      </c>
      <c r="AI271" s="28">
        <f t="shared" si="163"/>
        <v>2.5446900494077322E-4</v>
      </c>
      <c r="AJ271" s="40">
        <f t="shared" si="160"/>
        <v>1.455587664635404E-2</v>
      </c>
      <c r="AK271" s="28"/>
      <c r="AM271" s="14">
        <f>Rho_Coef0+Rho_Coef1*Solution!I271+Rho_Coef2*Solution!I271^2</f>
        <v>0.99095970868665206</v>
      </c>
      <c r="AO271" s="3" t="str">
        <f t="shared" si="141"/>
        <v xml:space="preserve"> </v>
      </c>
      <c r="AP271" s="3" t="str">
        <f t="shared" si="142"/>
        <v xml:space="preserve"> </v>
      </c>
      <c r="AQ271" s="3" t="str">
        <f t="shared" si="143"/>
        <v xml:space="preserve"> </v>
      </c>
      <c r="AR271" s="3" t="str">
        <f t="shared" si="144"/>
        <v xml:space="preserve"> </v>
      </c>
    </row>
    <row r="272" spans="1:44">
      <c r="A272" s="3">
        <f t="shared" si="145"/>
        <v>2.6899999999999866</v>
      </c>
      <c r="B272" s="3">
        <f t="shared" si="134"/>
        <v>0</v>
      </c>
      <c r="C272" s="3">
        <f t="shared" si="135"/>
        <v>2.3998999999999984</v>
      </c>
      <c r="D272" s="14">
        <f t="shared" si="146"/>
        <v>-2.9826489846935839E-2</v>
      </c>
      <c r="E272" s="14">
        <f t="shared" si="139"/>
        <v>-0.14274438771396783</v>
      </c>
      <c r="F272" s="14">
        <f t="shared" si="136"/>
        <v>-0.17257087756090367</v>
      </c>
      <c r="G272" s="3">
        <f t="shared" si="140"/>
        <v>-11.855752954881577</v>
      </c>
      <c r="H272" s="3">
        <f t="shared" si="137"/>
        <v>26.55642107012212</v>
      </c>
      <c r="I272" s="3">
        <f t="shared" si="138"/>
        <v>94.92506970796542</v>
      </c>
      <c r="P272" s="3" t="str">
        <f t="shared" si="164"/>
        <v xml:space="preserve"> </v>
      </c>
      <c r="Q272" s="3" t="str">
        <f t="shared" si="147"/>
        <v xml:space="preserve"> </v>
      </c>
      <c r="R272" s="3" t="str">
        <f t="shared" si="148"/>
        <v xml:space="preserve"> </v>
      </c>
      <c r="S272" s="3" t="str">
        <f t="shared" si="149"/>
        <v xml:space="preserve"> </v>
      </c>
      <c r="T272" s="3">
        <f t="shared" si="150"/>
        <v>0</v>
      </c>
      <c r="U272" s="3" t="str">
        <f t="shared" si="151"/>
        <v xml:space="preserve"> </v>
      </c>
      <c r="V272" s="3" t="str">
        <f t="shared" si="152"/>
        <v xml:space="preserve"> </v>
      </c>
      <c r="W272" s="3" t="str">
        <f t="shared" si="153"/>
        <v xml:space="preserve"> </v>
      </c>
      <c r="X272" s="3" t="str">
        <f t="shared" si="154"/>
        <v xml:space="preserve"> </v>
      </c>
      <c r="Y272" s="3" t="str">
        <f t="shared" si="155"/>
        <v xml:space="preserve"> </v>
      </c>
      <c r="AA272" s="16" t="str">
        <f t="shared" si="156"/>
        <v>UprStage</v>
      </c>
      <c r="AC272" s="3">
        <f t="shared" si="157"/>
        <v>2.3982428571428556</v>
      </c>
      <c r="AD272" s="3">
        <f t="shared" si="158"/>
        <v>19.801588161411491</v>
      </c>
      <c r="AE272" s="3">
        <f t="shared" si="159"/>
        <v>1.6571428571427482E-3</v>
      </c>
      <c r="AF272" s="3">
        <f t="shared" si="161"/>
        <v>14.55587664635404</v>
      </c>
      <c r="AH272" s="28">
        <f t="shared" si="162"/>
        <v>0.26300000000000001</v>
      </c>
      <c r="AI272" s="28">
        <f t="shared" si="163"/>
        <v>2.5446900494077322E-4</v>
      </c>
      <c r="AJ272" s="40">
        <f t="shared" si="160"/>
        <v>1.455587664635404E-2</v>
      </c>
      <c r="AK272" s="28"/>
      <c r="AM272" s="14">
        <f>Rho_Coef0+Rho_Coef1*Solution!I272+Rho_Coef2*Solution!I272^2</f>
        <v>0.99093434451660534</v>
      </c>
      <c r="AO272" s="3" t="str">
        <f t="shared" si="141"/>
        <v xml:space="preserve"> </v>
      </c>
      <c r="AP272" s="3" t="str">
        <f t="shared" si="142"/>
        <v xml:space="preserve"> </v>
      </c>
      <c r="AQ272" s="3" t="str">
        <f t="shared" si="143"/>
        <v xml:space="preserve"> </v>
      </c>
      <c r="AR272" s="3" t="str">
        <f t="shared" si="144"/>
        <v xml:space="preserve"> </v>
      </c>
    </row>
    <row r="273" spans="1:44">
      <c r="A273" s="3">
        <f t="shared" si="145"/>
        <v>2.6999999999999864</v>
      </c>
      <c r="B273" s="3">
        <f t="shared" si="134"/>
        <v>0</v>
      </c>
      <c r="C273" s="3">
        <f t="shared" si="135"/>
        <v>2.3998999999999984</v>
      </c>
      <c r="D273" s="14">
        <f t="shared" si="146"/>
        <v>-2.9560015067020683E-2</v>
      </c>
      <c r="E273" s="14">
        <f t="shared" si="139"/>
        <v>-0.14274438771396783</v>
      </c>
      <c r="F273" s="14">
        <f t="shared" si="136"/>
        <v>-0.17230440278098852</v>
      </c>
      <c r="G273" s="3">
        <f t="shared" si="140"/>
        <v>-11.837445931100781</v>
      </c>
      <c r="H273" s="3">
        <f t="shared" si="137"/>
        <v>26.437863540573304</v>
      </c>
      <c r="I273" s="3">
        <f t="shared" si="138"/>
        <v>95.190042046370081</v>
      </c>
      <c r="P273" s="3" t="str">
        <f t="shared" si="164"/>
        <v xml:space="preserve"> </v>
      </c>
      <c r="Q273" s="3" t="str">
        <f t="shared" si="147"/>
        <v xml:space="preserve"> </v>
      </c>
      <c r="R273" s="3" t="str">
        <f t="shared" si="148"/>
        <v xml:space="preserve"> </v>
      </c>
      <c r="S273" s="3" t="str">
        <f t="shared" si="149"/>
        <v xml:space="preserve"> </v>
      </c>
      <c r="T273" s="3">
        <f t="shared" si="150"/>
        <v>0</v>
      </c>
      <c r="U273" s="3" t="str">
        <f t="shared" si="151"/>
        <v xml:space="preserve"> </v>
      </c>
      <c r="V273" s="3" t="str">
        <f t="shared" si="152"/>
        <v xml:space="preserve"> </v>
      </c>
      <c r="W273" s="3" t="str">
        <f t="shared" si="153"/>
        <v xml:space="preserve"> </v>
      </c>
      <c r="X273" s="3" t="str">
        <f t="shared" si="154"/>
        <v xml:space="preserve"> </v>
      </c>
      <c r="Y273" s="3" t="str">
        <f t="shared" si="155"/>
        <v xml:space="preserve"> </v>
      </c>
      <c r="AA273" s="16" t="str">
        <f t="shared" si="156"/>
        <v>UprStage</v>
      </c>
      <c r="AC273" s="3">
        <f t="shared" si="157"/>
        <v>2.3982428571428556</v>
      </c>
      <c r="AD273" s="3">
        <f t="shared" si="158"/>
        <v>19.801588161411491</v>
      </c>
      <c r="AE273" s="3">
        <f t="shared" si="159"/>
        <v>1.6571428571427482E-3</v>
      </c>
      <c r="AF273" s="3">
        <f t="shared" si="161"/>
        <v>14.55587664635404</v>
      </c>
      <c r="AH273" s="28">
        <f t="shared" si="162"/>
        <v>0.26300000000000001</v>
      </c>
      <c r="AI273" s="28">
        <f t="shared" si="163"/>
        <v>2.5446900494077322E-4</v>
      </c>
      <c r="AJ273" s="40">
        <f t="shared" si="160"/>
        <v>1.455587664635404E-2</v>
      </c>
      <c r="AK273" s="28"/>
      <c r="AM273" s="14">
        <f>Rho_Coef0+Rho_Coef1*Solution!I273+Rho_Coef2*Solution!I273^2</f>
        <v>0.9909090938955597</v>
      </c>
      <c r="AO273" s="3" t="str">
        <f t="shared" si="141"/>
        <v xml:space="preserve"> </v>
      </c>
      <c r="AP273" s="3" t="str">
        <f t="shared" si="142"/>
        <v xml:space="preserve"> </v>
      </c>
      <c r="AQ273" s="3" t="str">
        <f t="shared" si="143"/>
        <v xml:space="preserve"> </v>
      </c>
      <c r="AR273" s="3" t="str">
        <f t="shared" si="144"/>
        <v xml:space="preserve"> </v>
      </c>
    </row>
    <row r="274" spans="1:44">
      <c r="A274" s="3">
        <f t="shared" si="145"/>
        <v>2.7099999999999862</v>
      </c>
      <c r="B274" s="3">
        <f t="shared" si="134"/>
        <v>0</v>
      </c>
      <c r="C274" s="3">
        <f t="shared" si="135"/>
        <v>2.3998999999999984</v>
      </c>
      <c r="D274" s="14">
        <f t="shared" si="146"/>
        <v>-2.9295153636664746E-2</v>
      </c>
      <c r="E274" s="14">
        <f t="shared" si="139"/>
        <v>-0.14274438771396783</v>
      </c>
      <c r="F274" s="14">
        <f t="shared" si="136"/>
        <v>-0.17203954135063257</v>
      </c>
      <c r="G274" s="3">
        <f t="shared" si="140"/>
        <v>-11.819249745684337</v>
      </c>
      <c r="H274" s="3">
        <f t="shared" si="137"/>
        <v>26.319489081262297</v>
      </c>
      <c r="I274" s="3">
        <f t="shared" si="138"/>
        <v>95.453829719288535</v>
      </c>
      <c r="P274" s="3" t="str">
        <f t="shared" si="164"/>
        <v xml:space="preserve"> </v>
      </c>
      <c r="Q274" s="3" t="str">
        <f t="shared" si="147"/>
        <v xml:space="preserve"> </v>
      </c>
      <c r="R274" s="3" t="str">
        <f t="shared" si="148"/>
        <v xml:space="preserve"> </v>
      </c>
      <c r="S274" s="3" t="str">
        <f t="shared" si="149"/>
        <v xml:space="preserve"> </v>
      </c>
      <c r="T274" s="3">
        <f t="shared" si="150"/>
        <v>0</v>
      </c>
      <c r="U274" s="3" t="str">
        <f t="shared" si="151"/>
        <v xml:space="preserve"> </v>
      </c>
      <c r="V274" s="3" t="str">
        <f t="shared" si="152"/>
        <v xml:space="preserve"> </v>
      </c>
      <c r="W274" s="3" t="str">
        <f t="shared" si="153"/>
        <v xml:space="preserve"> </v>
      </c>
      <c r="X274" s="3" t="str">
        <f t="shared" si="154"/>
        <v xml:space="preserve"> </v>
      </c>
      <c r="Y274" s="3" t="str">
        <f t="shared" si="155"/>
        <v xml:space="preserve"> </v>
      </c>
      <c r="AA274" s="16" t="str">
        <f t="shared" si="156"/>
        <v>UprStage</v>
      </c>
      <c r="AC274" s="3">
        <f t="shared" si="157"/>
        <v>2.3982428571428556</v>
      </c>
      <c r="AD274" s="3">
        <f t="shared" si="158"/>
        <v>19.801588161411491</v>
      </c>
      <c r="AE274" s="3">
        <f t="shared" si="159"/>
        <v>1.6571428571427482E-3</v>
      </c>
      <c r="AF274" s="3">
        <f t="shared" si="161"/>
        <v>14.55587664635404</v>
      </c>
      <c r="AH274" s="28">
        <f t="shared" si="162"/>
        <v>0.26300000000000001</v>
      </c>
      <c r="AI274" s="28">
        <f t="shared" si="163"/>
        <v>2.5446900494077322E-4</v>
      </c>
      <c r="AJ274" s="40">
        <f t="shared" si="160"/>
        <v>1.455587664635404E-2</v>
      </c>
      <c r="AK274" s="28"/>
      <c r="AM274" s="14">
        <f>Rho_Coef0+Rho_Coef1*Solution!I274+Rho_Coef2*Solution!I274^2</f>
        <v>0.99088395664211193</v>
      </c>
      <c r="AO274" s="3" t="str">
        <f t="shared" si="141"/>
        <v xml:space="preserve"> </v>
      </c>
      <c r="AP274" s="3" t="str">
        <f t="shared" si="142"/>
        <v xml:space="preserve"> </v>
      </c>
      <c r="AQ274" s="3" t="str">
        <f t="shared" si="143"/>
        <v xml:space="preserve"> </v>
      </c>
      <c r="AR274" s="3" t="str">
        <f t="shared" si="144"/>
        <v xml:space="preserve"> </v>
      </c>
    </row>
    <row r="275" spans="1:44">
      <c r="A275" s="3">
        <f t="shared" si="145"/>
        <v>2.719999999999986</v>
      </c>
      <c r="B275" s="3">
        <f t="shared" si="134"/>
        <v>0</v>
      </c>
      <c r="C275" s="3">
        <f t="shared" si="135"/>
        <v>2.3998999999999984</v>
      </c>
      <c r="D275" s="14">
        <f t="shared" si="146"/>
        <v>-2.9031897382810118E-2</v>
      </c>
      <c r="E275" s="14">
        <f t="shared" si="139"/>
        <v>-0.14274438771396783</v>
      </c>
      <c r="F275" s="14">
        <f t="shared" si="136"/>
        <v>-0.17177628509677795</v>
      </c>
      <c r="G275" s="3">
        <f t="shared" si="140"/>
        <v>-11.801163837136839</v>
      </c>
      <c r="H275" s="3">
        <f t="shared" si="137"/>
        <v>26.201296583805455</v>
      </c>
      <c r="I275" s="3">
        <f t="shared" si="138"/>
        <v>95.716434551909302</v>
      </c>
      <c r="P275" s="3" t="str">
        <f t="shared" si="164"/>
        <v xml:space="preserve"> </v>
      </c>
      <c r="Q275" s="3" t="str">
        <f t="shared" si="147"/>
        <v xml:space="preserve"> </v>
      </c>
      <c r="R275" s="3" t="str">
        <f t="shared" si="148"/>
        <v xml:space="preserve"> </v>
      </c>
      <c r="S275" s="3" t="str">
        <f t="shared" si="149"/>
        <v xml:space="preserve"> </v>
      </c>
      <c r="T275" s="3">
        <f t="shared" si="150"/>
        <v>0</v>
      </c>
      <c r="U275" s="3" t="str">
        <f t="shared" si="151"/>
        <v xml:space="preserve"> </v>
      </c>
      <c r="V275" s="3" t="str">
        <f t="shared" si="152"/>
        <v xml:space="preserve"> </v>
      </c>
      <c r="W275" s="3" t="str">
        <f t="shared" si="153"/>
        <v xml:space="preserve"> </v>
      </c>
      <c r="X275" s="3" t="str">
        <f t="shared" si="154"/>
        <v xml:space="preserve"> </v>
      </c>
      <c r="Y275" s="3" t="str">
        <f t="shared" si="155"/>
        <v xml:space="preserve"> </v>
      </c>
      <c r="AA275" s="16" t="str">
        <f t="shared" si="156"/>
        <v>UprStage</v>
      </c>
      <c r="AC275" s="3">
        <f t="shared" si="157"/>
        <v>2.3982428571428556</v>
      </c>
      <c r="AD275" s="3">
        <f t="shared" si="158"/>
        <v>19.801588161411491</v>
      </c>
      <c r="AE275" s="3">
        <f t="shared" si="159"/>
        <v>1.6571428571427482E-3</v>
      </c>
      <c r="AF275" s="3">
        <f t="shared" si="161"/>
        <v>14.55587664635404</v>
      </c>
      <c r="AH275" s="28">
        <f t="shared" si="162"/>
        <v>0.26300000000000001</v>
      </c>
      <c r="AI275" s="28">
        <f t="shared" si="163"/>
        <v>2.5446900494077322E-4</v>
      </c>
      <c r="AJ275" s="40">
        <f t="shared" si="160"/>
        <v>1.455587664635404E-2</v>
      </c>
      <c r="AK275" s="28"/>
      <c r="AM275" s="14">
        <f>Rho_Coef0+Rho_Coef1*Solution!I275+Rho_Coef2*Solution!I275^2</f>
        <v>0.99085893257595892</v>
      </c>
      <c r="AO275" s="3" t="str">
        <f t="shared" si="141"/>
        <v xml:space="preserve"> </v>
      </c>
      <c r="AP275" s="3" t="str">
        <f t="shared" si="142"/>
        <v xml:space="preserve"> </v>
      </c>
      <c r="AQ275" s="3" t="str">
        <f t="shared" si="143"/>
        <v xml:space="preserve"> </v>
      </c>
      <c r="AR275" s="3" t="str">
        <f t="shared" si="144"/>
        <v xml:space="preserve"> </v>
      </c>
    </row>
    <row r="276" spans="1:44">
      <c r="A276" s="3">
        <f t="shared" si="145"/>
        <v>2.7299999999999858</v>
      </c>
      <c r="B276" s="3">
        <f t="shared" si="134"/>
        <v>0</v>
      </c>
      <c r="C276" s="3">
        <f t="shared" si="135"/>
        <v>2.3998999999999984</v>
      </c>
      <c r="D276" s="14">
        <f t="shared" si="146"/>
        <v>-2.8770238199663924E-2</v>
      </c>
      <c r="E276" s="14">
        <f t="shared" si="139"/>
        <v>-0.14274438771396783</v>
      </c>
      <c r="F276" s="14">
        <f t="shared" si="136"/>
        <v>-0.17151462591363176</v>
      </c>
      <c r="G276" s="3">
        <f t="shared" si="140"/>
        <v>-11.783187648584036</v>
      </c>
      <c r="H276" s="3">
        <f t="shared" si="137"/>
        <v>26.083284945434087</v>
      </c>
      <c r="I276" s="3">
        <f t="shared" si="138"/>
        <v>95.977858358364927</v>
      </c>
      <c r="P276" s="3" t="str">
        <f t="shared" si="164"/>
        <v xml:space="preserve"> </v>
      </c>
      <c r="Q276" s="3" t="str">
        <f t="shared" si="147"/>
        <v xml:space="preserve"> </v>
      </c>
      <c r="R276" s="3" t="str">
        <f t="shared" si="148"/>
        <v xml:space="preserve"> </v>
      </c>
      <c r="S276" s="3" t="str">
        <f t="shared" si="149"/>
        <v xml:space="preserve"> </v>
      </c>
      <c r="T276" s="3">
        <f t="shared" si="150"/>
        <v>0</v>
      </c>
      <c r="U276" s="3" t="str">
        <f t="shared" si="151"/>
        <v xml:space="preserve"> </v>
      </c>
      <c r="V276" s="3" t="str">
        <f t="shared" si="152"/>
        <v xml:space="preserve"> </v>
      </c>
      <c r="W276" s="3" t="str">
        <f t="shared" si="153"/>
        <v xml:space="preserve"> </v>
      </c>
      <c r="X276" s="3" t="str">
        <f t="shared" si="154"/>
        <v xml:space="preserve"> </v>
      </c>
      <c r="Y276" s="3" t="str">
        <f t="shared" si="155"/>
        <v xml:space="preserve"> </v>
      </c>
      <c r="AA276" s="16" t="str">
        <f t="shared" si="156"/>
        <v>UprStage</v>
      </c>
      <c r="AC276" s="3">
        <f t="shared" si="157"/>
        <v>2.3982428571428556</v>
      </c>
      <c r="AD276" s="3">
        <f t="shared" si="158"/>
        <v>19.801588161411491</v>
      </c>
      <c r="AE276" s="3">
        <f t="shared" si="159"/>
        <v>1.6571428571427482E-3</v>
      </c>
      <c r="AF276" s="3">
        <f t="shared" si="161"/>
        <v>14.55587664635404</v>
      </c>
      <c r="AH276" s="28">
        <f t="shared" si="162"/>
        <v>0.26300000000000001</v>
      </c>
      <c r="AI276" s="28">
        <f t="shared" si="163"/>
        <v>2.5446900494077322E-4</v>
      </c>
      <c r="AJ276" s="40">
        <f t="shared" si="160"/>
        <v>1.455587664635404E-2</v>
      </c>
      <c r="AK276" s="28"/>
      <c r="AM276" s="14">
        <f>Rho_Coef0+Rho_Coef1*Solution!I276+Rho_Coef2*Solution!I276^2</f>
        <v>0.99083402151789324</v>
      </c>
      <c r="AO276" s="3" t="str">
        <f t="shared" si="141"/>
        <v xml:space="preserve"> </v>
      </c>
      <c r="AP276" s="3" t="str">
        <f t="shared" si="142"/>
        <v xml:space="preserve"> </v>
      </c>
      <c r="AQ276" s="3" t="str">
        <f t="shared" si="143"/>
        <v xml:space="preserve"> </v>
      </c>
      <c r="AR276" s="3" t="str">
        <f t="shared" si="144"/>
        <v xml:space="preserve"> </v>
      </c>
    </row>
    <row r="277" spans="1:44">
      <c r="A277" s="3">
        <f t="shared" si="145"/>
        <v>2.7399999999999856</v>
      </c>
      <c r="B277" s="3">
        <f t="shared" si="134"/>
        <v>0</v>
      </c>
      <c r="C277" s="3">
        <f t="shared" si="135"/>
        <v>2.3998999999999984</v>
      </c>
      <c r="D277" s="14">
        <f t="shared" si="146"/>
        <v>-2.8510168048125274E-2</v>
      </c>
      <c r="E277" s="14">
        <f t="shared" si="139"/>
        <v>-0.14274438771396783</v>
      </c>
      <c r="F277" s="14">
        <f t="shared" si="136"/>
        <v>-0.17125455576209311</v>
      </c>
      <c r="G277" s="3">
        <f t="shared" si="140"/>
        <v>-11.765320627733473</v>
      </c>
      <c r="H277" s="3">
        <f t="shared" si="137"/>
        <v>25.965453068948246</v>
      </c>
      <c r="I277" s="3">
        <f t="shared" si="138"/>
        <v>96.238102941787886</v>
      </c>
      <c r="P277" s="3" t="str">
        <f t="shared" si="164"/>
        <v xml:space="preserve"> </v>
      </c>
      <c r="Q277" s="3" t="str">
        <f t="shared" si="147"/>
        <v xml:space="preserve"> </v>
      </c>
      <c r="R277" s="3" t="str">
        <f t="shared" si="148"/>
        <v xml:space="preserve"> </v>
      </c>
      <c r="S277" s="3" t="str">
        <f t="shared" si="149"/>
        <v xml:space="preserve"> </v>
      </c>
      <c r="T277" s="3">
        <f t="shared" si="150"/>
        <v>0</v>
      </c>
      <c r="U277" s="3" t="str">
        <f t="shared" si="151"/>
        <v xml:space="preserve"> </v>
      </c>
      <c r="V277" s="3" t="str">
        <f t="shared" si="152"/>
        <v xml:space="preserve"> </v>
      </c>
      <c r="W277" s="3" t="str">
        <f t="shared" si="153"/>
        <v xml:space="preserve"> </v>
      </c>
      <c r="X277" s="3" t="str">
        <f t="shared" si="154"/>
        <v xml:space="preserve"> </v>
      </c>
      <c r="Y277" s="3" t="str">
        <f t="shared" si="155"/>
        <v xml:space="preserve"> </v>
      </c>
      <c r="AA277" s="16" t="str">
        <f t="shared" si="156"/>
        <v>UprStage</v>
      </c>
      <c r="AC277" s="3">
        <f t="shared" si="157"/>
        <v>2.3982428571428556</v>
      </c>
      <c r="AD277" s="3">
        <f t="shared" si="158"/>
        <v>19.801588161411491</v>
      </c>
      <c r="AE277" s="3">
        <f t="shared" si="159"/>
        <v>1.6571428571427482E-3</v>
      </c>
      <c r="AF277" s="3">
        <f t="shared" si="161"/>
        <v>14.55587664635404</v>
      </c>
      <c r="AH277" s="28">
        <f t="shared" si="162"/>
        <v>0.26300000000000001</v>
      </c>
      <c r="AI277" s="28">
        <f t="shared" si="163"/>
        <v>2.5446900494077322E-4</v>
      </c>
      <c r="AJ277" s="40">
        <f t="shared" si="160"/>
        <v>1.455587664635404E-2</v>
      </c>
      <c r="AK277" s="28"/>
      <c r="AM277" s="14">
        <f>Rho_Coef0+Rho_Coef1*Solution!I277+Rho_Coef2*Solution!I277^2</f>
        <v>0.99080922328979681</v>
      </c>
      <c r="AO277" s="3" t="str">
        <f t="shared" si="141"/>
        <v xml:space="preserve"> </v>
      </c>
      <c r="AP277" s="3" t="str">
        <f t="shared" si="142"/>
        <v xml:space="preserve"> </v>
      </c>
      <c r="AQ277" s="3" t="str">
        <f t="shared" si="143"/>
        <v xml:space="preserve"> </v>
      </c>
      <c r="AR277" s="3" t="str">
        <f t="shared" si="144"/>
        <v xml:space="preserve"> </v>
      </c>
    </row>
    <row r="278" spans="1:44">
      <c r="A278" s="3">
        <f t="shared" si="145"/>
        <v>2.7499999999999853</v>
      </c>
      <c r="B278" s="3">
        <f t="shared" si="134"/>
        <v>0</v>
      </c>
      <c r="C278" s="3">
        <f t="shared" si="135"/>
        <v>2.3998999999999984</v>
      </c>
      <c r="D278" s="14">
        <f t="shared" si="146"/>
        <v>-2.8251678955218292E-2</v>
      </c>
      <c r="E278" s="14">
        <f t="shared" si="139"/>
        <v>-0.14274438771396783</v>
      </c>
      <c r="F278" s="14">
        <f t="shared" si="136"/>
        <v>-0.17099606666918613</v>
      </c>
      <c r="G278" s="3">
        <f t="shared" si="140"/>
        <v>-11.747562226835528</v>
      </c>
      <c r="H278" s="3">
        <f t="shared" si="137"/>
        <v>25.847799862670911</v>
      </c>
      <c r="I278" s="3">
        <f t="shared" si="138"/>
        <v>96.497170094366027</v>
      </c>
      <c r="P278" s="3" t="str">
        <f t="shared" si="164"/>
        <v xml:space="preserve"> </v>
      </c>
      <c r="Q278" s="3" t="str">
        <f t="shared" si="147"/>
        <v xml:space="preserve"> </v>
      </c>
      <c r="R278" s="3" t="str">
        <f t="shared" si="148"/>
        <v xml:space="preserve"> </v>
      </c>
      <c r="S278" s="3" t="str">
        <f t="shared" si="149"/>
        <v xml:space="preserve"> </v>
      </c>
      <c r="T278" s="3">
        <f t="shared" si="150"/>
        <v>0</v>
      </c>
      <c r="U278" s="3" t="str">
        <f t="shared" si="151"/>
        <v xml:space="preserve"> </v>
      </c>
      <c r="V278" s="3" t="str">
        <f t="shared" si="152"/>
        <v xml:space="preserve"> </v>
      </c>
      <c r="W278" s="3" t="str">
        <f t="shared" si="153"/>
        <v xml:space="preserve"> </v>
      </c>
      <c r="X278" s="3" t="str">
        <f t="shared" si="154"/>
        <v xml:space="preserve"> </v>
      </c>
      <c r="Y278" s="3" t="str">
        <f t="shared" si="155"/>
        <v xml:space="preserve"> </v>
      </c>
      <c r="AA278" s="16" t="str">
        <f t="shared" si="156"/>
        <v>UprStage</v>
      </c>
      <c r="AC278" s="3">
        <f t="shared" si="157"/>
        <v>2.3982428571428556</v>
      </c>
      <c r="AD278" s="3">
        <f t="shared" si="158"/>
        <v>19.801588161411491</v>
      </c>
      <c r="AE278" s="3">
        <f t="shared" si="159"/>
        <v>1.6571428571427482E-3</v>
      </c>
      <c r="AF278" s="3">
        <f t="shared" si="161"/>
        <v>14.55587664635404</v>
      </c>
      <c r="AH278" s="28">
        <f t="shared" si="162"/>
        <v>0.26300000000000001</v>
      </c>
      <c r="AI278" s="28">
        <f t="shared" si="163"/>
        <v>2.5446900494077322E-4</v>
      </c>
      <c r="AJ278" s="40">
        <f t="shared" si="160"/>
        <v>1.455587664635404E-2</v>
      </c>
      <c r="AK278" s="28"/>
      <c r="AM278" s="14">
        <f>Rho_Coef0+Rho_Coef1*Solution!I278+Rho_Coef2*Solution!I278^2</f>
        <v>0.9907845377146357</v>
      </c>
      <c r="AO278" s="3" t="str">
        <f t="shared" si="141"/>
        <v xml:space="preserve"> </v>
      </c>
      <c r="AP278" s="3" t="str">
        <f t="shared" si="142"/>
        <v xml:space="preserve"> </v>
      </c>
      <c r="AQ278" s="3" t="str">
        <f t="shared" si="143"/>
        <v xml:space="preserve"> </v>
      </c>
      <c r="AR278" s="3" t="str">
        <f t="shared" si="144"/>
        <v xml:space="preserve"> </v>
      </c>
    </row>
    <row r="279" spans="1:44">
      <c r="A279" s="3">
        <f t="shared" si="145"/>
        <v>2.7599999999999851</v>
      </c>
      <c r="B279" s="3">
        <f t="shared" si="134"/>
        <v>0</v>
      </c>
      <c r="C279" s="3">
        <f t="shared" si="135"/>
        <v>2.3998999999999984</v>
      </c>
      <c r="D279" s="14">
        <f t="shared" si="146"/>
        <v>-2.7994763013531369E-2</v>
      </c>
      <c r="E279" s="14">
        <f t="shared" si="139"/>
        <v>-0.14274438771396783</v>
      </c>
      <c r="F279" s="14">
        <f t="shared" si="136"/>
        <v>-0.17073915072749921</v>
      </c>
      <c r="G279" s="3">
        <f t="shared" si="140"/>
        <v>-11.729911902644901</v>
      </c>
      <c r="H279" s="3">
        <f t="shared" si="137"/>
        <v>25.730324240402556</v>
      </c>
      <c r="I279" s="3">
        <f t="shared" si="138"/>
        <v>96.755061597397599</v>
      </c>
      <c r="P279" s="3" t="str">
        <f t="shared" si="164"/>
        <v xml:space="preserve"> </v>
      </c>
      <c r="Q279" s="3" t="str">
        <f t="shared" si="147"/>
        <v xml:space="preserve"> </v>
      </c>
      <c r="R279" s="3" t="str">
        <f t="shared" si="148"/>
        <v xml:space="preserve"> </v>
      </c>
      <c r="S279" s="3" t="str">
        <f t="shared" si="149"/>
        <v xml:space="preserve"> </v>
      </c>
      <c r="T279" s="3">
        <f t="shared" si="150"/>
        <v>0</v>
      </c>
      <c r="U279" s="3" t="str">
        <f t="shared" si="151"/>
        <v xml:space="preserve"> </v>
      </c>
      <c r="V279" s="3" t="str">
        <f t="shared" si="152"/>
        <v xml:space="preserve"> </v>
      </c>
      <c r="W279" s="3" t="str">
        <f t="shared" si="153"/>
        <v xml:space="preserve"> </v>
      </c>
      <c r="X279" s="3" t="str">
        <f t="shared" si="154"/>
        <v xml:space="preserve"> </v>
      </c>
      <c r="Y279" s="3" t="str">
        <f t="shared" si="155"/>
        <v xml:space="preserve"> </v>
      </c>
      <c r="AA279" s="16" t="str">
        <f t="shared" si="156"/>
        <v>UprStage</v>
      </c>
      <c r="AC279" s="3">
        <f t="shared" si="157"/>
        <v>2.3982428571428556</v>
      </c>
      <c r="AD279" s="3">
        <f t="shared" si="158"/>
        <v>19.801588161411491</v>
      </c>
      <c r="AE279" s="3">
        <f t="shared" si="159"/>
        <v>1.6571428571427482E-3</v>
      </c>
      <c r="AF279" s="3">
        <f t="shared" si="161"/>
        <v>14.55587664635404</v>
      </c>
      <c r="AH279" s="28">
        <f t="shared" si="162"/>
        <v>0.26300000000000001</v>
      </c>
      <c r="AI279" s="28">
        <f t="shared" si="163"/>
        <v>2.5446900494077322E-4</v>
      </c>
      <c r="AJ279" s="40">
        <f t="shared" si="160"/>
        <v>1.455587664635404E-2</v>
      </c>
      <c r="AK279" s="28"/>
      <c r="AM279" s="14">
        <f>Rho_Coef0+Rho_Coef1*Solution!I279+Rho_Coef2*Solution!I279^2</f>
        <v>0.99075996461645444</v>
      </c>
      <c r="AO279" s="3" t="str">
        <f t="shared" si="141"/>
        <v xml:space="preserve"> </v>
      </c>
      <c r="AP279" s="3" t="str">
        <f t="shared" si="142"/>
        <v xml:space="preserve"> </v>
      </c>
      <c r="AQ279" s="3" t="str">
        <f t="shared" si="143"/>
        <v xml:space="preserve"> </v>
      </c>
      <c r="AR279" s="3" t="str">
        <f t="shared" si="144"/>
        <v xml:space="preserve"> </v>
      </c>
    </row>
    <row r="280" spans="1:44">
      <c r="A280" s="3">
        <f t="shared" si="145"/>
        <v>2.7699999999999849</v>
      </c>
      <c r="B280" s="3">
        <f t="shared" si="134"/>
        <v>0</v>
      </c>
      <c r="C280" s="3">
        <f t="shared" si="135"/>
        <v>2.3998999999999984</v>
      </c>
      <c r="D280" s="14">
        <f t="shared" si="146"/>
        <v>-2.7739412380662402E-2</v>
      </c>
      <c r="E280" s="14">
        <f t="shared" si="139"/>
        <v>-0.14274438771396783</v>
      </c>
      <c r="F280" s="14">
        <f t="shared" si="136"/>
        <v>-0.17048380009463024</v>
      </c>
      <c r="G280" s="3">
        <f t="shared" si="140"/>
        <v>-11.712369116382494</v>
      </c>
      <c r="H280" s="3">
        <f t="shared" si="137"/>
        <v>25.613025121376108</v>
      </c>
      <c r="I280" s="3">
        <f t="shared" si="138"/>
        <v>97.011779221345805</v>
      </c>
      <c r="P280" s="3" t="str">
        <f t="shared" si="164"/>
        <v xml:space="preserve"> </v>
      </c>
      <c r="Q280" s="3" t="str">
        <f t="shared" si="147"/>
        <v xml:space="preserve"> </v>
      </c>
      <c r="R280" s="3" t="str">
        <f t="shared" si="148"/>
        <v xml:space="preserve"> </v>
      </c>
      <c r="S280" s="3" t="str">
        <f t="shared" si="149"/>
        <v xml:space="preserve"> </v>
      </c>
      <c r="T280" s="3">
        <f t="shared" si="150"/>
        <v>0</v>
      </c>
      <c r="U280" s="3" t="str">
        <f t="shared" si="151"/>
        <v xml:space="preserve"> </v>
      </c>
      <c r="V280" s="3" t="str">
        <f t="shared" si="152"/>
        <v xml:space="preserve"> </v>
      </c>
      <c r="W280" s="3" t="str">
        <f t="shared" si="153"/>
        <v xml:space="preserve"> </v>
      </c>
      <c r="X280" s="3" t="str">
        <f t="shared" si="154"/>
        <v xml:space="preserve"> </v>
      </c>
      <c r="Y280" s="3" t="str">
        <f t="shared" si="155"/>
        <v xml:space="preserve"> </v>
      </c>
      <c r="AA280" s="16" t="str">
        <f t="shared" si="156"/>
        <v>UprStage</v>
      </c>
      <c r="AC280" s="3">
        <f t="shared" si="157"/>
        <v>2.3982428571428556</v>
      </c>
      <c r="AD280" s="3">
        <f t="shared" si="158"/>
        <v>19.801588161411491</v>
      </c>
      <c r="AE280" s="3">
        <f t="shared" si="159"/>
        <v>1.6571428571427482E-3</v>
      </c>
      <c r="AF280" s="3">
        <f t="shared" si="161"/>
        <v>14.55587664635404</v>
      </c>
      <c r="AH280" s="28">
        <f t="shared" si="162"/>
        <v>0.26300000000000001</v>
      </c>
      <c r="AI280" s="28">
        <f t="shared" si="163"/>
        <v>2.5446900494077322E-4</v>
      </c>
      <c r="AJ280" s="40">
        <f t="shared" si="160"/>
        <v>1.455587664635404E-2</v>
      </c>
      <c r="AK280" s="28"/>
      <c r="AM280" s="14">
        <f>Rho_Coef0+Rho_Coef1*Solution!I280+Rho_Coef2*Solution!I280^2</f>
        <v>0.99073550382037068</v>
      </c>
      <c r="AO280" s="3" t="str">
        <f t="shared" si="141"/>
        <v xml:space="preserve"> </v>
      </c>
      <c r="AP280" s="3" t="str">
        <f t="shared" si="142"/>
        <v xml:space="preserve"> </v>
      </c>
      <c r="AQ280" s="3" t="str">
        <f t="shared" si="143"/>
        <v xml:space="preserve"> </v>
      </c>
      <c r="AR280" s="3" t="str">
        <f t="shared" si="144"/>
        <v xml:space="preserve"> </v>
      </c>
    </row>
    <row r="281" spans="1:44">
      <c r="A281" s="3">
        <f t="shared" si="145"/>
        <v>2.7799999999999847</v>
      </c>
      <c r="B281" s="3">
        <f t="shared" si="134"/>
        <v>0</v>
      </c>
      <c r="C281" s="3">
        <f t="shared" si="135"/>
        <v>2.3998999999999984</v>
      </c>
      <c r="D281" s="14">
        <f t="shared" si="146"/>
        <v>-2.7485619278670024E-2</v>
      </c>
      <c r="E281" s="14">
        <f t="shared" si="139"/>
        <v>-0.14274438771396783</v>
      </c>
      <c r="F281" s="14">
        <f t="shared" si="136"/>
        <v>-0.17023000699263785</v>
      </c>
      <c r="G281" s="3">
        <f t="shared" si="140"/>
        <v>-11.694933333697707</v>
      </c>
      <c r="H281" s="3">
        <f t="shared" si="137"/>
        <v>25.495901430212282</v>
      </c>
      <c r="I281" s="3">
        <f t="shared" si="138"/>
        <v>97.267324725892877</v>
      </c>
      <c r="P281" s="3" t="str">
        <f t="shared" si="164"/>
        <v xml:space="preserve"> </v>
      </c>
      <c r="Q281" s="3" t="str">
        <f t="shared" si="147"/>
        <v xml:space="preserve"> </v>
      </c>
      <c r="R281" s="3" t="str">
        <f t="shared" si="148"/>
        <v xml:space="preserve"> </v>
      </c>
      <c r="S281" s="3" t="str">
        <f t="shared" si="149"/>
        <v xml:space="preserve"> </v>
      </c>
      <c r="T281" s="3">
        <f t="shared" si="150"/>
        <v>0</v>
      </c>
      <c r="U281" s="3" t="str">
        <f t="shared" si="151"/>
        <v xml:space="preserve"> </v>
      </c>
      <c r="V281" s="3" t="str">
        <f t="shared" si="152"/>
        <v xml:space="preserve"> </v>
      </c>
      <c r="W281" s="3" t="str">
        <f t="shared" si="153"/>
        <v xml:space="preserve"> </v>
      </c>
      <c r="X281" s="3" t="str">
        <f t="shared" si="154"/>
        <v xml:space="preserve"> </v>
      </c>
      <c r="Y281" s="3" t="str">
        <f t="shared" si="155"/>
        <v xml:space="preserve"> </v>
      </c>
      <c r="AA281" s="16" t="str">
        <f t="shared" si="156"/>
        <v>UprStage</v>
      </c>
      <c r="AC281" s="3">
        <f t="shared" si="157"/>
        <v>2.3982428571428556</v>
      </c>
      <c r="AD281" s="3">
        <f t="shared" si="158"/>
        <v>19.801588161411491</v>
      </c>
      <c r="AE281" s="3">
        <f t="shared" si="159"/>
        <v>1.6571428571427482E-3</v>
      </c>
      <c r="AF281" s="3">
        <f t="shared" si="161"/>
        <v>14.55587664635404</v>
      </c>
      <c r="AH281" s="28">
        <f t="shared" si="162"/>
        <v>0.26300000000000001</v>
      </c>
      <c r="AI281" s="28">
        <f t="shared" si="163"/>
        <v>2.5446900494077322E-4</v>
      </c>
      <c r="AJ281" s="40">
        <f t="shared" si="160"/>
        <v>1.455587664635404E-2</v>
      </c>
      <c r="AK281" s="28"/>
      <c r="AM281" s="14">
        <f>Rho_Coef0+Rho_Coef1*Solution!I281+Rho_Coef2*Solution!I281^2</f>
        <v>0.99071115515257013</v>
      </c>
      <c r="AO281" s="3" t="str">
        <f t="shared" si="141"/>
        <v xml:space="preserve"> </v>
      </c>
      <c r="AP281" s="3" t="str">
        <f t="shared" si="142"/>
        <v xml:space="preserve"> </v>
      </c>
      <c r="AQ281" s="3" t="str">
        <f t="shared" si="143"/>
        <v xml:space="preserve"> </v>
      </c>
      <c r="AR281" s="3" t="str">
        <f t="shared" si="144"/>
        <v xml:space="preserve"> </v>
      </c>
    </row>
    <row r="282" spans="1:44">
      <c r="A282" s="3">
        <f t="shared" si="145"/>
        <v>2.7899999999999845</v>
      </c>
      <c r="B282" s="3">
        <f t="shared" si="134"/>
        <v>0</v>
      </c>
      <c r="C282" s="3">
        <f t="shared" si="135"/>
        <v>2.3998999999999984</v>
      </c>
      <c r="D282" s="14">
        <f t="shared" si="146"/>
        <v>-2.7233375993530744E-2</v>
      </c>
      <c r="E282" s="14">
        <f t="shared" si="139"/>
        <v>-0.14274438771396783</v>
      </c>
      <c r="F282" s="14">
        <f t="shared" si="136"/>
        <v>-0.16997776370749856</v>
      </c>
      <c r="G282" s="3">
        <f t="shared" si="140"/>
        <v>-11.677604024631155</v>
      </c>
      <c r="H282" s="3">
        <f t="shared" si="137"/>
        <v>25.378952096875306</v>
      </c>
      <c r="I282" s="3">
        <f t="shared" si="138"/>
        <v>97.52169985999376</v>
      </c>
      <c r="P282" s="3" t="str">
        <f t="shared" si="164"/>
        <v xml:space="preserve"> </v>
      </c>
      <c r="Q282" s="3" t="str">
        <f t="shared" si="147"/>
        <v xml:space="preserve"> </v>
      </c>
      <c r="R282" s="3" t="str">
        <f t="shared" si="148"/>
        <v xml:space="preserve"> </v>
      </c>
      <c r="S282" s="3" t="str">
        <f t="shared" si="149"/>
        <v xml:space="preserve"> </v>
      </c>
      <c r="T282" s="3">
        <f t="shared" si="150"/>
        <v>0</v>
      </c>
      <c r="U282" s="3" t="str">
        <f t="shared" si="151"/>
        <v xml:space="preserve"> </v>
      </c>
      <c r="V282" s="3" t="str">
        <f t="shared" si="152"/>
        <v xml:space="preserve"> </v>
      </c>
      <c r="W282" s="3" t="str">
        <f t="shared" si="153"/>
        <v xml:space="preserve"> </v>
      </c>
      <c r="X282" s="3" t="str">
        <f t="shared" si="154"/>
        <v xml:space="preserve"> </v>
      </c>
      <c r="Y282" s="3" t="str">
        <f t="shared" si="155"/>
        <v xml:space="preserve"> </v>
      </c>
      <c r="AA282" s="16" t="str">
        <f t="shared" si="156"/>
        <v>UprStage</v>
      </c>
      <c r="AC282" s="3">
        <f t="shared" si="157"/>
        <v>2.3982428571428556</v>
      </c>
      <c r="AD282" s="3">
        <f t="shared" si="158"/>
        <v>19.801588161411491</v>
      </c>
      <c r="AE282" s="3">
        <f t="shared" si="159"/>
        <v>1.6571428571427482E-3</v>
      </c>
      <c r="AF282" s="3">
        <f t="shared" si="161"/>
        <v>14.55587664635404</v>
      </c>
      <c r="AH282" s="28">
        <f t="shared" si="162"/>
        <v>0.26300000000000001</v>
      </c>
      <c r="AI282" s="28">
        <f t="shared" si="163"/>
        <v>2.5446900494077322E-4</v>
      </c>
      <c r="AJ282" s="40">
        <f t="shared" si="160"/>
        <v>1.455587664635404E-2</v>
      </c>
      <c r="AK282" s="28"/>
      <c r="AM282" s="14">
        <f>Rho_Coef0+Rho_Coef1*Solution!I282+Rho_Coef2*Solution!I282^2</f>
        <v>0.99068691844030032</v>
      </c>
      <c r="AO282" s="3" t="str">
        <f t="shared" si="141"/>
        <v xml:space="preserve"> </v>
      </c>
      <c r="AP282" s="3" t="str">
        <f t="shared" si="142"/>
        <v xml:space="preserve"> </v>
      </c>
      <c r="AQ282" s="3" t="str">
        <f t="shared" si="143"/>
        <v xml:space="preserve"> </v>
      </c>
      <c r="AR282" s="3" t="str">
        <f t="shared" si="144"/>
        <v xml:space="preserve"> </v>
      </c>
    </row>
    <row r="283" spans="1:44">
      <c r="A283" s="3">
        <f t="shared" si="145"/>
        <v>2.7999999999999843</v>
      </c>
      <c r="B283" s="3">
        <f t="shared" si="134"/>
        <v>0</v>
      </c>
      <c r="C283" s="3">
        <f t="shared" si="135"/>
        <v>2.3998999999999984</v>
      </c>
      <c r="D283" s="14">
        <f t="shared" si="146"/>
        <v>-2.6982674874601903E-2</v>
      </c>
      <c r="E283" s="14">
        <f t="shared" si="139"/>
        <v>-0.14274438771396783</v>
      </c>
      <c r="F283" s="14">
        <f t="shared" si="136"/>
        <v>-0.16972706258856973</v>
      </c>
      <c r="G283" s="3">
        <f t="shared" si="140"/>
        <v>-11.66038066357776</v>
      </c>
      <c r="H283" s="3">
        <f t="shared" si="137"/>
        <v>25.262176056628995</v>
      </c>
      <c r="I283" s="3">
        <f t="shared" si="138"/>
        <v>97.774906361929339</v>
      </c>
      <c r="P283" s="3" t="str">
        <f t="shared" si="164"/>
        <v xml:space="preserve"> </v>
      </c>
      <c r="Q283" s="3" t="str">
        <f t="shared" si="147"/>
        <v xml:space="preserve"> </v>
      </c>
      <c r="R283" s="3" t="str">
        <f t="shared" si="148"/>
        <v xml:space="preserve"> </v>
      </c>
      <c r="S283" s="3" t="str">
        <f t="shared" si="149"/>
        <v xml:space="preserve"> </v>
      </c>
      <c r="T283" s="3">
        <f t="shared" si="150"/>
        <v>0</v>
      </c>
      <c r="U283" s="3" t="str">
        <f t="shared" si="151"/>
        <v xml:space="preserve"> </v>
      </c>
      <c r="V283" s="3" t="str">
        <f t="shared" si="152"/>
        <v xml:space="preserve"> </v>
      </c>
      <c r="W283" s="3" t="str">
        <f t="shared" si="153"/>
        <v xml:space="preserve"> </v>
      </c>
      <c r="X283" s="3" t="str">
        <f t="shared" si="154"/>
        <v xml:space="preserve"> </v>
      </c>
      <c r="Y283" s="3" t="str">
        <f t="shared" si="155"/>
        <v xml:space="preserve"> </v>
      </c>
      <c r="AA283" s="16" t="str">
        <f t="shared" si="156"/>
        <v>UprStage</v>
      </c>
      <c r="AC283" s="3">
        <f t="shared" si="157"/>
        <v>2.3982428571428556</v>
      </c>
      <c r="AD283" s="3">
        <f t="shared" si="158"/>
        <v>19.801588161411491</v>
      </c>
      <c r="AE283" s="3">
        <f t="shared" si="159"/>
        <v>1.6571428571427482E-3</v>
      </c>
      <c r="AF283" s="3">
        <f t="shared" si="161"/>
        <v>14.55587664635404</v>
      </c>
      <c r="AH283" s="28">
        <f t="shared" si="162"/>
        <v>0.26300000000000001</v>
      </c>
      <c r="AI283" s="28">
        <f t="shared" si="163"/>
        <v>2.5446900494077322E-4</v>
      </c>
      <c r="AJ283" s="40">
        <f t="shared" si="160"/>
        <v>1.455587664635404E-2</v>
      </c>
      <c r="AK283" s="28"/>
      <c r="AM283" s="14">
        <f>Rho_Coef0+Rho_Coef1*Solution!I283+Rho_Coef2*Solution!I283^2</f>
        <v>0.99066279351186637</v>
      </c>
      <c r="AO283" s="3" t="str">
        <f t="shared" si="141"/>
        <v xml:space="preserve"> </v>
      </c>
      <c r="AP283" s="3" t="str">
        <f t="shared" si="142"/>
        <v xml:space="preserve"> </v>
      </c>
      <c r="AQ283" s="3" t="str">
        <f t="shared" si="143"/>
        <v xml:space="preserve"> </v>
      </c>
      <c r="AR283" s="3" t="str">
        <f t="shared" si="144"/>
        <v xml:space="preserve"> </v>
      </c>
    </row>
    <row r="284" spans="1:44">
      <c r="A284" s="3">
        <f t="shared" si="145"/>
        <v>2.8099999999999841</v>
      </c>
      <c r="B284" s="3">
        <f t="shared" si="134"/>
        <v>0</v>
      </c>
      <c r="C284" s="3">
        <f t="shared" si="135"/>
        <v>2.3998999999999984</v>
      </c>
      <c r="D284" s="14">
        <f t="shared" si="146"/>
        <v>-2.6733508334090418E-2</v>
      </c>
      <c r="E284" s="14">
        <f t="shared" si="139"/>
        <v>-0.14274438771396783</v>
      </c>
      <c r="F284" s="14">
        <f t="shared" si="136"/>
        <v>-0.16947789604805824</v>
      </c>
      <c r="G284" s="3">
        <f t="shared" si="140"/>
        <v>-11.643262729250258</v>
      </c>
      <c r="H284" s="3">
        <f t="shared" si="137"/>
        <v>25.145572249993219</v>
      </c>
      <c r="I284" s="3">
        <f t="shared" si="138"/>
        <v>98.026945959359168</v>
      </c>
      <c r="P284" s="3" t="str">
        <f t="shared" si="164"/>
        <v xml:space="preserve"> </v>
      </c>
      <c r="Q284" s="3" t="str">
        <f t="shared" si="147"/>
        <v xml:space="preserve"> </v>
      </c>
      <c r="R284" s="3" t="str">
        <f t="shared" si="148"/>
        <v xml:space="preserve"> </v>
      </c>
      <c r="S284" s="3" t="str">
        <f t="shared" si="149"/>
        <v xml:space="preserve"> </v>
      </c>
      <c r="T284" s="3">
        <f t="shared" si="150"/>
        <v>0</v>
      </c>
      <c r="U284" s="3" t="str">
        <f t="shared" si="151"/>
        <v xml:space="preserve"> </v>
      </c>
      <c r="V284" s="3" t="str">
        <f t="shared" si="152"/>
        <v xml:space="preserve"> </v>
      </c>
      <c r="W284" s="3" t="str">
        <f t="shared" si="153"/>
        <v xml:space="preserve"> </v>
      </c>
      <c r="X284" s="3" t="str">
        <f t="shared" si="154"/>
        <v xml:space="preserve"> </v>
      </c>
      <c r="Y284" s="3" t="str">
        <f t="shared" si="155"/>
        <v xml:space="preserve"> </v>
      </c>
      <c r="AA284" s="16" t="str">
        <f t="shared" si="156"/>
        <v>UprStage</v>
      </c>
      <c r="AC284" s="3">
        <f t="shared" si="157"/>
        <v>2.3982428571428556</v>
      </c>
      <c r="AD284" s="3">
        <f t="shared" si="158"/>
        <v>19.801588161411491</v>
      </c>
      <c r="AE284" s="3">
        <f t="shared" si="159"/>
        <v>1.6571428571427482E-3</v>
      </c>
      <c r="AF284" s="3">
        <f t="shared" si="161"/>
        <v>14.55587664635404</v>
      </c>
      <c r="AH284" s="28">
        <f t="shared" si="162"/>
        <v>0.26300000000000001</v>
      </c>
      <c r="AI284" s="28">
        <f t="shared" si="163"/>
        <v>2.5446900494077322E-4</v>
      </c>
      <c r="AJ284" s="40">
        <f t="shared" si="160"/>
        <v>1.455587664635404E-2</v>
      </c>
      <c r="AK284" s="28"/>
      <c r="AM284" s="14">
        <f>Rho_Coef0+Rho_Coef1*Solution!I284+Rho_Coef2*Solution!I284^2</f>
        <v>0.99063878019662499</v>
      </c>
      <c r="AO284" s="3" t="str">
        <f t="shared" si="141"/>
        <v xml:space="preserve"> </v>
      </c>
      <c r="AP284" s="3" t="str">
        <f t="shared" si="142"/>
        <v xml:space="preserve"> </v>
      </c>
      <c r="AQ284" s="3" t="str">
        <f t="shared" si="143"/>
        <v xml:space="preserve"> </v>
      </c>
      <c r="AR284" s="3" t="str">
        <f t="shared" si="144"/>
        <v xml:space="preserve"> </v>
      </c>
    </row>
    <row r="285" spans="1:44">
      <c r="A285" s="3">
        <f t="shared" si="145"/>
        <v>2.8199999999999839</v>
      </c>
      <c r="B285" s="3">
        <f t="shared" si="134"/>
        <v>0</v>
      </c>
      <c r="C285" s="3">
        <f t="shared" si="135"/>
        <v>2.3998999999999984</v>
      </c>
      <c r="D285" s="14">
        <f t="shared" si="146"/>
        <v>-2.648586884652725E-2</v>
      </c>
      <c r="E285" s="14">
        <f t="shared" si="139"/>
        <v>-0.14274438771396783</v>
      </c>
      <c r="F285" s="14">
        <f t="shared" si="136"/>
        <v>-0.16923025656049509</v>
      </c>
      <c r="G285" s="3">
        <f t="shared" si="140"/>
        <v>-11.626249704643103</v>
      </c>
      <c r="H285" s="3">
        <f t="shared" si="137"/>
        <v>25.029139622700715</v>
      </c>
      <c r="I285" s="3">
        <f t="shared" si="138"/>
        <v>98.277820369373856</v>
      </c>
      <c r="P285" s="3" t="str">
        <f t="shared" si="164"/>
        <v xml:space="preserve"> </v>
      </c>
      <c r="Q285" s="3" t="str">
        <f t="shared" si="147"/>
        <v xml:space="preserve"> </v>
      </c>
      <c r="R285" s="3" t="str">
        <f t="shared" si="148"/>
        <v xml:space="preserve"> </v>
      </c>
      <c r="S285" s="3" t="str">
        <f t="shared" si="149"/>
        <v xml:space="preserve"> </v>
      </c>
      <c r="T285" s="3">
        <f t="shared" si="150"/>
        <v>0</v>
      </c>
      <c r="U285" s="3" t="str">
        <f t="shared" si="151"/>
        <v xml:space="preserve"> </v>
      </c>
      <c r="V285" s="3" t="str">
        <f t="shared" si="152"/>
        <v xml:space="preserve"> </v>
      </c>
      <c r="W285" s="3" t="str">
        <f t="shared" si="153"/>
        <v xml:space="preserve"> </v>
      </c>
      <c r="X285" s="3" t="str">
        <f t="shared" si="154"/>
        <v xml:space="preserve"> </v>
      </c>
      <c r="Y285" s="3" t="str">
        <f t="shared" si="155"/>
        <v xml:space="preserve"> </v>
      </c>
      <c r="AA285" s="16" t="str">
        <f t="shared" si="156"/>
        <v>UprStage</v>
      </c>
      <c r="AC285" s="3">
        <f t="shared" si="157"/>
        <v>2.3982428571428556</v>
      </c>
      <c r="AD285" s="3">
        <f t="shared" si="158"/>
        <v>19.801588161411491</v>
      </c>
      <c r="AE285" s="3">
        <f t="shared" si="159"/>
        <v>1.6571428571427482E-3</v>
      </c>
      <c r="AF285" s="3">
        <f t="shared" si="161"/>
        <v>14.55587664635404</v>
      </c>
      <c r="AH285" s="28">
        <f t="shared" si="162"/>
        <v>0.26300000000000001</v>
      </c>
      <c r="AI285" s="28">
        <f t="shared" si="163"/>
        <v>2.5446900494077322E-4</v>
      </c>
      <c r="AJ285" s="40">
        <f t="shared" si="160"/>
        <v>1.455587664635404E-2</v>
      </c>
      <c r="AK285" s="28"/>
      <c r="AM285" s="14">
        <f>Rho_Coef0+Rho_Coef1*Solution!I285+Rho_Coef2*Solution!I285^2</f>
        <v>0.99061487832497952</v>
      </c>
      <c r="AO285" s="3" t="str">
        <f t="shared" si="141"/>
        <v xml:space="preserve"> </v>
      </c>
      <c r="AP285" s="3" t="str">
        <f t="shared" si="142"/>
        <v xml:space="preserve"> </v>
      </c>
      <c r="AQ285" s="3" t="str">
        <f t="shared" si="143"/>
        <v xml:space="preserve"> </v>
      </c>
      <c r="AR285" s="3" t="str">
        <f t="shared" si="144"/>
        <v xml:space="preserve"> </v>
      </c>
    </row>
    <row r="286" spans="1:44">
      <c r="A286" s="3">
        <f t="shared" si="145"/>
        <v>2.8299999999999836</v>
      </c>
      <c r="B286" s="3">
        <f t="shared" si="134"/>
        <v>0</v>
      </c>
      <c r="C286" s="3">
        <f t="shared" si="135"/>
        <v>2.3998999999999984</v>
      </c>
      <c r="D286" s="14">
        <f t="shared" si="146"/>
        <v>-2.6239748948247436E-2</v>
      </c>
      <c r="E286" s="14">
        <f t="shared" si="139"/>
        <v>-0.14274438771396783</v>
      </c>
      <c r="F286" s="14">
        <f t="shared" si="136"/>
        <v>-0.16898413666221526</v>
      </c>
      <c r="G286" s="3">
        <f t="shared" si="140"/>
        <v>-11.609341076996722</v>
      </c>
      <c r="H286" s="3">
        <f t="shared" si="137"/>
        <v>24.912877125654283</v>
      </c>
      <c r="I286" s="3">
        <f t="shared" si="138"/>
        <v>98.527531298547018</v>
      </c>
      <c r="P286" s="3" t="str">
        <f t="shared" si="164"/>
        <v xml:space="preserve"> </v>
      </c>
      <c r="Q286" s="3" t="str">
        <f t="shared" si="147"/>
        <v xml:space="preserve"> </v>
      </c>
      <c r="R286" s="3" t="str">
        <f t="shared" si="148"/>
        <v xml:space="preserve"> </v>
      </c>
      <c r="S286" s="3" t="str">
        <f t="shared" si="149"/>
        <v xml:space="preserve"> </v>
      </c>
      <c r="T286" s="3">
        <f t="shared" si="150"/>
        <v>0</v>
      </c>
      <c r="U286" s="3" t="str">
        <f t="shared" si="151"/>
        <v xml:space="preserve"> </v>
      </c>
      <c r="V286" s="3" t="str">
        <f t="shared" si="152"/>
        <v xml:space="preserve"> </v>
      </c>
      <c r="W286" s="3" t="str">
        <f t="shared" si="153"/>
        <v xml:space="preserve"> </v>
      </c>
      <c r="X286" s="3" t="str">
        <f t="shared" si="154"/>
        <v xml:space="preserve"> </v>
      </c>
      <c r="Y286" s="3" t="str">
        <f t="shared" si="155"/>
        <v xml:space="preserve"> </v>
      </c>
      <c r="AA286" s="16" t="str">
        <f t="shared" si="156"/>
        <v>UprStage</v>
      </c>
      <c r="AC286" s="3">
        <f t="shared" si="157"/>
        <v>2.3982428571428556</v>
      </c>
      <c r="AD286" s="3">
        <f t="shared" si="158"/>
        <v>19.801588161411491</v>
      </c>
      <c r="AE286" s="3">
        <f t="shared" si="159"/>
        <v>1.6571428571427482E-3</v>
      </c>
      <c r="AF286" s="3">
        <f t="shared" si="161"/>
        <v>14.55587664635404</v>
      </c>
      <c r="AH286" s="28">
        <f t="shared" si="162"/>
        <v>0.26300000000000001</v>
      </c>
      <c r="AI286" s="28">
        <f t="shared" si="163"/>
        <v>2.5446900494077322E-4</v>
      </c>
      <c r="AJ286" s="40">
        <f t="shared" si="160"/>
        <v>1.455587664635404E-2</v>
      </c>
      <c r="AK286" s="28"/>
      <c r="AM286" s="14">
        <f>Rho_Coef0+Rho_Coef1*Solution!I286+Rho_Coef2*Solution!I286^2</f>
        <v>0.9905910877283749</v>
      </c>
      <c r="AO286" s="3" t="str">
        <f t="shared" si="141"/>
        <v xml:space="preserve"> </v>
      </c>
      <c r="AP286" s="3" t="str">
        <f t="shared" si="142"/>
        <v xml:space="preserve"> </v>
      </c>
      <c r="AQ286" s="3" t="str">
        <f t="shared" si="143"/>
        <v xml:space="preserve"> </v>
      </c>
      <c r="AR286" s="3" t="str">
        <f t="shared" si="144"/>
        <v xml:space="preserve"> </v>
      </c>
    </row>
    <row r="287" spans="1:44">
      <c r="A287" s="3">
        <f t="shared" si="145"/>
        <v>2.8399999999999834</v>
      </c>
      <c r="B287" s="3">
        <f t="shared" si="134"/>
        <v>0</v>
      </c>
      <c r="C287" s="3">
        <f t="shared" si="135"/>
        <v>2.3998999999999984</v>
      </c>
      <c r="D287" s="14">
        <f t="shared" si="146"/>
        <v>-2.5995141236875772E-2</v>
      </c>
      <c r="E287" s="14">
        <f t="shared" si="139"/>
        <v>-0.14274438771396783</v>
      </c>
      <c r="F287" s="14">
        <f t="shared" si="136"/>
        <v>-0.1687395289508436</v>
      </c>
      <c r="G287" s="3">
        <f t="shared" si="140"/>
        <v>-11.592536337762214</v>
      </c>
      <c r="H287" s="3">
        <f t="shared" si="137"/>
        <v>24.796783714884317</v>
      </c>
      <c r="I287" s="3">
        <f t="shared" si="138"/>
        <v>98.776080442986668</v>
      </c>
      <c r="P287" s="3" t="str">
        <f t="shared" si="164"/>
        <v xml:space="preserve"> </v>
      </c>
      <c r="Q287" s="3" t="str">
        <f t="shared" si="147"/>
        <v xml:space="preserve"> </v>
      </c>
      <c r="R287" s="3" t="str">
        <f t="shared" si="148"/>
        <v xml:space="preserve"> </v>
      </c>
      <c r="S287" s="3" t="str">
        <f t="shared" si="149"/>
        <v xml:space="preserve"> </v>
      </c>
      <c r="T287" s="3">
        <f t="shared" si="150"/>
        <v>0</v>
      </c>
      <c r="U287" s="3" t="str">
        <f t="shared" si="151"/>
        <v xml:space="preserve"> </v>
      </c>
      <c r="V287" s="3" t="str">
        <f t="shared" si="152"/>
        <v xml:space="preserve"> </v>
      </c>
      <c r="W287" s="3" t="str">
        <f t="shared" si="153"/>
        <v xml:space="preserve"> </v>
      </c>
      <c r="X287" s="3" t="str">
        <f t="shared" si="154"/>
        <v xml:space="preserve"> </v>
      </c>
      <c r="Y287" s="3" t="str">
        <f t="shared" si="155"/>
        <v xml:space="preserve"> </v>
      </c>
      <c r="AA287" s="16" t="str">
        <f t="shared" si="156"/>
        <v>UprStage</v>
      </c>
      <c r="AC287" s="3">
        <f t="shared" si="157"/>
        <v>2.3982428571428556</v>
      </c>
      <c r="AD287" s="3">
        <f t="shared" si="158"/>
        <v>19.801588161411491</v>
      </c>
      <c r="AE287" s="3">
        <f t="shared" si="159"/>
        <v>1.6571428571427482E-3</v>
      </c>
      <c r="AF287" s="3">
        <f t="shared" si="161"/>
        <v>14.55587664635404</v>
      </c>
      <c r="AH287" s="28">
        <f t="shared" si="162"/>
        <v>0.26300000000000001</v>
      </c>
      <c r="AI287" s="28">
        <f t="shared" si="163"/>
        <v>2.5446900494077322E-4</v>
      </c>
      <c r="AJ287" s="40">
        <f t="shared" si="160"/>
        <v>1.455587664635404E-2</v>
      </c>
      <c r="AK287" s="28"/>
      <c r="AM287" s="14">
        <f>Rho_Coef0+Rho_Coef1*Solution!I287+Rho_Coef2*Solution!I287^2</f>
        <v>0.99056740823929212</v>
      </c>
      <c r="AO287" s="3" t="str">
        <f t="shared" si="141"/>
        <v xml:space="preserve"> </v>
      </c>
      <c r="AP287" s="3" t="str">
        <f t="shared" si="142"/>
        <v xml:space="preserve"> </v>
      </c>
      <c r="AQ287" s="3" t="str">
        <f t="shared" si="143"/>
        <v xml:space="preserve"> </v>
      </c>
      <c r="AR287" s="3" t="str">
        <f t="shared" si="144"/>
        <v xml:space="preserve"> </v>
      </c>
    </row>
    <row r="288" spans="1:44">
      <c r="A288" s="3">
        <f t="shared" si="145"/>
        <v>2.8499999999999832</v>
      </c>
      <c r="B288" s="3">
        <f t="shared" si="134"/>
        <v>0</v>
      </c>
      <c r="C288" s="3">
        <f t="shared" si="135"/>
        <v>2.3998999999999984</v>
      </c>
      <c r="D288" s="14">
        <f t="shared" si="146"/>
        <v>-2.5752038370817916E-2</v>
      </c>
      <c r="E288" s="14">
        <f t="shared" si="139"/>
        <v>-0.14274438771396783</v>
      </c>
      <c r="F288" s="14">
        <f t="shared" si="136"/>
        <v>-0.16849642608478574</v>
      </c>
      <c r="G288" s="3">
        <f t="shared" si="140"/>
        <v>-11.575834982566356</v>
      </c>
      <c r="H288" s="3">
        <f t="shared" si="137"/>
        <v>24.680858351506693</v>
      </c>
      <c r="I288" s="3">
        <f t="shared" si="138"/>
        <v>99.023469488386382</v>
      </c>
      <c r="P288" s="3" t="str">
        <f t="shared" si="164"/>
        <v xml:space="preserve"> </v>
      </c>
      <c r="Q288" s="3" t="str">
        <f t="shared" si="147"/>
        <v xml:space="preserve"> </v>
      </c>
      <c r="R288" s="3" t="str">
        <f t="shared" si="148"/>
        <v xml:space="preserve"> </v>
      </c>
      <c r="S288" s="3" t="str">
        <f t="shared" si="149"/>
        <v xml:space="preserve"> </v>
      </c>
      <c r="T288" s="3">
        <f t="shared" si="150"/>
        <v>0</v>
      </c>
      <c r="U288" s="3" t="str">
        <f t="shared" si="151"/>
        <v xml:space="preserve"> </v>
      </c>
      <c r="V288" s="3" t="str">
        <f t="shared" si="152"/>
        <v xml:space="preserve"> </v>
      </c>
      <c r="W288" s="3" t="str">
        <f t="shared" si="153"/>
        <v xml:space="preserve"> </v>
      </c>
      <c r="X288" s="3" t="str">
        <f t="shared" si="154"/>
        <v xml:space="preserve"> </v>
      </c>
      <c r="Y288" s="3" t="str">
        <f t="shared" si="155"/>
        <v xml:space="preserve"> </v>
      </c>
      <c r="AA288" s="16" t="str">
        <f t="shared" si="156"/>
        <v>UprStage</v>
      </c>
      <c r="AC288" s="3">
        <f t="shared" si="157"/>
        <v>2.3982428571428556</v>
      </c>
      <c r="AD288" s="3">
        <f t="shared" si="158"/>
        <v>19.801588161411491</v>
      </c>
      <c r="AE288" s="3">
        <f t="shared" si="159"/>
        <v>1.6571428571427482E-3</v>
      </c>
      <c r="AF288" s="3">
        <f t="shared" si="161"/>
        <v>14.55587664635404</v>
      </c>
      <c r="AH288" s="28">
        <f t="shared" si="162"/>
        <v>0.26300000000000001</v>
      </c>
      <c r="AI288" s="28">
        <f t="shared" si="163"/>
        <v>2.5446900494077322E-4</v>
      </c>
      <c r="AJ288" s="40">
        <f t="shared" si="160"/>
        <v>1.455587664635404E-2</v>
      </c>
      <c r="AK288" s="28"/>
      <c r="AM288" s="14">
        <f>Rho_Coef0+Rho_Coef1*Solution!I288+Rho_Coef2*Solution!I288^2</f>
        <v>0.99054383969124371</v>
      </c>
      <c r="AO288" s="3" t="str">
        <f t="shared" si="141"/>
        <v xml:space="preserve"> </v>
      </c>
      <c r="AP288" s="3" t="str">
        <f t="shared" si="142"/>
        <v xml:space="preserve"> </v>
      </c>
      <c r="AQ288" s="3" t="str">
        <f t="shared" si="143"/>
        <v xml:space="preserve"> </v>
      </c>
      <c r="AR288" s="3" t="str">
        <f t="shared" si="144"/>
        <v xml:space="preserve"> </v>
      </c>
    </row>
    <row r="289" spans="1:44">
      <c r="A289" s="3">
        <f t="shared" si="145"/>
        <v>2.859999999999983</v>
      </c>
      <c r="B289" s="3">
        <f t="shared" ref="B289:B352" si="165">MAX(P289:Y289)</f>
        <v>0</v>
      </c>
      <c r="C289" s="3">
        <f t="shared" ref="C289:C352" si="166">C288+AVERAGE(B288:B289)*DeltaT</f>
        <v>2.3998999999999984</v>
      </c>
      <c r="D289" s="14">
        <f t="shared" si="146"/>
        <v>-2.5510433068757058E-2</v>
      </c>
      <c r="E289" s="14">
        <f t="shared" si="139"/>
        <v>-0.14274438771396783</v>
      </c>
      <c r="F289" s="14">
        <f t="shared" ref="F289:F352" si="167">B289+D289+E289</f>
        <v>-0.16825482078272488</v>
      </c>
      <c r="G289" s="3">
        <f t="shared" si="140"/>
        <v>-11.559236511177044</v>
      </c>
      <c r="H289" s="3">
        <f t="shared" ref="H289:H352" si="168">H288+(G288*DeltaT)</f>
        <v>24.565100001681028</v>
      </c>
      <c r="I289" s="3">
        <f t="shared" ref="I289:I352" si="169">I288+(H288*DeltaT)+(0.5*G289*DeltaT^2)</f>
        <v>99.269700110075888</v>
      </c>
      <c r="P289" s="3" t="str">
        <f t="shared" si="164"/>
        <v xml:space="preserve"> </v>
      </c>
      <c r="Q289" s="3" t="str">
        <f t="shared" si="147"/>
        <v xml:space="preserve"> </v>
      </c>
      <c r="R289" s="3" t="str">
        <f t="shared" si="148"/>
        <v xml:space="preserve"> </v>
      </c>
      <c r="S289" s="3" t="str">
        <f t="shared" si="149"/>
        <v xml:space="preserve"> </v>
      </c>
      <c r="T289" s="3">
        <f t="shared" si="150"/>
        <v>0</v>
      </c>
      <c r="U289" s="3" t="str">
        <f t="shared" si="151"/>
        <v xml:space="preserve"> </v>
      </c>
      <c r="V289" s="3" t="str">
        <f t="shared" si="152"/>
        <v xml:space="preserve"> </v>
      </c>
      <c r="W289" s="3" t="str">
        <f t="shared" si="153"/>
        <v xml:space="preserve"> </v>
      </c>
      <c r="X289" s="3" t="str">
        <f t="shared" si="154"/>
        <v xml:space="preserve"> </v>
      </c>
      <c r="Y289" s="3" t="str">
        <f t="shared" si="155"/>
        <v xml:space="preserve"> </v>
      </c>
      <c r="AA289" s="16" t="str">
        <f t="shared" si="156"/>
        <v>UprStage</v>
      </c>
      <c r="AC289" s="3">
        <f t="shared" si="157"/>
        <v>2.3982428571428556</v>
      </c>
      <c r="AD289" s="3">
        <f t="shared" si="158"/>
        <v>19.801588161411491</v>
      </c>
      <c r="AE289" s="3">
        <f t="shared" si="159"/>
        <v>1.6571428571427482E-3</v>
      </c>
      <c r="AF289" s="3">
        <f t="shared" si="161"/>
        <v>14.55587664635404</v>
      </c>
      <c r="AH289" s="28">
        <f t="shared" si="162"/>
        <v>0.26300000000000001</v>
      </c>
      <c r="AI289" s="28">
        <f t="shared" si="163"/>
        <v>2.5446900494077322E-4</v>
      </c>
      <c r="AJ289" s="40">
        <f t="shared" si="160"/>
        <v>1.455587664635404E-2</v>
      </c>
      <c r="AK289" s="28"/>
      <c r="AM289" s="14">
        <f>Rho_Coef0+Rho_Coef1*Solution!I289+Rho_Coef2*Solution!I289^2</f>
        <v>0.99052038191876801</v>
      </c>
      <c r="AO289" s="3" t="str">
        <f t="shared" si="141"/>
        <v xml:space="preserve"> </v>
      </c>
      <c r="AP289" s="3" t="str">
        <f t="shared" si="142"/>
        <v xml:space="preserve"> </v>
      </c>
      <c r="AQ289" s="3" t="str">
        <f t="shared" si="143"/>
        <v xml:space="preserve"> </v>
      </c>
      <c r="AR289" s="3" t="str">
        <f t="shared" si="144"/>
        <v xml:space="preserve"> </v>
      </c>
    </row>
    <row r="290" spans="1:44">
      <c r="A290" s="3">
        <f t="shared" si="145"/>
        <v>2.8699999999999828</v>
      </c>
      <c r="B290" s="3">
        <f t="shared" si="165"/>
        <v>0</v>
      </c>
      <c r="C290" s="3">
        <f t="shared" si="166"/>
        <v>2.3998999999999984</v>
      </c>
      <c r="D290" s="14">
        <f t="shared" si="146"/>
        <v>-2.5270318109155795E-2</v>
      </c>
      <c r="E290" s="14">
        <f t="shared" si="139"/>
        <v>-0.14274438771396783</v>
      </c>
      <c r="F290" s="14">
        <f t="shared" si="167"/>
        <v>-0.16801470582312361</v>
      </c>
      <c r="G290" s="3">
        <f t="shared" si="140"/>
        <v>-11.542740427469065</v>
      </c>
      <c r="H290" s="3">
        <f t="shared" si="168"/>
        <v>24.449507636569258</v>
      </c>
      <c r="I290" s="3">
        <f t="shared" si="169"/>
        <v>99.514773973071328</v>
      </c>
      <c r="P290" s="3" t="str">
        <f t="shared" si="164"/>
        <v xml:space="preserve"> </v>
      </c>
      <c r="Q290" s="3" t="str">
        <f t="shared" si="147"/>
        <v xml:space="preserve"> </v>
      </c>
      <c r="R290" s="3" t="str">
        <f t="shared" si="148"/>
        <v xml:space="preserve"> </v>
      </c>
      <c r="S290" s="3" t="str">
        <f t="shared" si="149"/>
        <v xml:space="preserve"> </v>
      </c>
      <c r="T290" s="3">
        <f t="shared" si="150"/>
        <v>0</v>
      </c>
      <c r="U290" s="3" t="str">
        <f t="shared" si="151"/>
        <v xml:space="preserve"> </v>
      </c>
      <c r="V290" s="3" t="str">
        <f t="shared" si="152"/>
        <v xml:space="preserve"> </v>
      </c>
      <c r="W290" s="3" t="str">
        <f t="shared" si="153"/>
        <v xml:space="preserve"> </v>
      </c>
      <c r="X290" s="3" t="str">
        <f t="shared" si="154"/>
        <v xml:space="preserve"> </v>
      </c>
      <c r="Y290" s="3" t="str">
        <f t="shared" si="155"/>
        <v xml:space="preserve"> </v>
      </c>
      <c r="AA290" s="16" t="str">
        <f t="shared" si="156"/>
        <v>UprStage</v>
      </c>
      <c r="AC290" s="3">
        <f t="shared" si="157"/>
        <v>2.3982428571428556</v>
      </c>
      <c r="AD290" s="3">
        <f t="shared" si="158"/>
        <v>19.801588161411491</v>
      </c>
      <c r="AE290" s="3">
        <f t="shared" si="159"/>
        <v>1.6571428571427482E-3</v>
      </c>
      <c r="AF290" s="3">
        <f t="shared" si="161"/>
        <v>14.55587664635404</v>
      </c>
      <c r="AH290" s="28">
        <f t="shared" si="162"/>
        <v>0.26300000000000001</v>
      </c>
      <c r="AI290" s="28">
        <f t="shared" si="163"/>
        <v>2.5446900494077322E-4</v>
      </c>
      <c r="AJ290" s="40">
        <f t="shared" si="160"/>
        <v>1.455587664635404E-2</v>
      </c>
      <c r="AK290" s="28"/>
      <c r="AM290" s="14">
        <f>Rho_Coef0+Rho_Coef1*Solution!I290+Rho_Coef2*Solution!I290^2</f>
        <v>0.9904970347574249</v>
      </c>
      <c r="AO290" s="3" t="str">
        <f t="shared" si="141"/>
        <v xml:space="preserve"> </v>
      </c>
      <c r="AP290" s="3" t="str">
        <f t="shared" si="142"/>
        <v xml:space="preserve"> </v>
      </c>
      <c r="AQ290" s="3" t="str">
        <f t="shared" si="143"/>
        <v xml:space="preserve"> </v>
      </c>
      <c r="AR290" s="3" t="str">
        <f t="shared" si="144"/>
        <v xml:space="preserve"> </v>
      </c>
    </row>
    <row r="291" spans="1:44">
      <c r="A291" s="3">
        <f t="shared" si="145"/>
        <v>2.8799999999999826</v>
      </c>
      <c r="B291" s="3">
        <f t="shared" si="165"/>
        <v>0</v>
      </c>
      <c r="C291" s="3">
        <f t="shared" si="166"/>
        <v>2.3998999999999984</v>
      </c>
      <c r="D291" s="14">
        <f t="shared" si="146"/>
        <v>-2.5031686329763485E-2</v>
      </c>
      <c r="E291" s="14">
        <f t="shared" si="139"/>
        <v>-0.14274438771396783</v>
      </c>
      <c r="F291" s="14">
        <f t="shared" si="167"/>
        <v>-0.16777607404373132</v>
      </c>
      <c r="G291" s="3">
        <f t="shared" si="140"/>
        <v>-11.526346239390254</v>
      </c>
      <c r="H291" s="3">
        <f t="shared" si="168"/>
        <v>24.334080232294568</v>
      </c>
      <c r="I291" s="3">
        <f t="shared" si="169"/>
        <v>99.758692732125056</v>
      </c>
      <c r="P291" s="3" t="str">
        <f t="shared" si="164"/>
        <v xml:space="preserve"> </v>
      </c>
      <c r="Q291" s="3" t="str">
        <f t="shared" si="147"/>
        <v xml:space="preserve"> </v>
      </c>
      <c r="R291" s="3" t="str">
        <f t="shared" si="148"/>
        <v xml:space="preserve"> </v>
      </c>
      <c r="S291" s="3" t="str">
        <f t="shared" si="149"/>
        <v xml:space="preserve"> </v>
      </c>
      <c r="T291" s="3">
        <f t="shared" si="150"/>
        <v>0</v>
      </c>
      <c r="U291" s="3" t="str">
        <f t="shared" si="151"/>
        <v xml:space="preserve"> </v>
      </c>
      <c r="V291" s="3" t="str">
        <f t="shared" si="152"/>
        <v xml:space="preserve"> </v>
      </c>
      <c r="W291" s="3" t="str">
        <f t="shared" si="153"/>
        <v xml:space="preserve"> </v>
      </c>
      <c r="X291" s="3" t="str">
        <f t="shared" si="154"/>
        <v xml:space="preserve"> </v>
      </c>
      <c r="Y291" s="3" t="str">
        <f t="shared" si="155"/>
        <v xml:space="preserve"> </v>
      </c>
      <c r="AA291" s="16" t="str">
        <f t="shared" si="156"/>
        <v>UprStage</v>
      </c>
      <c r="AC291" s="3">
        <f t="shared" si="157"/>
        <v>2.3982428571428556</v>
      </c>
      <c r="AD291" s="3">
        <f t="shared" si="158"/>
        <v>19.801588161411491</v>
      </c>
      <c r="AE291" s="3">
        <f t="shared" si="159"/>
        <v>1.6571428571427482E-3</v>
      </c>
      <c r="AF291" s="3">
        <f t="shared" si="161"/>
        <v>14.55587664635404</v>
      </c>
      <c r="AH291" s="28">
        <f t="shared" si="162"/>
        <v>0.26300000000000001</v>
      </c>
      <c r="AI291" s="28">
        <f t="shared" si="163"/>
        <v>2.5446900494077322E-4</v>
      </c>
      <c r="AJ291" s="40">
        <f t="shared" si="160"/>
        <v>1.455587664635404E-2</v>
      </c>
      <c r="AK291" s="28"/>
      <c r="AM291" s="14">
        <f>Rho_Coef0+Rho_Coef1*Solution!I291+Rho_Coef2*Solution!I291^2</f>
        <v>0.99047379804379021</v>
      </c>
      <c r="AO291" s="3" t="str">
        <f t="shared" si="141"/>
        <v xml:space="preserve"> </v>
      </c>
      <c r="AP291" s="3" t="str">
        <f t="shared" si="142"/>
        <v xml:space="preserve"> </v>
      </c>
      <c r="AQ291" s="3" t="str">
        <f t="shared" si="143"/>
        <v xml:space="preserve"> </v>
      </c>
      <c r="AR291" s="3" t="str">
        <f t="shared" si="144"/>
        <v xml:space="preserve"> </v>
      </c>
    </row>
    <row r="292" spans="1:44">
      <c r="A292" s="3">
        <f t="shared" si="145"/>
        <v>2.8899999999999824</v>
      </c>
      <c r="B292" s="3">
        <f t="shared" si="165"/>
        <v>0</v>
      </c>
      <c r="C292" s="3">
        <f t="shared" si="166"/>
        <v>2.3998999999999984</v>
      </c>
      <c r="D292" s="14">
        <f t="shared" si="146"/>
        <v>-2.4794530627128795E-2</v>
      </c>
      <c r="E292" s="14">
        <f t="shared" si="139"/>
        <v>-0.14274438771396783</v>
      </c>
      <c r="F292" s="14">
        <f t="shared" si="167"/>
        <v>-0.16753891834109663</v>
      </c>
      <c r="G292" s="3">
        <f t="shared" si="140"/>
        <v>-11.510053458928001</v>
      </c>
      <c r="H292" s="3">
        <f t="shared" si="168"/>
        <v>24.218816769900666</v>
      </c>
      <c r="I292" s="3">
        <f t="shared" si="169"/>
        <v>100.00145803177506</v>
      </c>
      <c r="P292" s="3" t="str">
        <f t="shared" si="164"/>
        <v xml:space="preserve"> </v>
      </c>
      <c r="Q292" s="3" t="str">
        <f t="shared" si="147"/>
        <v xml:space="preserve"> </v>
      </c>
      <c r="R292" s="3" t="str">
        <f t="shared" si="148"/>
        <v xml:space="preserve"> </v>
      </c>
      <c r="S292" s="3" t="str">
        <f t="shared" si="149"/>
        <v xml:space="preserve"> </v>
      </c>
      <c r="T292" s="3">
        <f t="shared" si="150"/>
        <v>0</v>
      </c>
      <c r="U292" s="3" t="str">
        <f t="shared" si="151"/>
        <v xml:space="preserve"> </v>
      </c>
      <c r="V292" s="3" t="str">
        <f t="shared" si="152"/>
        <v xml:space="preserve"> </v>
      </c>
      <c r="W292" s="3" t="str">
        <f t="shared" si="153"/>
        <v xml:space="preserve"> </v>
      </c>
      <c r="X292" s="3" t="str">
        <f t="shared" si="154"/>
        <v xml:space="preserve"> </v>
      </c>
      <c r="Y292" s="3" t="str">
        <f t="shared" si="155"/>
        <v xml:space="preserve"> </v>
      </c>
      <c r="AA292" s="16" t="str">
        <f t="shared" si="156"/>
        <v>UprStage</v>
      </c>
      <c r="AC292" s="3">
        <f t="shared" si="157"/>
        <v>2.3982428571428556</v>
      </c>
      <c r="AD292" s="3">
        <f t="shared" si="158"/>
        <v>19.801588161411491</v>
      </c>
      <c r="AE292" s="3">
        <f t="shared" si="159"/>
        <v>1.6571428571427482E-3</v>
      </c>
      <c r="AF292" s="3">
        <f t="shared" si="161"/>
        <v>14.55587664635404</v>
      </c>
      <c r="AH292" s="28">
        <f t="shared" si="162"/>
        <v>0.26300000000000001</v>
      </c>
      <c r="AI292" s="28">
        <f t="shared" si="163"/>
        <v>2.5446900494077322E-4</v>
      </c>
      <c r="AJ292" s="40">
        <f t="shared" si="160"/>
        <v>1.455587664635404E-2</v>
      </c>
      <c r="AK292" s="28"/>
      <c r="AM292" s="14">
        <f>Rho_Coef0+Rho_Coef1*Solution!I292+Rho_Coef2*Solution!I292^2</f>
        <v>0.99045067161545108</v>
      </c>
      <c r="AO292" s="3" t="str">
        <f t="shared" si="141"/>
        <v xml:space="preserve"> </v>
      </c>
      <c r="AP292" s="3" t="str">
        <f t="shared" si="142"/>
        <v xml:space="preserve"> </v>
      </c>
      <c r="AQ292" s="3" t="str">
        <f t="shared" si="143"/>
        <v xml:space="preserve"> </v>
      </c>
      <c r="AR292" s="3" t="str">
        <f t="shared" si="144"/>
        <v xml:space="preserve"> </v>
      </c>
    </row>
    <row r="293" spans="1:44">
      <c r="A293" s="3">
        <f t="shared" si="145"/>
        <v>2.8999999999999821</v>
      </c>
      <c r="B293" s="3">
        <f t="shared" si="165"/>
        <v>0</v>
      </c>
      <c r="C293" s="3">
        <f t="shared" si="166"/>
        <v>2.3998999999999984</v>
      </c>
      <c r="D293" s="14">
        <f t="shared" si="146"/>
        <v>-2.4558843956117373E-2</v>
      </c>
      <c r="E293" s="14">
        <f t="shared" si="139"/>
        <v>-0.14274438771396783</v>
      </c>
      <c r="F293" s="14">
        <f t="shared" si="167"/>
        <v>-0.16730323167008521</v>
      </c>
      <c r="G293" s="3">
        <f t="shared" si="140"/>
        <v>-11.493861602076118</v>
      </c>
      <c r="H293" s="3">
        <f t="shared" si="168"/>
        <v>24.103716235311385</v>
      </c>
      <c r="I293" s="3">
        <f t="shared" si="169"/>
        <v>100.24307150639397</v>
      </c>
      <c r="P293" s="3" t="str">
        <f t="shared" si="164"/>
        <v xml:space="preserve"> </v>
      </c>
      <c r="Q293" s="3" t="str">
        <f t="shared" si="147"/>
        <v xml:space="preserve"> </v>
      </c>
      <c r="R293" s="3" t="str">
        <f t="shared" si="148"/>
        <v xml:space="preserve"> </v>
      </c>
      <c r="S293" s="3" t="str">
        <f t="shared" si="149"/>
        <v xml:space="preserve"> </v>
      </c>
      <c r="T293" s="3">
        <f t="shared" si="150"/>
        <v>0</v>
      </c>
      <c r="U293" s="3" t="str">
        <f t="shared" si="151"/>
        <v xml:space="preserve"> </v>
      </c>
      <c r="V293" s="3" t="str">
        <f t="shared" si="152"/>
        <v xml:space="preserve"> </v>
      </c>
      <c r="W293" s="3" t="str">
        <f t="shared" si="153"/>
        <v xml:space="preserve"> </v>
      </c>
      <c r="X293" s="3" t="str">
        <f t="shared" si="154"/>
        <v xml:space="preserve"> </v>
      </c>
      <c r="Y293" s="3" t="str">
        <f t="shared" si="155"/>
        <v xml:space="preserve"> </v>
      </c>
      <c r="AA293" s="16" t="str">
        <f t="shared" si="156"/>
        <v>UprStage</v>
      </c>
      <c r="AC293" s="3">
        <f t="shared" si="157"/>
        <v>2.3982428571428556</v>
      </c>
      <c r="AD293" s="3">
        <f t="shared" si="158"/>
        <v>19.801588161411491</v>
      </c>
      <c r="AE293" s="3">
        <f t="shared" si="159"/>
        <v>1.6571428571427482E-3</v>
      </c>
      <c r="AF293" s="3">
        <f t="shared" si="161"/>
        <v>14.55587664635404</v>
      </c>
      <c r="AH293" s="28">
        <f t="shared" si="162"/>
        <v>0.26300000000000001</v>
      </c>
      <c r="AI293" s="28">
        <f t="shared" si="163"/>
        <v>2.5446900494077322E-4</v>
      </c>
      <c r="AJ293" s="40">
        <f t="shared" si="160"/>
        <v>1.455587664635404E-2</v>
      </c>
      <c r="AK293" s="28"/>
      <c r="AM293" s="14">
        <f>Rho_Coef0+Rho_Coef1*Solution!I293+Rho_Coef2*Solution!I293^2</f>
        <v>0.99042765531100119</v>
      </c>
      <c r="AO293" s="3" t="str">
        <f t="shared" si="141"/>
        <v xml:space="preserve"> </v>
      </c>
      <c r="AP293" s="3" t="str">
        <f t="shared" si="142"/>
        <v xml:space="preserve"> </v>
      </c>
      <c r="AQ293" s="3" t="str">
        <f t="shared" si="143"/>
        <v xml:space="preserve"> </v>
      </c>
      <c r="AR293" s="3" t="str">
        <f t="shared" si="144"/>
        <v xml:space="preserve"> </v>
      </c>
    </row>
    <row r="294" spans="1:44">
      <c r="A294" s="3">
        <f t="shared" si="145"/>
        <v>2.9099999999999819</v>
      </c>
      <c r="B294" s="3">
        <f t="shared" si="165"/>
        <v>0</v>
      </c>
      <c r="C294" s="3">
        <f t="shared" si="166"/>
        <v>2.3998999999999984</v>
      </c>
      <c r="D294" s="14">
        <f t="shared" si="146"/>
        <v>-2.4324619329434815E-2</v>
      </c>
      <c r="E294" s="14">
        <f t="shared" si="139"/>
        <v>-0.14274438771396783</v>
      </c>
      <c r="F294" s="14">
        <f t="shared" si="167"/>
        <v>-0.16706900704340263</v>
      </c>
      <c r="G294" s="3">
        <f t="shared" si="140"/>
        <v>-11.477770188802069</v>
      </c>
      <c r="H294" s="3">
        <f t="shared" si="168"/>
        <v>23.988777619290623</v>
      </c>
      <c r="I294" s="3">
        <f t="shared" si="169"/>
        <v>100.48353478023765</v>
      </c>
      <c r="P294" s="3" t="str">
        <f t="shared" si="164"/>
        <v xml:space="preserve"> </v>
      </c>
      <c r="Q294" s="3" t="str">
        <f t="shared" si="147"/>
        <v xml:space="preserve"> </v>
      </c>
      <c r="R294" s="3" t="str">
        <f t="shared" si="148"/>
        <v xml:space="preserve"> </v>
      </c>
      <c r="S294" s="3" t="str">
        <f t="shared" si="149"/>
        <v xml:space="preserve"> </v>
      </c>
      <c r="T294" s="3">
        <f t="shared" si="150"/>
        <v>0</v>
      </c>
      <c r="U294" s="3" t="str">
        <f t="shared" si="151"/>
        <v xml:space="preserve"> </v>
      </c>
      <c r="V294" s="3" t="str">
        <f t="shared" si="152"/>
        <v xml:space="preserve"> </v>
      </c>
      <c r="W294" s="3" t="str">
        <f t="shared" si="153"/>
        <v xml:space="preserve"> </v>
      </c>
      <c r="X294" s="3" t="str">
        <f t="shared" si="154"/>
        <v xml:space="preserve"> </v>
      </c>
      <c r="Y294" s="3" t="str">
        <f t="shared" si="155"/>
        <v xml:space="preserve"> </v>
      </c>
      <c r="AA294" s="16" t="str">
        <f t="shared" si="156"/>
        <v>UprStage</v>
      </c>
      <c r="AC294" s="3">
        <f t="shared" si="157"/>
        <v>2.3982428571428556</v>
      </c>
      <c r="AD294" s="3">
        <f t="shared" si="158"/>
        <v>19.801588161411491</v>
      </c>
      <c r="AE294" s="3">
        <f t="shared" si="159"/>
        <v>1.6571428571427482E-3</v>
      </c>
      <c r="AF294" s="3">
        <f t="shared" si="161"/>
        <v>14.55587664635404</v>
      </c>
      <c r="AH294" s="28">
        <f t="shared" si="162"/>
        <v>0.26300000000000001</v>
      </c>
      <c r="AI294" s="28">
        <f t="shared" si="163"/>
        <v>2.5446900494077322E-4</v>
      </c>
      <c r="AJ294" s="40">
        <f t="shared" si="160"/>
        <v>1.455587664635404E-2</v>
      </c>
      <c r="AK294" s="28"/>
      <c r="AM294" s="14">
        <f>Rho_Coef0+Rho_Coef1*Solution!I294+Rho_Coef2*Solution!I294^2</f>
        <v>0.99040474897003572</v>
      </c>
      <c r="AO294" s="3" t="str">
        <f t="shared" si="141"/>
        <v xml:space="preserve"> </v>
      </c>
      <c r="AP294" s="3" t="str">
        <f t="shared" si="142"/>
        <v xml:space="preserve"> </v>
      </c>
      <c r="AQ294" s="3" t="str">
        <f t="shared" si="143"/>
        <v xml:space="preserve"> </v>
      </c>
      <c r="AR294" s="3" t="str">
        <f t="shared" si="144"/>
        <v xml:space="preserve"> </v>
      </c>
    </row>
    <row r="295" spans="1:44">
      <c r="A295" s="3">
        <f t="shared" si="145"/>
        <v>2.9199999999999817</v>
      </c>
      <c r="B295" s="3">
        <f t="shared" si="165"/>
        <v>0</v>
      </c>
      <c r="C295" s="3">
        <f t="shared" si="166"/>
        <v>2.3998999999999984</v>
      </c>
      <c r="D295" s="14">
        <f t="shared" si="146"/>
        <v>-2.4091849817154572E-2</v>
      </c>
      <c r="E295" s="14">
        <f t="shared" si="139"/>
        <v>-0.14274438771396783</v>
      </c>
      <c r="F295" s="14">
        <f t="shared" si="167"/>
        <v>-0.16683623753112239</v>
      </c>
      <c r="G295" s="3">
        <f t="shared" si="140"/>
        <v>-11.461778743014532</v>
      </c>
      <c r="H295" s="3">
        <f t="shared" si="168"/>
        <v>23.873999917402603</v>
      </c>
      <c r="I295" s="3">
        <f t="shared" si="169"/>
        <v>100.7228494674934</v>
      </c>
      <c r="P295" s="3" t="str">
        <f t="shared" si="164"/>
        <v xml:space="preserve"> </v>
      </c>
      <c r="Q295" s="3" t="str">
        <f t="shared" si="147"/>
        <v xml:space="preserve"> </v>
      </c>
      <c r="R295" s="3" t="str">
        <f t="shared" si="148"/>
        <v xml:space="preserve"> </v>
      </c>
      <c r="S295" s="3" t="str">
        <f t="shared" si="149"/>
        <v xml:space="preserve"> </v>
      </c>
      <c r="T295" s="3">
        <f t="shared" si="150"/>
        <v>0</v>
      </c>
      <c r="U295" s="3" t="str">
        <f t="shared" si="151"/>
        <v xml:space="preserve"> </v>
      </c>
      <c r="V295" s="3" t="str">
        <f t="shared" si="152"/>
        <v xml:space="preserve"> </v>
      </c>
      <c r="W295" s="3" t="str">
        <f t="shared" si="153"/>
        <v xml:space="preserve"> </v>
      </c>
      <c r="X295" s="3" t="str">
        <f t="shared" si="154"/>
        <v xml:space="preserve"> </v>
      </c>
      <c r="Y295" s="3" t="str">
        <f t="shared" si="155"/>
        <v xml:space="preserve"> </v>
      </c>
      <c r="AA295" s="16" t="str">
        <f t="shared" si="156"/>
        <v>UprStage</v>
      </c>
      <c r="AC295" s="3">
        <f t="shared" si="157"/>
        <v>2.3982428571428556</v>
      </c>
      <c r="AD295" s="3">
        <f t="shared" si="158"/>
        <v>19.801588161411491</v>
      </c>
      <c r="AE295" s="3">
        <f t="shared" si="159"/>
        <v>1.6571428571427482E-3</v>
      </c>
      <c r="AF295" s="3">
        <f t="shared" si="161"/>
        <v>14.55587664635404</v>
      </c>
      <c r="AH295" s="28">
        <f t="shared" si="162"/>
        <v>0.26300000000000001</v>
      </c>
      <c r="AI295" s="28">
        <f t="shared" si="163"/>
        <v>2.5446900494077322E-4</v>
      </c>
      <c r="AJ295" s="40">
        <f t="shared" si="160"/>
        <v>1.455587664635404E-2</v>
      </c>
      <c r="AK295" s="28"/>
      <c r="AM295" s="14">
        <f>Rho_Coef0+Rho_Coef1*Solution!I295+Rho_Coef2*Solution!I295^2</f>
        <v>0.99038195243314653</v>
      </c>
      <c r="AO295" s="3" t="str">
        <f t="shared" si="141"/>
        <v xml:space="preserve"> </v>
      </c>
      <c r="AP295" s="3" t="str">
        <f t="shared" si="142"/>
        <v xml:space="preserve"> </v>
      </c>
      <c r="AQ295" s="3" t="str">
        <f t="shared" si="143"/>
        <v xml:space="preserve"> </v>
      </c>
      <c r="AR295" s="3" t="str">
        <f t="shared" si="144"/>
        <v xml:space="preserve"> </v>
      </c>
    </row>
    <row r="296" spans="1:44">
      <c r="A296" s="3">
        <f t="shared" si="145"/>
        <v>2.9299999999999815</v>
      </c>
      <c r="B296" s="3">
        <f t="shared" si="165"/>
        <v>0</v>
      </c>
      <c r="C296" s="3">
        <f t="shared" si="166"/>
        <v>2.3998999999999984</v>
      </c>
      <c r="D296" s="14">
        <f t="shared" si="146"/>
        <v>-2.3860528546250901E-2</v>
      </c>
      <c r="E296" s="14">
        <f t="shared" si="139"/>
        <v>-0.14274438771396783</v>
      </c>
      <c r="F296" s="14">
        <f t="shared" si="167"/>
        <v>-0.16660491626021873</v>
      </c>
      <c r="G296" s="3">
        <f t="shared" si="140"/>
        <v>-11.445886792531315</v>
      </c>
      <c r="H296" s="3">
        <f t="shared" si="168"/>
        <v>23.759382129972458</v>
      </c>
      <c r="I296" s="3">
        <f t="shared" si="169"/>
        <v>100.9610171723278</v>
      </c>
      <c r="P296" s="3" t="str">
        <f t="shared" si="164"/>
        <v xml:space="preserve"> </v>
      </c>
      <c r="Q296" s="3" t="str">
        <f t="shared" si="147"/>
        <v xml:space="preserve"> </v>
      </c>
      <c r="R296" s="3" t="str">
        <f t="shared" si="148"/>
        <v xml:space="preserve"> </v>
      </c>
      <c r="S296" s="3" t="str">
        <f t="shared" si="149"/>
        <v xml:space="preserve"> </v>
      </c>
      <c r="T296" s="3">
        <f t="shared" si="150"/>
        <v>0</v>
      </c>
      <c r="U296" s="3" t="str">
        <f t="shared" si="151"/>
        <v xml:space="preserve"> </v>
      </c>
      <c r="V296" s="3" t="str">
        <f t="shared" si="152"/>
        <v xml:space="preserve"> </v>
      </c>
      <c r="W296" s="3" t="str">
        <f t="shared" si="153"/>
        <v xml:space="preserve"> </v>
      </c>
      <c r="X296" s="3" t="str">
        <f t="shared" si="154"/>
        <v xml:space="preserve"> </v>
      </c>
      <c r="Y296" s="3" t="str">
        <f t="shared" si="155"/>
        <v xml:space="preserve"> </v>
      </c>
      <c r="AA296" s="16" t="str">
        <f t="shared" si="156"/>
        <v>UprStage</v>
      </c>
      <c r="AC296" s="3">
        <f t="shared" si="157"/>
        <v>2.3982428571428556</v>
      </c>
      <c r="AD296" s="3">
        <f t="shared" si="158"/>
        <v>19.801588161411491</v>
      </c>
      <c r="AE296" s="3">
        <f t="shared" si="159"/>
        <v>1.6571428571427482E-3</v>
      </c>
      <c r="AF296" s="3">
        <f t="shared" si="161"/>
        <v>14.55587664635404</v>
      </c>
      <c r="AH296" s="28">
        <f t="shared" si="162"/>
        <v>0.26300000000000001</v>
      </c>
      <c r="AI296" s="28">
        <f t="shared" si="163"/>
        <v>2.5446900494077322E-4</v>
      </c>
      <c r="AJ296" s="40">
        <f t="shared" si="160"/>
        <v>1.455587664635404E-2</v>
      </c>
      <c r="AK296" s="28"/>
      <c r="AM296" s="14">
        <f>Rho_Coef0+Rho_Coef1*Solution!I296+Rho_Coef2*Solution!I296^2</f>
        <v>0.99035926554191755</v>
      </c>
      <c r="AO296" s="3" t="str">
        <f t="shared" si="141"/>
        <v xml:space="preserve"> </v>
      </c>
      <c r="AP296" s="3" t="str">
        <f t="shared" si="142"/>
        <v xml:space="preserve"> </v>
      </c>
      <c r="AQ296" s="3" t="str">
        <f t="shared" si="143"/>
        <v xml:space="preserve"> </v>
      </c>
      <c r="AR296" s="3" t="str">
        <f t="shared" si="144"/>
        <v xml:space="preserve"> </v>
      </c>
    </row>
    <row r="297" spans="1:44">
      <c r="A297" s="3">
        <f t="shared" si="145"/>
        <v>2.9399999999999813</v>
      </c>
      <c r="B297" s="3">
        <f t="shared" si="165"/>
        <v>0</v>
      </c>
      <c r="C297" s="3">
        <f t="shared" si="166"/>
        <v>2.3998999999999984</v>
      </c>
      <c r="D297" s="14">
        <f t="shared" si="146"/>
        <v>-2.3630648700136859E-2</v>
      </c>
      <c r="E297" s="14">
        <f t="shared" si="139"/>
        <v>-0.14274438771396783</v>
      </c>
      <c r="F297" s="14">
        <f t="shared" si="167"/>
        <v>-0.1663750364141047</v>
      </c>
      <c r="G297" s="3">
        <f t="shared" si="140"/>
        <v>-11.430093869047617</v>
      </c>
      <c r="H297" s="3">
        <f t="shared" si="168"/>
        <v>23.644923262047143</v>
      </c>
      <c r="I297" s="3">
        <f t="shared" si="169"/>
        <v>101.19803948893407</v>
      </c>
      <c r="P297" s="3" t="str">
        <f t="shared" si="164"/>
        <v xml:space="preserve"> </v>
      </c>
      <c r="Q297" s="3" t="str">
        <f t="shared" si="147"/>
        <v xml:space="preserve"> </v>
      </c>
      <c r="R297" s="3" t="str">
        <f t="shared" si="148"/>
        <v xml:space="preserve"> </v>
      </c>
      <c r="S297" s="3" t="str">
        <f t="shared" si="149"/>
        <v xml:space="preserve"> </v>
      </c>
      <c r="T297" s="3">
        <f t="shared" si="150"/>
        <v>0</v>
      </c>
      <c r="U297" s="3" t="str">
        <f t="shared" si="151"/>
        <v xml:space="preserve"> </v>
      </c>
      <c r="V297" s="3" t="str">
        <f t="shared" si="152"/>
        <v xml:space="preserve"> </v>
      </c>
      <c r="W297" s="3" t="str">
        <f t="shared" si="153"/>
        <v xml:space="preserve"> </v>
      </c>
      <c r="X297" s="3" t="str">
        <f t="shared" si="154"/>
        <v xml:space="preserve"> </v>
      </c>
      <c r="Y297" s="3" t="str">
        <f t="shared" si="155"/>
        <v xml:space="preserve"> </v>
      </c>
      <c r="AA297" s="16" t="str">
        <f t="shared" si="156"/>
        <v>UprStage</v>
      </c>
      <c r="AC297" s="3">
        <f t="shared" si="157"/>
        <v>2.3982428571428556</v>
      </c>
      <c r="AD297" s="3">
        <f t="shared" si="158"/>
        <v>19.801588161411491</v>
      </c>
      <c r="AE297" s="3">
        <f t="shared" si="159"/>
        <v>1.6571428571427482E-3</v>
      </c>
      <c r="AF297" s="3">
        <f t="shared" si="161"/>
        <v>14.55587664635404</v>
      </c>
      <c r="AH297" s="28">
        <f t="shared" si="162"/>
        <v>0.26300000000000001</v>
      </c>
      <c r="AI297" s="28">
        <f t="shared" si="163"/>
        <v>2.5446900494077322E-4</v>
      </c>
      <c r="AJ297" s="40">
        <f t="shared" si="160"/>
        <v>1.455587664635404E-2</v>
      </c>
      <c r="AK297" s="28"/>
      <c r="AM297" s="14">
        <f>Rho_Coef0+Rho_Coef1*Solution!I297+Rho_Coef2*Solution!I297^2</f>
        <v>0.99033668813892006</v>
      </c>
      <c r="AO297" s="3" t="str">
        <f t="shared" si="141"/>
        <v xml:space="preserve"> </v>
      </c>
      <c r="AP297" s="3" t="str">
        <f t="shared" si="142"/>
        <v xml:space="preserve"> </v>
      </c>
      <c r="AQ297" s="3" t="str">
        <f t="shared" si="143"/>
        <v xml:space="preserve"> </v>
      </c>
      <c r="AR297" s="3" t="str">
        <f t="shared" si="144"/>
        <v xml:space="preserve"> </v>
      </c>
    </row>
    <row r="298" spans="1:44">
      <c r="A298" s="3">
        <f t="shared" si="145"/>
        <v>2.9499999999999811</v>
      </c>
      <c r="B298" s="3">
        <f t="shared" si="165"/>
        <v>0</v>
      </c>
      <c r="C298" s="3">
        <f t="shared" si="166"/>
        <v>2.3998999999999984</v>
      </c>
      <c r="D298" s="14">
        <f t="shared" si="146"/>
        <v>-2.3402203518207137E-2</v>
      </c>
      <c r="E298" s="14">
        <f t="shared" si="139"/>
        <v>-0.14274438771396783</v>
      </c>
      <c r="F298" s="14">
        <f t="shared" si="167"/>
        <v>-0.16614659123217496</v>
      </c>
      <c r="G298" s="3">
        <f t="shared" si="140"/>
        <v>-11.414399508104612</v>
      </c>
      <c r="H298" s="3">
        <f t="shared" si="168"/>
        <v>23.530622323356667</v>
      </c>
      <c r="I298" s="3">
        <f t="shared" si="169"/>
        <v>101.43391800157914</v>
      </c>
      <c r="P298" s="3" t="str">
        <f t="shared" si="164"/>
        <v xml:space="preserve"> </v>
      </c>
      <c r="Q298" s="3" t="str">
        <f t="shared" si="147"/>
        <v xml:space="preserve"> </v>
      </c>
      <c r="R298" s="3" t="str">
        <f t="shared" si="148"/>
        <v xml:space="preserve"> </v>
      </c>
      <c r="S298" s="3" t="str">
        <f t="shared" si="149"/>
        <v xml:space="preserve"> </v>
      </c>
      <c r="T298" s="3">
        <f t="shared" si="150"/>
        <v>0</v>
      </c>
      <c r="U298" s="3" t="str">
        <f t="shared" si="151"/>
        <v xml:space="preserve"> </v>
      </c>
      <c r="V298" s="3" t="str">
        <f t="shared" si="152"/>
        <v xml:space="preserve"> </v>
      </c>
      <c r="W298" s="3" t="str">
        <f t="shared" si="153"/>
        <v xml:space="preserve"> </v>
      </c>
      <c r="X298" s="3" t="str">
        <f t="shared" si="154"/>
        <v xml:space="preserve"> </v>
      </c>
      <c r="Y298" s="3" t="str">
        <f t="shared" si="155"/>
        <v xml:space="preserve"> </v>
      </c>
      <c r="AA298" s="16" t="str">
        <f t="shared" si="156"/>
        <v>UprStage</v>
      </c>
      <c r="AC298" s="3">
        <f t="shared" si="157"/>
        <v>2.3982428571428556</v>
      </c>
      <c r="AD298" s="3">
        <f t="shared" si="158"/>
        <v>19.801588161411491</v>
      </c>
      <c r="AE298" s="3">
        <f t="shared" si="159"/>
        <v>1.6571428571427482E-3</v>
      </c>
      <c r="AF298" s="3">
        <f t="shared" si="161"/>
        <v>14.55587664635404</v>
      </c>
      <c r="AH298" s="28">
        <f t="shared" si="162"/>
        <v>0.26300000000000001</v>
      </c>
      <c r="AI298" s="28">
        <f t="shared" si="163"/>
        <v>2.5446900494077322E-4</v>
      </c>
      <c r="AJ298" s="40">
        <f t="shared" si="160"/>
        <v>1.455587664635404E-2</v>
      </c>
      <c r="AK298" s="28"/>
      <c r="AM298" s="14">
        <f>Rho_Coef0+Rho_Coef1*Solution!I298+Rho_Coef2*Solution!I298^2</f>
        <v>0.99031422006770764</v>
      </c>
      <c r="AO298" s="3" t="str">
        <f t="shared" si="141"/>
        <v xml:space="preserve"> </v>
      </c>
      <c r="AP298" s="3" t="str">
        <f t="shared" si="142"/>
        <v xml:space="preserve"> </v>
      </c>
      <c r="AQ298" s="3" t="str">
        <f t="shared" si="143"/>
        <v xml:space="preserve"> </v>
      </c>
      <c r="AR298" s="3" t="str">
        <f t="shared" si="144"/>
        <v xml:space="preserve"> </v>
      </c>
    </row>
    <row r="299" spans="1:44">
      <c r="A299" s="3">
        <f t="shared" si="145"/>
        <v>2.9599999999999809</v>
      </c>
      <c r="B299" s="3">
        <f t="shared" si="165"/>
        <v>0</v>
      </c>
      <c r="C299" s="3">
        <f t="shared" si="166"/>
        <v>2.3998999999999984</v>
      </c>
      <c r="D299" s="14">
        <f t="shared" si="146"/>
        <v>-2.3175186295385692E-2</v>
      </c>
      <c r="E299" s="14">
        <f t="shared" si="139"/>
        <v>-0.14274438771396783</v>
      </c>
      <c r="F299" s="14">
        <f t="shared" si="167"/>
        <v>-0.16591957400935353</v>
      </c>
      <c r="G299" s="3">
        <f t="shared" si="140"/>
        <v>-11.398803249058387</v>
      </c>
      <c r="H299" s="3">
        <f t="shared" si="168"/>
        <v>23.41647832827562</v>
      </c>
      <c r="I299" s="3">
        <f t="shared" si="169"/>
        <v>101.66865428465026</v>
      </c>
      <c r="P299" s="3" t="str">
        <f t="shared" si="164"/>
        <v xml:space="preserve"> </v>
      </c>
      <c r="Q299" s="3" t="str">
        <f t="shared" si="147"/>
        <v xml:space="preserve"> </v>
      </c>
      <c r="R299" s="3" t="str">
        <f t="shared" si="148"/>
        <v xml:space="preserve"> </v>
      </c>
      <c r="S299" s="3" t="str">
        <f t="shared" si="149"/>
        <v xml:space="preserve"> </v>
      </c>
      <c r="T299" s="3">
        <f t="shared" si="150"/>
        <v>0</v>
      </c>
      <c r="U299" s="3" t="str">
        <f t="shared" si="151"/>
        <v xml:space="preserve"> </v>
      </c>
      <c r="V299" s="3" t="str">
        <f t="shared" si="152"/>
        <v xml:space="preserve"> </v>
      </c>
      <c r="W299" s="3" t="str">
        <f t="shared" si="153"/>
        <v xml:space="preserve"> </v>
      </c>
      <c r="X299" s="3" t="str">
        <f t="shared" si="154"/>
        <v xml:space="preserve"> </v>
      </c>
      <c r="Y299" s="3" t="str">
        <f t="shared" si="155"/>
        <v xml:space="preserve"> </v>
      </c>
      <c r="AA299" s="16" t="str">
        <f t="shared" si="156"/>
        <v>UprStage</v>
      </c>
      <c r="AC299" s="3">
        <f t="shared" si="157"/>
        <v>2.3982428571428556</v>
      </c>
      <c r="AD299" s="3">
        <f t="shared" si="158"/>
        <v>19.801588161411491</v>
      </c>
      <c r="AE299" s="3">
        <f t="shared" si="159"/>
        <v>1.6571428571427482E-3</v>
      </c>
      <c r="AF299" s="3">
        <f t="shared" si="161"/>
        <v>14.55587664635404</v>
      </c>
      <c r="AH299" s="28">
        <f t="shared" si="162"/>
        <v>0.26300000000000001</v>
      </c>
      <c r="AI299" s="28">
        <f t="shared" si="163"/>
        <v>2.5446900494077322E-4</v>
      </c>
      <c r="AJ299" s="40">
        <f t="shared" si="160"/>
        <v>1.455587664635404E-2</v>
      </c>
      <c r="AK299" s="28"/>
      <c r="AM299" s="14">
        <f>Rho_Coef0+Rho_Coef1*Solution!I299+Rho_Coef2*Solution!I299^2</f>
        <v>0.9902918611728122</v>
      </c>
      <c r="AO299" s="3" t="str">
        <f t="shared" si="141"/>
        <v xml:space="preserve"> </v>
      </c>
      <c r="AP299" s="3" t="str">
        <f t="shared" si="142"/>
        <v xml:space="preserve"> </v>
      </c>
      <c r="AQ299" s="3" t="str">
        <f t="shared" si="143"/>
        <v xml:space="preserve"> </v>
      </c>
      <c r="AR299" s="3" t="str">
        <f t="shared" si="144"/>
        <v xml:space="preserve"> </v>
      </c>
    </row>
    <row r="300" spans="1:44">
      <c r="A300" s="3">
        <f t="shared" si="145"/>
        <v>2.9699999999999807</v>
      </c>
      <c r="B300" s="3">
        <f t="shared" si="165"/>
        <v>0</v>
      </c>
      <c r="C300" s="3">
        <f t="shared" si="166"/>
        <v>2.3998999999999984</v>
      </c>
      <c r="D300" s="14">
        <f t="shared" si="146"/>
        <v>-2.2949590381678341E-2</v>
      </c>
      <c r="E300" s="14">
        <f t="shared" si="139"/>
        <v>-0.14274438771396783</v>
      </c>
      <c r="F300" s="14">
        <f t="shared" si="167"/>
        <v>-0.16569397809564618</v>
      </c>
      <c r="G300" s="3">
        <f t="shared" si="140"/>
        <v>-11.383304635049187</v>
      </c>
      <c r="H300" s="3">
        <f t="shared" si="168"/>
        <v>23.302490295785034</v>
      </c>
      <c r="I300" s="3">
        <f t="shared" si="169"/>
        <v>101.90224990270126</v>
      </c>
      <c r="P300" s="3" t="str">
        <f t="shared" si="164"/>
        <v xml:space="preserve"> </v>
      </c>
      <c r="Q300" s="3" t="str">
        <f t="shared" si="147"/>
        <v xml:space="preserve"> </v>
      </c>
      <c r="R300" s="3" t="str">
        <f t="shared" si="148"/>
        <v xml:space="preserve"> </v>
      </c>
      <c r="S300" s="3" t="str">
        <f t="shared" si="149"/>
        <v xml:space="preserve"> </v>
      </c>
      <c r="T300" s="3">
        <f t="shared" si="150"/>
        <v>0</v>
      </c>
      <c r="U300" s="3" t="str">
        <f t="shared" si="151"/>
        <v xml:space="preserve"> </v>
      </c>
      <c r="V300" s="3" t="str">
        <f t="shared" si="152"/>
        <v xml:space="preserve"> </v>
      </c>
      <c r="W300" s="3" t="str">
        <f t="shared" si="153"/>
        <v xml:space="preserve"> </v>
      </c>
      <c r="X300" s="3" t="str">
        <f t="shared" si="154"/>
        <v xml:space="preserve"> </v>
      </c>
      <c r="Y300" s="3" t="str">
        <f t="shared" si="155"/>
        <v xml:space="preserve"> </v>
      </c>
      <c r="AA300" s="16" t="str">
        <f t="shared" si="156"/>
        <v>UprStage</v>
      </c>
      <c r="AC300" s="3">
        <f t="shared" si="157"/>
        <v>2.3982428571428556</v>
      </c>
      <c r="AD300" s="3">
        <f t="shared" si="158"/>
        <v>19.801588161411491</v>
      </c>
      <c r="AE300" s="3">
        <f t="shared" si="159"/>
        <v>1.6571428571427482E-3</v>
      </c>
      <c r="AF300" s="3">
        <f t="shared" si="161"/>
        <v>14.55587664635404</v>
      </c>
      <c r="AH300" s="28">
        <f t="shared" si="162"/>
        <v>0.26300000000000001</v>
      </c>
      <c r="AI300" s="28">
        <f t="shared" si="163"/>
        <v>2.5446900494077322E-4</v>
      </c>
      <c r="AJ300" s="40">
        <f t="shared" si="160"/>
        <v>1.455587664635404E-2</v>
      </c>
      <c r="AK300" s="28"/>
      <c r="AM300" s="14">
        <f>Rho_Coef0+Rho_Coef1*Solution!I300+Rho_Coef2*Solution!I300^2</f>
        <v>0.99026961129973867</v>
      </c>
      <c r="AO300" s="3" t="str">
        <f t="shared" si="141"/>
        <v xml:space="preserve"> </v>
      </c>
      <c r="AP300" s="3" t="str">
        <f t="shared" si="142"/>
        <v xml:space="preserve"> </v>
      </c>
      <c r="AQ300" s="3" t="str">
        <f t="shared" si="143"/>
        <v xml:space="preserve"> </v>
      </c>
      <c r="AR300" s="3" t="str">
        <f t="shared" si="144"/>
        <v xml:space="preserve"> </v>
      </c>
    </row>
    <row r="301" spans="1:44">
      <c r="A301" s="3">
        <f t="shared" si="145"/>
        <v>2.9799999999999804</v>
      </c>
      <c r="B301" s="3">
        <f t="shared" si="165"/>
        <v>0</v>
      </c>
      <c r="C301" s="3">
        <f t="shared" si="166"/>
        <v>2.3998999999999984</v>
      </c>
      <c r="D301" s="14">
        <f t="shared" si="146"/>
        <v>-2.2725409181729911E-2</v>
      </c>
      <c r="E301" s="14">
        <f t="shared" si="139"/>
        <v>-0.14274438771396783</v>
      </c>
      <c r="F301" s="14">
        <f t="shared" si="167"/>
        <v>-0.16546979689569774</v>
      </c>
      <c r="G301" s="3">
        <f t="shared" si="140"/>
        <v>-11.367903212971006</v>
      </c>
      <c r="H301" s="3">
        <f t="shared" si="168"/>
        <v>23.188657249434542</v>
      </c>
      <c r="I301" s="3">
        <f t="shared" si="169"/>
        <v>102.13470641049847</v>
      </c>
      <c r="P301" s="3" t="str">
        <f t="shared" si="164"/>
        <v xml:space="preserve"> </v>
      </c>
      <c r="Q301" s="3" t="str">
        <f t="shared" si="147"/>
        <v xml:space="preserve"> </v>
      </c>
      <c r="R301" s="3" t="str">
        <f t="shared" si="148"/>
        <v xml:space="preserve"> </v>
      </c>
      <c r="S301" s="3" t="str">
        <f t="shared" si="149"/>
        <v xml:space="preserve"> </v>
      </c>
      <c r="T301" s="3">
        <f t="shared" si="150"/>
        <v>0</v>
      </c>
      <c r="U301" s="3" t="str">
        <f t="shared" si="151"/>
        <v xml:space="preserve"> </v>
      </c>
      <c r="V301" s="3" t="str">
        <f t="shared" si="152"/>
        <v xml:space="preserve"> </v>
      </c>
      <c r="W301" s="3" t="str">
        <f t="shared" si="153"/>
        <v xml:space="preserve"> </v>
      </c>
      <c r="X301" s="3" t="str">
        <f t="shared" si="154"/>
        <v xml:space="preserve"> </v>
      </c>
      <c r="Y301" s="3" t="str">
        <f t="shared" si="155"/>
        <v xml:space="preserve"> </v>
      </c>
      <c r="AA301" s="16" t="str">
        <f t="shared" si="156"/>
        <v>UprStage</v>
      </c>
      <c r="AC301" s="3">
        <f t="shared" si="157"/>
        <v>2.3982428571428556</v>
      </c>
      <c r="AD301" s="3">
        <f t="shared" si="158"/>
        <v>19.801588161411491</v>
      </c>
      <c r="AE301" s="3">
        <f t="shared" si="159"/>
        <v>1.6571428571427482E-3</v>
      </c>
      <c r="AF301" s="3">
        <f t="shared" si="161"/>
        <v>14.55587664635404</v>
      </c>
      <c r="AH301" s="28">
        <f t="shared" si="162"/>
        <v>0.26300000000000001</v>
      </c>
      <c r="AI301" s="28">
        <f t="shared" si="163"/>
        <v>2.5446900494077322E-4</v>
      </c>
      <c r="AJ301" s="40">
        <f t="shared" si="160"/>
        <v>1.455587664635404E-2</v>
      </c>
      <c r="AK301" s="28"/>
      <c r="AM301" s="14">
        <f>Rho_Coef0+Rho_Coef1*Solution!I301+Rho_Coef2*Solution!I301^2</f>
        <v>0.99024747029496107</v>
      </c>
      <c r="AO301" s="3" t="str">
        <f t="shared" si="141"/>
        <v xml:space="preserve"> </v>
      </c>
      <c r="AP301" s="3" t="str">
        <f t="shared" si="142"/>
        <v xml:space="preserve"> </v>
      </c>
      <c r="AQ301" s="3" t="str">
        <f t="shared" si="143"/>
        <v xml:space="preserve"> </v>
      </c>
      <c r="AR301" s="3" t="str">
        <f t="shared" si="144"/>
        <v xml:space="preserve"> </v>
      </c>
    </row>
    <row r="302" spans="1:44">
      <c r="A302" s="3">
        <f t="shared" si="145"/>
        <v>2.9899999999999802</v>
      </c>
      <c r="B302" s="3">
        <f t="shared" si="165"/>
        <v>0</v>
      </c>
      <c r="C302" s="3">
        <f t="shared" si="166"/>
        <v>2.3998999999999984</v>
      </c>
      <c r="D302" s="14">
        <f t="shared" si="146"/>
        <v>-2.2502636154386225E-2</v>
      </c>
      <c r="E302" s="14">
        <f t="shared" si="139"/>
        <v>-0.14274438771396783</v>
      </c>
      <c r="F302" s="14">
        <f t="shared" si="167"/>
        <v>-0.16524702386835405</v>
      </c>
      <c r="G302" s="3">
        <f t="shared" si="140"/>
        <v>-11.352598533441485</v>
      </c>
      <c r="H302" s="3">
        <f t="shared" si="168"/>
        <v>23.074978217304832</v>
      </c>
      <c r="I302" s="3">
        <f t="shared" si="169"/>
        <v>102.36602535306614</v>
      </c>
      <c r="P302" s="3" t="str">
        <f t="shared" si="164"/>
        <v xml:space="preserve"> </v>
      </c>
      <c r="Q302" s="3" t="str">
        <f t="shared" si="147"/>
        <v xml:space="preserve"> </v>
      </c>
      <c r="R302" s="3" t="str">
        <f t="shared" si="148"/>
        <v xml:space="preserve"> </v>
      </c>
      <c r="S302" s="3" t="str">
        <f t="shared" si="149"/>
        <v xml:space="preserve"> </v>
      </c>
      <c r="T302" s="3">
        <f t="shared" si="150"/>
        <v>0</v>
      </c>
      <c r="U302" s="3" t="str">
        <f t="shared" si="151"/>
        <v xml:space="preserve"> </v>
      </c>
      <c r="V302" s="3" t="str">
        <f t="shared" si="152"/>
        <v xml:space="preserve"> </v>
      </c>
      <c r="W302" s="3" t="str">
        <f t="shared" si="153"/>
        <v xml:space="preserve"> </v>
      </c>
      <c r="X302" s="3" t="str">
        <f t="shared" si="154"/>
        <v xml:space="preserve"> </v>
      </c>
      <c r="Y302" s="3" t="str">
        <f t="shared" si="155"/>
        <v xml:space="preserve"> </v>
      </c>
      <c r="AA302" s="16" t="str">
        <f t="shared" si="156"/>
        <v>UprStage</v>
      </c>
      <c r="AC302" s="3">
        <f t="shared" si="157"/>
        <v>2.3982428571428556</v>
      </c>
      <c r="AD302" s="3">
        <f t="shared" si="158"/>
        <v>19.801588161411491</v>
      </c>
      <c r="AE302" s="3">
        <f t="shared" si="159"/>
        <v>1.6571428571427482E-3</v>
      </c>
      <c r="AF302" s="3">
        <f t="shared" si="161"/>
        <v>14.55587664635404</v>
      </c>
      <c r="AH302" s="28">
        <f t="shared" si="162"/>
        <v>0.26300000000000001</v>
      </c>
      <c r="AI302" s="28">
        <f t="shared" si="163"/>
        <v>2.5446900494077322E-4</v>
      </c>
      <c r="AJ302" s="40">
        <f t="shared" si="160"/>
        <v>1.455587664635404E-2</v>
      </c>
      <c r="AK302" s="28"/>
      <c r="AM302" s="14">
        <f>Rho_Coef0+Rho_Coef1*Solution!I302+Rho_Coef2*Solution!I302^2</f>
        <v>0.99022543800591722</v>
      </c>
      <c r="AO302" s="3" t="str">
        <f t="shared" si="141"/>
        <v xml:space="preserve"> </v>
      </c>
      <c r="AP302" s="3" t="str">
        <f t="shared" si="142"/>
        <v xml:space="preserve"> </v>
      </c>
      <c r="AQ302" s="3" t="str">
        <f t="shared" si="143"/>
        <v xml:space="preserve"> </v>
      </c>
      <c r="AR302" s="3" t="str">
        <f t="shared" si="144"/>
        <v xml:space="preserve"> </v>
      </c>
    </row>
    <row r="303" spans="1:44">
      <c r="A303" s="3">
        <f t="shared" si="145"/>
        <v>2.99999999999998</v>
      </c>
      <c r="B303" s="3">
        <f t="shared" si="165"/>
        <v>0</v>
      </c>
      <c r="C303" s="3">
        <f t="shared" si="166"/>
        <v>2.3998999999999984</v>
      </c>
      <c r="D303" s="14">
        <f t="shared" si="146"/>
        <v>-2.2281264812260615E-2</v>
      </c>
      <c r="E303" s="14">
        <f t="shared" si="139"/>
        <v>-0.14274438771396783</v>
      </c>
      <c r="F303" s="14">
        <f t="shared" si="167"/>
        <v>-0.16502565252622844</v>
      </c>
      <c r="G303" s="3">
        <f t="shared" si="140"/>
        <v>-11.337390150772135</v>
      </c>
      <c r="H303" s="3">
        <f t="shared" si="168"/>
        <v>22.961452231970416</v>
      </c>
      <c r="I303" s="3">
        <f t="shared" si="169"/>
        <v>102.59620826573165</v>
      </c>
      <c r="P303" s="3" t="str">
        <f t="shared" si="164"/>
        <v xml:space="preserve"> </v>
      </c>
      <c r="Q303" s="3" t="str">
        <f t="shared" si="147"/>
        <v xml:space="preserve"> </v>
      </c>
      <c r="R303" s="3" t="str">
        <f t="shared" si="148"/>
        <v xml:space="preserve"> </v>
      </c>
      <c r="S303" s="3" t="str">
        <f t="shared" si="149"/>
        <v xml:space="preserve"> </v>
      </c>
      <c r="T303" s="3">
        <f t="shared" si="150"/>
        <v>0</v>
      </c>
      <c r="U303" s="3" t="str">
        <f t="shared" si="151"/>
        <v xml:space="preserve"> </v>
      </c>
      <c r="V303" s="3" t="str">
        <f t="shared" si="152"/>
        <v xml:space="preserve"> </v>
      </c>
      <c r="W303" s="3" t="str">
        <f t="shared" si="153"/>
        <v xml:space="preserve"> </v>
      </c>
      <c r="X303" s="3" t="str">
        <f t="shared" si="154"/>
        <v xml:space="preserve"> </v>
      </c>
      <c r="Y303" s="3" t="str">
        <f t="shared" si="155"/>
        <v xml:space="preserve"> </v>
      </c>
      <c r="AA303" s="16" t="str">
        <f t="shared" si="156"/>
        <v>UprStage</v>
      </c>
      <c r="AC303" s="3">
        <f t="shared" si="157"/>
        <v>2.3982428571428556</v>
      </c>
      <c r="AD303" s="3">
        <f t="shared" si="158"/>
        <v>19.801588161411491</v>
      </c>
      <c r="AE303" s="3">
        <f t="shared" si="159"/>
        <v>1.6571428571427482E-3</v>
      </c>
      <c r="AF303" s="3">
        <f t="shared" si="161"/>
        <v>14.55587664635404</v>
      </c>
      <c r="AH303" s="28">
        <f t="shared" si="162"/>
        <v>0.26300000000000001</v>
      </c>
      <c r="AI303" s="28">
        <f t="shared" si="163"/>
        <v>2.5446900494077322E-4</v>
      </c>
      <c r="AJ303" s="40">
        <f t="shared" si="160"/>
        <v>1.455587664635404E-2</v>
      </c>
      <c r="AK303" s="28"/>
      <c r="AM303" s="14">
        <f>Rho_Coef0+Rho_Coef1*Solution!I303+Rho_Coef2*Solution!I303^2</f>
        <v>0.99020351428100517</v>
      </c>
      <c r="AO303" s="3" t="str">
        <f t="shared" si="141"/>
        <v xml:space="preserve"> </v>
      </c>
      <c r="AP303" s="3" t="str">
        <f t="shared" si="142"/>
        <v xml:space="preserve"> </v>
      </c>
      <c r="AQ303" s="3" t="str">
        <f t="shared" si="143"/>
        <v xml:space="preserve"> </v>
      </c>
      <c r="AR303" s="3" t="str">
        <f t="shared" si="144"/>
        <v xml:space="preserve"> </v>
      </c>
    </row>
    <row r="304" spans="1:44">
      <c r="A304" s="3">
        <f t="shared" si="145"/>
        <v>3.0099999999999798</v>
      </c>
      <c r="B304" s="3">
        <f t="shared" si="165"/>
        <v>0</v>
      </c>
      <c r="C304" s="3">
        <f t="shared" si="166"/>
        <v>2.3998999999999984</v>
      </c>
      <c r="D304" s="14">
        <f t="shared" si="146"/>
        <v>-2.2061288721305104E-2</v>
      </c>
      <c r="E304" s="14">
        <f t="shared" si="139"/>
        <v>-0.14274438771396783</v>
      </c>
      <c r="F304" s="14">
        <f t="shared" si="167"/>
        <v>-0.16480567643527294</v>
      </c>
      <c r="G304" s="3">
        <f t="shared" si="140"/>
        <v>-11.322277622938877</v>
      </c>
      <c r="H304" s="3">
        <f t="shared" si="168"/>
        <v>22.848078330462695</v>
      </c>
      <c r="I304" s="3">
        <f t="shared" si="169"/>
        <v>102.82525667417021</v>
      </c>
      <c r="P304" s="3" t="str">
        <f t="shared" si="164"/>
        <v xml:space="preserve"> </v>
      </c>
      <c r="Q304" s="3" t="str">
        <f t="shared" si="147"/>
        <v xml:space="preserve"> </v>
      </c>
      <c r="R304" s="3" t="str">
        <f t="shared" si="148"/>
        <v xml:space="preserve"> </v>
      </c>
      <c r="S304" s="3" t="str">
        <f t="shared" si="149"/>
        <v xml:space="preserve"> </v>
      </c>
      <c r="T304" s="3">
        <f t="shared" si="150"/>
        <v>0</v>
      </c>
      <c r="U304" s="3" t="str">
        <f t="shared" si="151"/>
        <v xml:space="preserve"> </v>
      </c>
      <c r="V304" s="3" t="str">
        <f t="shared" si="152"/>
        <v xml:space="preserve"> </v>
      </c>
      <c r="W304" s="3" t="str">
        <f t="shared" si="153"/>
        <v xml:space="preserve"> </v>
      </c>
      <c r="X304" s="3" t="str">
        <f t="shared" si="154"/>
        <v xml:space="preserve"> </v>
      </c>
      <c r="Y304" s="3" t="str">
        <f t="shared" si="155"/>
        <v xml:space="preserve"> </v>
      </c>
      <c r="AA304" s="16" t="str">
        <f t="shared" si="156"/>
        <v>UprStage</v>
      </c>
      <c r="AC304" s="3">
        <f t="shared" si="157"/>
        <v>2.3982428571428556</v>
      </c>
      <c r="AD304" s="3">
        <f t="shared" si="158"/>
        <v>19.801588161411491</v>
      </c>
      <c r="AE304" s="3">
        <f t="shared" si="159"/>
        <v>1.6571428571427482E-3</v>
      </c>
      <c r="AF304" s="3">
        <f t="shared" si="161"/>
        <v>14.55587664635404</v>
      </c>
      <c r="AH304" s="28">
        <f t="shared" si="162"/>
        <v>0.26300000000000001</v>
      </c>
      <c r="AI304" s="28">
        <f t="shared" si="163"/>
        <v>2.5446900494077322E-4</v>
      </c>
      <c r="AJ304" s="40">
        <f t="shared" si="160"/>
        <v>1.455587664635404E-2</v>
      </c>
      <c r="AK304" s="28"/>
      <c r="AM304" s="14">
        <f>Rho_Coef0+Rho_Coef1*Solution!I304+Rho_Coef2*Solution!I304^2</f>
        <v>0.99018169896957775</v>
      </c>
      <c r="AO304" s="3" t="str">
        <f t="shared" si="141"/>
        <v xml:space="preserve"> </v>
      </c>
      <c r="AP304" s="3" t="str">
        <f t="shared" si="142"/>
        <v xml:space="preserve"> </v>
      </c>
      <c r="AQ304" s="3" t="str">
        <f t="shared" si="143"/>
        <v xml:space="preserve"> </v>
      </c>
      <c r="AR304" s="3" t="str">
        <f t="shared" si="144"/>
        <v xml:space="preserve"> </v>
      </c>
    </row>
    <row r="305" spans="1:44">
      <c r="A305" s="3">
        <f t="shared" si="145"/>
        <v>3.0199999999999796</v>
      </c>
      <c r="B305" s="3">
        <f t="shared" si="165"/>
        <v>0</v>
      </c>
      <c r="C305" s="3">
        <f t="shared" si="166"/>
        <v>2.3998999999999984</v>
      </c>
      <c r="D305" s="14">
        <f t="shared" si="146"/>
        <v>-2.1842701500386044E-2</v>
      </c>
      <c r="E305" s="14">
        <f t="shared" si="139"/>
        <v>-0.14274438771396783</v>
      </c>
      <c r="F305" s="14">
        <f t="shared" si="167"/>
        <v>-0.16458708921435389</v>
      </c>
      <c r="G305" s="3">
        <f t="shared" si="140"/>
        <v>-11.307260511552885</v>
      </c>
      <c r="H305" s="3">
        <f t="shared" si="168"/>
        <v>22.734855554233306</v>
      </c>
      <c r="I305" s="3">
        <f t="shared" si="169"/>
        <v>103.05317209444927</v>
      </c>
      <c r="P305" s="3" t="str">
        <f t="shared" si="164"/>
        <v xml:space="preserve"> </v>
      </c>
      <c r="Q305" s="3" t="str">
        <f t="shared" si="147"/>
        <v xml:space="preserve"> </v>
      </c>
      <c r="R305" s="3" t="str">
        <f t="shared" si="148"/>
        <v xml:space="preserve"> </v>
      </c>
      <c r="S305" s="3" t="str">
        <f t="shared" si="149"/>
        <v xml:space="preserve"> </v>
      </c>
      <c r="T305" s="3">
        <f t="shared" si="150"/>
        <v>0</v>
      </c>
      <c r="U305" s="3" t="str">
        <f t="shared" si="151"/>
        <v xml:space="preserve"> </v>
      </c>
      <c r="V305" s="3" t="str">
        <f t="shared" si="152"/>
        <v xml:space="preserve"> </v>
      </c>
      <c r="W305" s="3" t="str">
        <f t="shared" si="153"/>
        <v xml:space="preserve"> </v>
      </c>
      <c r="X305" s="3" t="str">
        <f t="shared" si="154"/>
        <v xml:space="preserve"> </v>
      </c>
      <c r="Y305" s="3" t="str">
        <f t="shared" si="155"/>
        <v xml:space="preserve"> </v>
      </c>
      <c r="AA305" s="16" t="str">
        <f t="shared" si="156"/>
        <v>UprStage</v>
      </c>
      <c r="AC305" s="3">
        <f t="shared" si="157"/>
        <v>2.3982428571428556</v>
      </c>
      <c r="AD305" s="3">
        <f t="shared" si="158"/>
        <v>19.801588161411491</v>
      </c>
      <c r="AE305" s="3">
        <f t="shared" si="159"/>
        <v>1.6571428571427482E-3</v>
      </c>
      <c r="AF305" s="3">
        <f t="shared" si="161"/>
        <v>14.55587664635404</v>
      </c>
      <c r="AH305" s="28">
        <f t="shared" si="162"/>
        <v>0.26300000000000001</v>
      </c>
      <c r="AI305" s="28">
        <f t="shared" si="163"/>
        <v>2.5446900494077322E-4</v>
      </c>
      <c r="AJ305" s="40">
        <f t="shared" si="160"/>
        <v>1.455587664635404E-2</v>
      </c>
      <c r="AK305" s="28"/>
      <c r="AM305" s="14">
        <f>Rho_Coef0+Rho_Coef1*Solution!I305+Rho_Coef2*Solution!I305^2</f>
        <v>0.99015999192193904</v>
      </c>
      <c r="AO305" s="3" t="str">
        <f t="shared" si="141"/>
        <v xml:space="preserve"> </v>
      </c>
      <c r="AP305" s="3" t="str">
        <f t="shared" si="142"/>
        <v xml:space="preserve"> </v>
      </c>
      <c r="AQ305" s="3" t="str">
        <f t="shared" si="143"/>
        <v xml:space="preserve"> </v>
      </c>
      <c r="AR305" s="3" t="str">
        <f t="shared" si="144"/>
        <v xml:space="preserve"> </v>
      </c>
    </row>
    <row r="306" spans="1:44">
      <c r="A306" s="3">
        <f t="shared" si="145"/>
        <v>3.0299999999999794</v>
      </c>
      <c r="B306" s="3">
        <f t="shared" si="165"/>
        <v>0</v>
      </c>
      <c r="C306" s="3">
        <f t="shared" si="166"/>
        <v>2.3998999999999984</v>
      </c>
      <c r="D306" s="14">
        <f t="shared" si="146"/>
        <v>-2.1625496820864325E-2</v>
      </c>
      <c r="E306" s="14">
        <f t="shared" si="139"/>
        <v>-0.14274438771396783</v>
      </c>
      <c r="F306" s="14">
        <f t="shared" si="167"/>
        <v>-0.16436988453483214</v>
      </c>
      <c r="G306" s="3">
        <f t="shared" si="140"/>
        <v>-11.292338381831749</v>
      </c>
      <c r="H306" s="3">
        <f t="shared" si="168"/>
        <v>22.621782949117776</v>
      </c>
      <c r="I306" s="3">
        <f t="shared" si="169"/>
        <v>103.27995603307251</v>
      </c>
      <c r="P306" s="3" t="str">
        <f t="shared" si="164"/>
        <v xml:space="preserve"> </v>
      </c>
      <c r="Q306" s="3" t="str">
        <f t="shared" si="147"/>
        <v xml:space="preserve"> </v>
      </c>
      <c r="R306" s="3" t="str">
        <f t="shared" si="148"/>
        <v xml:space="preserve"> </v>
      </c>
      <c r="S306" s="3" t="str">
        <f t="shared" si="149"/>
        <v xml:space="preserve"> </v>
      </c>
      <c r="T306" s="3">
        <f t="shared" si="150"/>
        <v>0</v>
      </c>
      <c r="U306" s="3" t="str">
        <f t="shared" si="151"/>
        <v xml:space="preserve"> </v>
      </c>
      <c r="V306" s="3" t="str">
        <f t="shared" si="152"/>
        <v xml:space="preserve"> </v>
      </c>
      <c r="W306" s="3" t="str">
        <f t="shared" si="153"/>
        <v xml:space="preserve"> </v>
      </c>
      <c r="X306" s="3" t="str">
        <f t="shared" si="154"/>
        <v xml:space="preserve"> </v>
      </c>
      <c r="Y306" s="3" t="str">
        <f t="shared" si="155"/>
        <v xml:space="preserve"> </v>
      </c>
      <c r="AA306" s="16" t="str">
        <f t="shared" si="156"/>
        <v>UprStage</v>
      </c>
      <c r="AC306" s="3">
        <f t="shared" si="157"/>
        <v>2.3982428571428556</v>
      </c>
      <c r="AD306" s="3">
        <f t="shared" si="158"/>
        <v>19.801588161411491</v>
      </c>
      <c r="AE306" s="3">
        <f t="shared" si="159"/>
        <v>1.6571428571427482E-3</v>
      </c>
      <c r="AF306" s="3">
        <f t="shared" si="161"/>
        <v>14.55587664635404</v>
      </c>
      <c r="AH306" s="28">
        <f t="shared" si="162"/>
        <v>0.26300000000000001</v>
      </c>
      <c r="AI306" s="28">
        <f t="shared" si="163"/>
        <v>2.5446900494077322E-4</v>
      </c>
      <c r="AJ306" s="40">
        <f t="shared" si="160"/>
        <v>1.455587664635404E-2</v>
      </c>
      <c r="AK306" s="28"/>
      <c r="AM306" s="14">
        <f>Rho_Coef0+Rho_Coef1*Solution!I306+Rho_Coef2*Solution!I306^2</f>
        <v>0.99013839298933948</v>
      </c>
      <c r="AO306" s="3" t="str">
        <f t="shared" si="141"/>
        <v xml:space="preserve"> </v>
      </c>
      <c r="AP306" s="3" t="str">
        <f t="shared" si="142"/>
        <v xml:space="preserve"> </v>
      </c>
      <c r="AQ306" s="3" t="str">
        <f t="shared" si="143"/>
        <v xml:space="preserve"> </v>
      </c>
      <c r="AR306" s="3" t="str">
        <f t="shared" si="144"/>
        <v xml:space="preserve"> </v>
      </c>
    </row>
    <row r="307" spans="1:44">
      <c r="A307" s="3">
        <f t="shared" si="145"/>
        <v>3.0399999999999792</v>
      </c>
      <c r="B307" s="3">
        <f t="shared" si="165"/>
        <v>0</v>
      </c>
      <c r="C307" s="3">
        <f t="shared" si="166"/>
        <v>2.3998999999999984</v>
      </c>
      <c r="D307" s="14">
        <f t="shared" si="146"/>
        <v>-2.1409668406179947E-2</v>
      </c>
      <c r="E307" s="14">
        <f t="shared" si="139"/>
        <v>-0.14274438771396783</v>
      </c>
      <c r="F307" s="14">
        <f t="shared" si="167"/>
        <v>-0.16415405612014777</v>
      </c>
      <c r="G307" s="3">
        <f t="shared" si="140"/>
        <v>-11.277510802570941</v>
      </c>
      <c r="H307" s="3">
        <f t="shared" si="168"/>
        <v>22.50885956529946</v>
      </c>
      <c r="I307" s="3">
        <f t="shared" si="169"/>
        <v>103.50560998702356</v>
      </c>
      <c r="P307" s="3" t="str">
        <f t="shared" si="164"/>
        <v xml:space="preserve"> </v>
      </c>
      <c r="Q307" s="3" t="str">
        <f t="shared" si="147"/>
        <v xml:space="preserve"> </v>
      </c>
      <c r="R307" s="3" t="str">
        <f t="shared" si="148"/>
        <v xml:space="preserve"> </v>
      </c>
      <c r="S307" s="3" t="str">
        <f t="shared" si="149"/>
        <v xml:space="preserve"> </v>
      </c>
      <c r="T307" s="3">
        <f t="shared" si="150"/>
        <v>0</v>
      </c>
      <c r="U307" s="3" t="str">
        <f t="shared" si="151"/>
        <v xml:space="preserve"> </v>
      </c>
      <c r="V307" s="3" t="str">
        <f t="shared" si="152"/>
        <v xml:space="preserve"> </v>
      </c>
      <c r="W307" s="3" t="str">
        <f t="shared" si="153"/>
        <v xml:space="preserve"> </v>
      </c>
      <c r="X307" s="3" t="str">
        <f t="shared" si="154"/>
        <v xml:space="preserve"> </v>
      </c>
      <c r="Y307" s="3" t="str">
        <f t="shared" si="155"/>
        <v xml:space="preserve"> </v>
      </c>
      <c r="AA307" s="16" t="str">
        <f t="shared" si="156"/>
        <v>UprStage</v>
      </c>
      <c r="AC307" s="3">
        <f t="shared" si="157"/>
        <v>2.3982428571428556</v>
      </c>
      <c r="AD307" s="3">
        <f t="shared" si="158"/>
        <v>19.801588161411491</v>
      </c>
      <c r="AE307" s="3">
        <f t="shared" si="159"/>
        <v>1.6571428571427482E-3</v>
      </c>
      <c r="AF307" s="3">
        <f t="shared" si="161"/>
        <v>14.55587664635404</v>
      </c>
      <c r="AH307" s="28">
        <f t="shared" si="162"/>
        <v>0.26300000000000001</v>
      </c>
      <c r="AI307" s="28">
        <f t="shared" si="163"/>
        <v>2.5446900494077322E-4</v>
      </c>
      <c r="AJ307" s="40">
        <f t="shared" si="160"/>
        <v>1.455587664635404E-2</v>
      </c>
      <c r="AK307" s="28"/>
      <c r="AM307" s="14">
        <f>Rho_Coef0+Rho_Coef1*Solution!I307+Rho_Coef2*Solution!I307^2</f>
        <v>0.99011690202397151</v>
      </c>
      <c r="AO307" s="3" t="str">
        <f t="shared" si="141"/>
        <v xml:space="preserve"> </v>
      </c>
      <c r="AP307" s="3" t="str">
        <f t="shared" si="142"/>
        <v xml:space="preserve"> </v>
      </c>
      <c r="AQ307" s="3" t="str">
        <f t="shared" si="143"/>
        <v xml:space="preserve"> </v>
      </c>
      <c r="AR307" s="3" t="str">
        <f t="shared" si="144"/>
        <v xml:space="preserve"> </v>
      </c>
    </row>
    <row r="308" spans="1:44">
      <c r="A308" s="3">
        <f t="shared" si="145"/>
        <v>3.049999999999979</v>
      </c>
      <c r="B308" s="3">
        <f t="shared" si="165"/>
        <v>0</v>
      </c>
      <c r="C308" s="3">
        <f t="shared" si="166"/>
        <v>2.3998999999999984</v>
      </c>
      <c r="D308" s="14">
        <f t="shared" si="146"/>
        <v>-2.119521003144096E-2</v>
      </c>
      <c r="E308" s="14">
        <f t="shared" si="139"/>
        <v>-0.14274438771396783</v>
      </c>
      <c r="F308" s="14">
        <f t="shared" si="167"/>
        <v>-0.16393959774540878</v>
      </c>
      <c r="G308" s="3">
        <f t="shared" si="140"/>
        <v>-11.262777346115557</v>
      </c>
      <c r="H308" s="3">
        <f t="shared" si="168"/>
        <v>22.396084457273751</v>
      </c>
      <c r="I308" s="3">
        <f t="shared" si="169"/>
        <v>103.73013544380925</v>
      </c>
      <c r="P308" s="3" t="str">
        <f t="shared" si="164"/>
        <v xml:space="preserve"> </v>
      </c>
      <c r="Q308" s="3" t="str">
        <f t="shared" si="147"/>
        <v xml:space="preserve"> </v>
      </c>
      <c r="R308" s="3" t="str">
        <f t="shared" si="148"/>
        <v xml:space="preserve"> </v>
      </c>
      <c r="S308" s="3" t="str">
        <f t="shared" si="149"/>
        <v xml:space="preserve"> </v>
      </c>
      <c r="T308" s="3">
        <f t="shared" si="150"/>
        <v>0</v>
      </c>
      <c r="U308" s="3" t="str">
        <f t="shared" si="151"/>
        <v xml:space="preserve"> </v>
      </c>
      <c r="V308" s="3" t="str">
        <f t="shared" si="152"/>
        <v xml:space="preserve"> </v>
      </c>
      <c r="W308" s="3" t="str">
        <f t="shared" si="153"/>
        <v xml:space="preserve"> </v>
      </c>
      <c r="X308" s="3" t="str">
        <f t="shared" si="154"/>
        <v xml:space="preserve"> </v>
      </c>
      <c r="Y308" s="3" t="str">
        <f t="shared" si="155"/>
        <v xml:space="preserve"> </v>
      </c>
      <c r="AA308" s="16" t="str">
        <f t="shared" si="156"/>
        <v>UprStage</v>
      </c>
      <c r="AC308" s="3">
        <f t="shared" si="157"/>
        <v>2.3982428571428556</v>
      </c>
      <c r="AD308" s="3">
        <f t="shared" si="158"/>
        <v>19.801588161411491</v>
      </c>
      <c r="AE308" s="3">
        <f t="shared" si="159"/>
        <v>1.6571428571427482E-3</v>
      </c>
      <c r="AF308" s="3">
        <f t="shared" si="161"/>
        <v>14.55587664635404</v>
      </c>
      <c r="AH308" s="28">
        <f t="shared" si="162"/>
        <v>0.26300000000000001</v>
      </c>
      <c r="AI308" s="28">
        <f t="shared" si="163"/>
        <v>2.5446900494077322E-4</v>
      </c>
      <c r="AJ308" s="40">
        <f t="shared" si="160"/>
        <v>1.455587664635404E-2</v>
      </c>
      <c r="AK308" s="28"/>
      <c r="AM308" s="14">
        <f>Rho_Coef0+Rho_Coef1*Solution!I308+Rho_Coef2*Solution!I308^2</f>
        <v>0.99009551887896541</v>
      </c>
      <c r="AO308" s="3" t="str">
        <f t="shared" si="141"/>
        <v xml:space="preserve"> </v>
      </c>
      <c r="AP308" s="3" t="str">
        <f t="shared" si="142"/>
        <v xml:space="preserve"> </v>
      </c>
      <c r="AQ308" s="3" t="str">
        <f t="shared" si="143"/>
        <v xml:space="preserve"> </v>
      </c>
      <c r="AR308" s="3" t="str">
        <f t="shared" si="144"/>
        <v xml:space="preserve"> </v>
      </c>
    </row>
    <row r="309" spans="1:44">
      <c r="A309" s="3">
        <f t="shared" si="145"/>
        <v>3.0599999999999787</v>
      </c>
      <c r="B309" s="3">
        <f t="shared" si="165"/>
        <v>0</v>
      </c>
      <c r="C309" s="3">
        <f t="shared" si="166"/>
        <v>2.3998999999999984</v>
      </c>
      <c r="D309" s="14">
        <f t="shared" si="146"/>
        <v>-2.0982115523016837E-2</v>
      </c>
      <c r="E309" s="14">
        <f t="shared" si="139"/>
        <v>-0.14274438771396783</v>
      </c>
      <c r="F309" s="14">
        <f t="shared" si="167"/>
        <v>-0.16372650323698468</v>
      </c>
      <c r="G309" s="3">
        <f t="shared" si="140"/>
        <v>-11.248137588332403</v>
      </c>
      <c r="H309" s="3">
        <f t="shared" si="168"/>
        <v>22.283456683812595</v>
      </c>
      <c r="I309" s="3">
        <f t="shared" si="169"/>
        <v>103.95353388150258</v>
      </c>
      <c r="P309" s="3" t="str">
        <f t="shared" si="164"/>
        <v xml:space="preserve"> </v>
      </c>
      <c r="Q309" s="3" t="str">
        <f t="shared" si="147"/>
        <v xml:space="preserve"> </v>
      </c>
      <c r="R309" s="3" t="str">
        <f t="shared" si="148"/>
        <v xml:space="preserve"> </v>
      </c>
      <c r="S309" s="3" t="str">
        <f t="shared" si="149"/>
        <v xml:space="preserve"> </v>
      </c>
      <c r="T309" s="3">
        <f t="shared" si="150"/>
        <v>0</v>
      </c>
      <c r="U309" s="3" t="str">
        <f t="shared" si="151"/>
        <v xml:space="preserve"> </v>
      </c>
      <c r="V309" s="3" t="str">
        <f t="shared" si="152"/>
        <v xml:space="preserve"> </v>
      </c>
      <c r="W309" s="3" t="str">
        <f t="shared" si="153"/>
        <v xml:space="preserve"> </v>
      </c>
      <c r="X309" s="3" t="str">
        <f t="shared" si="154"/>
        <v xml:space="preserve"> </v>
      </c>
      <c r="Y309" s="3" t="str">
        <f t="shared" si="155"/>
        <v xml:space="preserve"> </v>
      </c>
      <c r="AA309" s="16" t="str">
        <f t="shared" si="156"/>
        <v>UprStage</v>
      </c>
      <c r="AC309" s="3">
        <f t="shared" si="157"/>
        <v>2.3982428571428556</v>
      </c>
      <c r="AD309" s="3">
        <f t="shared" si="158"/>
        <v>19.801588161411491</v>
      </c>
      <c r="AE309" s="3">
        <f t="shared" si="159"/>
        <v>1.6571428571427482E-3</v>
      </c>
      <c r="AF309" s="3">
        <f t="shared" si="161"/>
        <v>14.55587664635404</v>
      </c>
      <c r="AH309" s="28">
        <f t="shared" si="162"/>
        <v>0.26300000000000001</v>
      </c>
      <c r="AI309" s="28">
        <f t="shared" si="163"/>
        <v>2.5446900494077322E-4</v>
      </c>
      <c r="AJ309" s="40">
        <f t="shared" si="160"/>
        <v>1.455587664635404E-2</v>
      </c>
      <c r="AK309" s="28"/>
      <c r="AM309" s="14">
        <f>Rho_Coef0+Rho_Coef1*Solution!I309+Rho_Coef2*Solution!I309^2</f>
        <v>0.99007424340838546</v>
      </c>
      <c r="AO309" s="3" t="str">
        <f t="shared" si="141"/>
        <v xml:space="preserve"> </v>
      </c>
      <c r="AP309" s="3" t="str">
        <f t="shared" si="142"/>
        <v xml:space="preserve"> </v>
      </c>
      <c r="AQ309" s="3" t="str">
        <f t="shared" si="143"/>
        <v xml:space="preserve"> </v>
      </c>
      <c r="AR309" s="3" t="str">
        <f t="shared" si="144"/>
        <v xml:space="preserve"> </v>
      </c>
    </row>
    <row r="310" spans="1:44">
      <c r="A310" s="3">
        <f t="shared" si="145"/>
        <v>3.0699999999999785</v>
      </c>
      <c r="B310" s="3">
        <f t="shared" si="165"/>
        <v>0</v>
      </c>
      <c r="C310" s="3">
        <f t="shared" si="166"/>
        <v>2.3998999999999984</v>
      </c>
      <c r="D310" s="14">
        <f t="shared" si="146"/>
        <v>-2.0770378758136046E-2</v>
      </c>
      <c r="E310" s="14">
        <f t="shared" si="139"/>
        <v>-0.14274438771396783</v>
      </c>
      <c r="F310" s="14">
        <f t="shared" si="167"/>
        <v>-0.16351476647210389</v>
      </c>
      <c r="G310" s="3">
        <f t="shared" si="140"/>
        <v>-11.233591108582328</v>
      </c>
      <c r="H310" s="3">
        <f t="shared" si="168"/>
        <v>22.170975307929272</v>
      </c>
      <c r="I310" s="3">
        <f t="shared" si="169"/>
        <v>104.17580676878528</v>
      </c>
      <c r="P310" s="3" t="str">
        <f t="shared" si="164"/>
        <v xml:space="preserve"> </v>
      </c>
      <c r="Q310" s="3" t="str">
        <f t="shared" si="147"/>
        <v xml:space="preserve"> </v>
      </c>
      <c r="R310" s="3" t="str">
        <f t="shared" si="148"/>
        <v xml:space="preserve"> </v>
      </c>
      <c r="S310" s="3" t="str">
        <f t="shared" si="149"/>
        <v xml:space="preserve"> </v>
      </c>
      <c r="T310" s="3">
        <f t="shared" si="150"/>
        <v>0</v>
      </c>
      <c r="U310" s="3" t="str">
        <f t="shared" si="151"/>
        <v xml:space="preserve"> </v>
      </c>
      <c r="V310" s="3" t="str">
        <f t="shared" si="152"/>
        <v xml:space="preserve"> </v>
      </c>
      <c r="W310" s="3" t="str">
        <f t="shared" si="153"/>
        <v xml:space="preserve"> </v>
      </c>
      <c r="X310" s="3" t="str">
        <f t="shared" si="154"/>
        <v xml:space="preserve"> </v>
      </c>
      <c r="Y310" s="3" t="str">
        <f t="shared" si="155"/>
        <v xml:space="preserve"> </v>
      </c>
      <c r="AA310" s="16" t="str">
        <f t="shared" si="156"/>
        <v>UprStage</v>
      </c>
      <c r="AC310" s="3">
        <f t="shared" si="157"/>
        <v>2.3982428571428556</v>
      </c>
      <c r="AD310" s="3">
        <f t="shared" si="158"/>
        <v>19.801588161411491</v>
      </c>
      <c r="AE310" s="3">
        <f t="shared" si="159"/>
        <v>1.6571428571427482E-3</v>
      </c>
      <c r="AF310" s="3">
        <f t="shared" si="161"/>
        <v>14.55587664635404</v>
      </c>
      <c r="AH310" s="28">
        <f t="shared" si="162"/>
        <v>0.26300000000000001</v>
      </c>
      <c r="AI310" s="28">
        <f t="shared" si="163"/>
        <v>2.5446900494077322E-4</v>
      </c>
      <c r="AJ310" s="40">
        <f t="shared" si="160"/>
        <v>1.455587664635404E-2</v>
      </c>
      <c r="AK310" s="28"/>
      <c r="AM310" s="14">
        <f>Rho_Coef0+Rho_Coef1*Solution!I310+Rho_Coef2*Solution!I310^2</f>
        <v>0.99005307546722443</v>
      </c>
      <c r="AO310" s="3" t="str">
        <f t="shared" si="141"/>
        <v xml:space="preserve"> </v>
      </c>
      <c r="AP310" s="3" t="str">
        <f t="shared" si="142"/>
        <v xml:space="preserve"> </v>
      </c>
      <c r="AQ310" s="3" t="str">
        <f t="shared" si="143"/>
        <v xml:space="preserve"> </v>
      </c>
      <c r="AR310" s="3" t="str">
        <f t="shared" si="144"/>
        <v xml:space="preserve"> </v>
      </c>
    </row>
    <row r="311" spans="1:44">
      <c r="A311" s="3">
        <f t="shared" si="145"/>
        <v>3.0799999999999783</v>
      </c>
      <c r="B311" s="3">
        <f t="shared" si="165"/>
        <v>0</v>
      </c>
      <c r="C311" s="3">
        <f t="shared" si="166"/>
        <v>2.3998999999999984</v>
      </c>
      <c r="D311" s="14">
        <f t="shared" si="146"/>
        <v>-2.0559993664487859E-2</v>
      </c>
      <c r="E311" s="14">
        <f t="shared" si="139"/>
        <v>-0.14274438771396783</v>
      </c>
      <c r="F311" s="14">
        <f t="shared" si="167"/>
        <v>-0.16330438137845568</v>
      </c>
      <c r="G311" s="3">
        <f t="shared" si="140"/>
        <v>-11.21913748969288</v>
      </c>
      <c r="H311" s="3">
        <f t="shared" si="168"/>
        <v>22.05863939684345</v>
      </c>
      <c r="I311" s="3">
        <f t="shared" si="169"/>
        <v>104.39695556499009</v>
      </c>
      <c r="P311" s="3" t="str">
        <f t="shared" si="164"/>
        <v xml:space="preserve"> </v>
      </c>
      <c r="Q311" s="3" t="str">
        <f t="shared" si="147"/>
        <v xml:space="preserve"> </v>
      </c>
      <c r="R311" s="3" t="str">
        <f t="shared" si="148"/>
        <v xml:space="preserve"> </v>
      </c>
      <c r="S311" s="3" t="str">
        <f t="shared" si="149"/>
        <v xml:space="preserve"> </v>
      </c>
      <c r="T311" s="3">
        <f t="shared" si="150"/>
        <v>0</v>
      </c>
      <c r="U311" s="3" t="str">
        <f t="shared" si="151"/>
        <v xml:space="preserve"> </v>
      </c>
      <c r="V311" s="3" t="str">
        <f t="shared" si="152"/>
        <v xml:space="preserve"> </v>
      </c>
      <c r="W311" s="3" t="str">
        <f t="shared" si="153"/>
        <v xml:space="preserve"> </v>
      </c>
      <c r="X311" s="3" t="str">
        <f t="shared" si="154"/>
        <v xml:space="preserve"> </v>
      </c>
      <c r="Y311" s="3" t="str">
        <f t="shared" si="155"/>
        <v xml:space="preserve"> </v>
      </c>
      <c r="AA311" s="16" t="str">
        <f t="shared" si="156"/>
        <v>UprStage</v>
      </c>
      <c r="AC311" s="3">
        <f t="shared" si="157"/>
        <v>2.3982428571428556</v>
      </c>
      <c r="AD311" s="3">
        <f t="shared" si="158"/>
        <v>19.801588161411491</v>
      </c>
      <c r="AE311" s="3">
        <f t="shared" si="159"/>
        <v>1.6571428571427482E-3</v>
      </c>
      <c r="AF311" s="3">
        <f t="shared" si="161"/>
        <v>14.55587664635404</v>
      </c>
      <c r="AH311" s="28">
        <f t="shared" si="162"/>
        <v>0.26300000000000001</v>
      </c>
      <c r="AI311" s="28">
        <f t="shared" si="163"/>
        <v>2.5446900494077322E-4</v>
      </c>
      <c r="AJ311" s="40">
        <f t="shared" si="160"/>
        <v>1.455587664635404E-2</v>
      </c>
      <c r="AK311" s="28"/>
      <c r="AM311" s="14">
        <f>Rho_Coef0+Rho_Coef1*Solution!I311+Rho_Coef2*Solution!I311^2</f>
        <v>0.9900320149114008</v>
      </c>
      <c r="AO311" s="3" t="str">
        <f t="shared" si="141"/>
        <v xml:space="preserve"> </v>
      </c>
      <c r="AP311" s="3" t="str">
        <f t="shared" si="142"/>
        <v xml:space="preserve"> </v>
      </c>
      <c r="AQ311" s="3" t="str">
        <f t="shared" si="143"/>
        <v xml:space="preserve"> </v>
      </c>
      <c r="AR311" s="3" t="str">
        <f t="shared" si="144"/>
        <v xml:space="preserve"> </v>
      </c>
    </row>
    <row r="312" spans="1:44">
      <c r="A312" s="3">
        <f t="shared" si="145"/>
        <v>3.0899999999999781</v>
      </c>
      <c r="B312" s="3">
        <f t="shared" si="165"/>
        <v>0</v>
      </c>
      <c r="C312" s="3">
        <f t="shared" si="166"/>
        <v>2.3998999999999984</v>
      </c>
      <c r="D312" s="14">
        <f t="shared" si="146"/>
        <v>-2.0350954219828424E-2</v>
      </c>
      <c r="E312" s="14">
        <f t="shared" si="139"/>
        <v>-0.14274438771396783</v>
      </c>
      <c r="F312" s="14">
        <f t="shared" si="167"/>
        <v>-0.16309534193379627</v>
      </c>
      <c r="G312" s="3">
        <f t="shared" si="140"/>
        <v>-11.204776317931248</v>
      </c>
      <c r="H312" s="3">
        <f t="shared" si="168"/>
        <v>21.946448021946519</v>
      </c>
      <c r="I312" s="3">
        <f t="shared" si="169"/>
        <v>104.61698172014263</v>
      </c>
      <c r="P312" s="3" t="str">
        <f t="shared" si="164"/>
        <v xml:space="preserve"> </v>
      </c>
      <c r="Q312" s="3" t="str">
        <f t="shared" si="147"/>
        <v xml:space="preserve"> </v>
      </c>
      <c r="R312" s="3" t="str">
        <f t="shared" si="148"/>
        <v xml:space="preserve"> </v>
      </c>
      <c r="S312" s="3" t="str">
        <f t="shared" si="149"/>
        <v xml:space="preserve"> </v>
      </c>
      <c r="T312" s="3">
        <f t="shared" si="150"/>
        <v>0</v>
      </c>
      <c r="U312" s="3" t="str">
        <f t="shared" si="151"/>
        <v xml:space="preserve"> </v>
      </c>
      <c r="V312" s="3" t="str">
        <f t="shared" si="152"/>
        <v xml:space="preserve"> </v>
      </c>
      <c r="W312" s="3" t="str">
        <f t="shared" si="153"/>
        <v xml:space="preserve"> </v>
      </c>
      <c r="X312" s="3" t="str">
        <f t="shared" si="154"/>
        <v xml:space="preserve"> </v>
      </c>
      <c r="Y312" s="3" t="str">
        <f t="shared" si="155"/>
        <v xml:space="preserve"> </v>
      </c>
      <c r="AA312" s="16" t="str">
        <f t="shared" si="156"/>
        <v>UprStage</v>
      </c>
      <c r="AC312" s="3">
        <f t="shared" si="157"/>
        <v>2.3982428571428556</v>
      </c>
      <c r="AD312" s="3">
        <f t="shared" si="158"/>
        <v>19.801588161411491</v>
      </c>
      <c r="AE312" s="3">
        <f t="shared" si="159"/>
        <v>1.6571428571427482E-3</v>
      </c>
      <c r="AF312" s="3">
        <f t="shared" si="161"/>
        <v>14.55587664635404</v>
      </c>
      <c r="AH312" s="28">
        <f t="shared" si="162"/>
        <v>0.26300000000000001</v>
      </c>
      <c r="AI312" s="28">
        <f t="shared" si="163"/>
        <v>2.5446900494077322E-4</v>
      </c>
      <c r="AJ312" s="40">
        <f t="shared" si="160"/>
        <v>1.455587664635404E-2</v>
      </c>
      <c r="AK312" s="28"/>
      <c r="AM312" s="14">
        <f>Rho_Coef0+Rho_Coef1*Solution!I312+Rho_Coef2*Solution!I312^2</f>
        <v>0.99001106159775387</v>
      </c>
      <c r="AO312" s="3" t="str">
        <f t="shared" si="141"/>
        <v xml:space="preserve"> </v>
      </c>
      <c r="AP312" s="3" t="str">
        <f t="shared" si="142"/>
        <v xml:space="preserve"> </v>
      </c>
      <c r="AQ312" s="3" t="str">
        <f t="shared" si="143"/>
        <v xml:space="preserve"> </v>
      </c>
      <c r="AR312" s="3" t="str">
        <f t="shared" si="144"/>
        <v xml:space="preserve"> </v>
      </c>
    </row>
    <row r="313" spans="1:44">
      <c r="A313" s="3">
        <f t="shared" si="145"/>
        <v>3.0999999999999779</v>
      </c>
      <c r="B313" s="3">
        <f t="shared" si="165"/>
        <v>0</v>
      </c>
      <c r="C313" s="3">
        <f t="shared" si="166"/>
        <v>2.3998999999999984</v>
      </c>
      <c r="D313" s="14">
        <f t="shared" si="146"/>
        <v>-2.0143254451590931E-2</v>
      </c>
      <c r="E313" s="14">
        <f t="shared" si="139"/>
        <v>-0.14274438771396783</v>
      </c>
      <c r="F313" s="14">
        <f t="shared" si="167"/>
        <v>-0.16288764216555876</v>
      </c>
      <c r="G313" s="3">
        <f t="shared" si="140"/>
        <v>-11.190507182977461</v>
      </c>
      <c r="H313" s="3">
        <f t="shared" si="168"/>
        <v>21.834400258767207</v>
      </c>
      <c r="I313" s="3">
        <f t="shared" si="169"/>
        <v>104.83588667500295</v>
      </c>
      <c r="P313" s="3" t="str">
        <f t="shared" si="164"/>
        <v xml:space="preserve"> </v>
      </c>
      <c r="Q313" s="3" t="str">
        <f t="shared" si="147"/>
        <v xml:space="preserve"> </v>
      </c>
      <c r="R313" s="3" t="str">
        <f t="shared" si="148"/>
        <v xml:space="preserve"> </v>
      </c>
      <c r="S313" s="3" t="str">
        <f t="shared" si="149"/>
        <v xml:space="preserve"> </v>
      </c>
      <c r="T313" s="3">
        <f t="shared" si="150"/>
        <v>0</v>
      </c>
      <c r="U313" s="3" t="str">
        <f t="shared" si="151"/>
        <v xml:space="preserve"> </v>
      </c>
      <c r="V313" s="3" t="str">
        <f t="shared" si="152"/>
        <v xml:space="preserve"> </v>
      </c>
      <c r="W313" s="3" t="str">
        <f t="shared" si="153"/>
        <v xml:space="preserve"> </v>
      </c>
      <c r="X313" s="3" t="str">
        <f t="shared" si="154"/>
        <v xml:space="preserve"> </v>
      </c>
      <c r="Y313" s="3" t="str">
        <f t="shared" si="155"/>
        <v xml:space="preserve"> </v>
      </c>
      <c r="AA313" s="16" t="str">
        <f t="shared" si="156"/>
        <v>UprStage</v>
      </c>
      <c r="AC313" s="3">
        <f t="shared" si="157"/>
        <v>2.3982428571428556</v>
      </c>
      <c r="AD313" s="3">
        <f t="shared" si="158"/>
        <v>19.801588161411491</v>
      </c>
      <c r="AE313" s="3">
        <f t="shared" si="159"/>
        <v>1.6571428571427482E-3</v>
      </c>
      <c r="AF313" s="3">
        <f t="shared" si="161"/>
        <v>14.55587664635404</v>
      </c>
      <c r="AH313" s="28">
        <f t="shared" si="162"/>
        <v>0.26300000000000001</v>
      </c>
      <c r="AI313" s="28">
        <f t="shared" si="163"/>
        <v>2.5446900494077322E-4</v>
      </c>
      <c r="AJ313" s="40">
        <f t="shared" si="160"/>
        <v>1.455587664635404E-2</v>
      </c>
      <c r="AK313" s="28"/>
      <c r="AM313" s="14">
        <f>Rho_Coef0+Rho_Coef1*Solution!I313+Rho_Coef2*Solution!I313^2</f>
        <v>0.98999021538403942</v>
      </c>
      <c r="AO313" s="3" t="str">
        <f t="shared" si="141"/>
        <v xml:space="preserve"> </v>
      </c>
      <c r="AP313" s="3" t="str">
        <f t="shared" si="142"/>
        <v xml:space="preserve"> </v>
      </c>
      <c r="AQ313" s="3" t="str">
        <f t="shared" si="143"/>
        <v xml:space="preserve"> </v>
      </c>
      <c r="AR313" s="3" t="str">
        <f t="shared" si="144"/>
        <v xml:space="preserve"> </v>
      </c>
    </row>
    <row r="314" spans="1:44">
      <c r="A314" s="3">
        <f t="shared" si="145"/>
        <v>3.1099999999999777</v>
      </c>
      <c r="B314" s="3">
        <f t="shared" si="165"/>
        <v>0</v>
      </c>
      <c r="C314" s="3">
        <f t="shared" si="166"/>
        <v>2.3998999999999984</v>
      </c>
      <c r="D314" s="14">
        <f t="shared" si="146"/>
        <v>-1.9936888436499847E-2</v>
      </c>
      <c r="E314" s="14">
        <f t="shared" si="139"/>
        <v>-0.14274438771396783</v>
      </c>
      <c r="F314" s="14">
        <f t="shared" si="167"/>
        <v>-0.16268127615046768</v>
      </c>
      <c r="G314" s="3">
        <f t="shared" si="140"/>
        <v>-11.176329677897904</v>
      </c>
      <c r="H314" s="3">
        <f t="shared" si="168"/>
        <v>21.722495186937433</v>
      </c>
      <c r="I314" s="3">
        <f t="shared" si="169"/>
        <v>105.05367186110674</v>
      </c>
      <c r="P314" s="3" t="str">
        <f t="shared" si="164"/>
        <v xml:space="preserve"> </v>
      </c>
      <c r="Q314" s="3" t="str">
        <f t="shared" si="147"/>
        <v xml:space="preserve"> </v>
      </c>
      <c r="R314" s="3" t="str">
        <f t="shared" si="148"/>
        <v xml:space="preserve"> </v>
      </c>
      <c r="S314" s="3" t="str">
        <f t="shared" si="149"/>
        <v xml:space="preserve"> </v>
      </c>
      <c r="T314" s="3">
        <f t="shared" si="150"/>
        <v>0</v>
      </c>
      <c r="U314" s="3" t="str">
        <f t="shared" si="151"/>
        <v xml:space="preserve"> </v>
      </c>
      <c r="V314" s="3" t="str">
        <f t="shared" si="152"/>
        <v xml:space="preserve"> </v>
      </c>
      <c r="W314" s="3" t="str">
        <f t="shared" si="153"/>
        <v xml:space="preserve"> </v>
      </c>
      <c r="X314" s="3" t="str">
        <f t="shared" si="154"/>
        <v xml:space="preserve"> </v>
      </c>
      <c r="Y314" s="3" t="str">
        <f t="shared" si="155"/>
        <v xml:space="preserve"> </v>
      </c>
      <c r="AA314" s="16" t="str">
        <f t="shared" si="156"/>
        <v>UprStage</v>
      </c>
      <c r="AC314" s="3">
        <f t="shared" si="157"/>
        <v>2.3982428571428556</v>
      </c>
      <c r="AD314" s="3">
        <f t="shared" si="158"/>
        <v>19.801588161411491</v>
      </c>
      <c r="AE314" s="3">
        <f t="shared" si="159"/>
        <v>1.6571428571427482E-3</v>
      </c>
      <c r="AF314" s="3">
        <f t="shared" si="161"/>
        <v>14.55587664635404</v>
      </c>
      <c r="AH314" s="28">
        <f t="shared" si="162"/>
        <v>0.26300000000000001</v>
      </c>
      <c r="AI314" s="28">
        <f t="shared" si="163"/>
        <v>2.5446900494077322E-4</v>
      </c>
      <c r="AJ314" s="40">
        <f t="shared" si="160"/>
        <v>1.455587664635404E-2</v>
      </c>
      <c r="AK314" s="28"/>
      <c r="AM314" s="14">
        <f>Rho_Coef0+Rho_Coef1*Solution!I314+Rho_Coef2*Solution!I314^2</f>
        <v>0.98996947612892616</v>
      </c>
      <c r="AO314" s="3" t="str">
        <f t="shared" si="141"/>
        <v xml:space="preserve"> </v>
      </c>
      <c r="AP314" s="3" t="str">
        <f t="shared" si="142"/>
        <v xml:space="preserve"> </v>
      </c>
      <c r="AQ314" s="3" t="str">
        <f t="shared" si="143"/>
        <v xml:space="preserve"> </v>
      </c>
      <c r="AR314" s="3" t="str">
        <f t="shared" si="144"/>
        <v xml:space="preserve"> </v>
      </c>
    </row>
    <row r="315" spans="1:44">
      <c r="A315" s="3">
        <f t="shared" si="145"/>
        <v>3.1199999999999775</v>
      </c>
      <c r="B315" s="3">
        <f t="shared" si="165"/>
        <v>0</v>
      </c>
      <c r="C315" s="3">
        <f t="shared" si="166"/>
        <v>2.3998999999999984</v>
      </c>
      <c r="D315" s="14">
        <f t="shared" si="146"/>
        <v>-1.9731850300189323E-2</v>
      </c>
      <c r="E315" s="14">
        <f t="shared" si="139"/>
        <v>-0.14274438771396783</v>
      </c>
      <c r="F315" s="14">
        <f t="shared" si="167"/>
        <v>-0.16247623801415714</v>
      </c>
      <c r="G315" s="3">
        <f t="shared" si="140"/>
        <v>-11.162243399119093</v>
      </c>
      <c r="H315" s="3">
        <f t="shared" si="168"/>
        <v>21.610731890158455</v>
      </c>
      <c r="I315" s="3">
        <f t="shared" si="169"/>
        <v>105.27033870080615</v>
      </c>
      <c r="P315" s="3" t="str">
        <f t="shared" si="164"/>
        <v xml:space="preserve"> </v>
      </c>
      <c r="Q315" s="3" t="str">
        <f t="shared" si="147"/>
        <v xml:space="preserve"> </v>
      </c>
      <c r="R315" s="3" t="str">
        <f t="shared" si="148"/>
        <v xml:space="preserve"> </v>
      </c>
      <c r="S315" s="3" t="str">
        <f t="shared" si="149"/>
        <v xml:space="preserve"> </v>
      </c>
      <c r="T315" s="3">
        <f t="shared" si="150"/>
        <v>0</v>
      </c>
      <c r="U315" s="3" t="str">
        <f t="shared" si="151"/>
        <v xml:space="preserve"> </v>
      </c>
      <c r="V315" s="3" t="str">
        <f t="shared" si="152"/>
        <v xml:space="preserve"> </v>
      </c>
      <c r="W315" s="3" t="str">
        <f t="shared" si="153"/>
        <v xml:space="preserve"> </v>
      </c>
      <c r="X315" s="3" t="str">
        <f t="shared" si="154"/>
        <v xml:space="preserve"> </v>
      </c>
      <c r="Y315" s="3" t="str">
        <f t="shared" si="155"/>
        <v xml:space="preserve"> </v>
      </c>
      <c r="AA315" s="16" t="str">
        <f t="shared" si="156"/>
        <v>UprStage</v>
      </c>
      <c r="AC315" s="3">
        <f t="shared" si="157"/>
        <v>2.3982428571428556</v>
      </c>
      <c r="AD315" s="3">
        <f t="shared" si="158"/>
        <v>19.801588161411491</v>
      </c>
      <c r="AE315" s="3">
        <f t="shared" si="159"/>
        <v>1.6571428571427482E-3</v>
      </c>
      <c r="AF315" s="3">
        <f t="shared" si="161"/>
        <v>14.55587664635404</v>
      </c>
      <c r="AH315" s="28">
        <f t="shared" si="162"/>
        <v>0.26300000000000001</v>
      </c>
      <c r="AI315" s="28">
        <f t="shared" si="163"/>
        <v>2.5446900494077322E-4</v>
      </c>
      <c r="AJ315" s="40">
        <f t="shared" si="160"/>
        <v>1.455587664635404E-2</v>
      </c>
      <c r="AK315" s="28"/>
      <c r="AM315" s="14">
        <f>Rho_Coef0+Rho_Coef1*Solution!I315+Rho_Coef2*Solution!I315^2</f>
        <v>0.98994884369199154</v>
      </c>
      <c r="AO315" s="3" t="str">
        <f t="shared" si="141"/>
        <v xml:space="preserve"> </v>
      </c>
      <c r="AP315" s="3" t="str">
        <f t="shared" si="142"/>
        <v xml:space="preserve"> </v>
      </c>
      <c r="AQ315" s="3" t="str">
        <f t="shared" si="143"/>
        <v xml:space="preserve"> </v>
      </c>
      <c r="AR315" s="3" t="str">
        <f t="shared" si="144"/>
        <v xml:space="preserve"> </v>
      </c>
    </row>
    <row r="316" spans="1:44">
      <c r="A316" s="3">
        <f t="shared" si="145"/>
        <v>3.1299999999999772</v>
      </c>
      <c r="B316" s="3">
        <f t="shared" si="165"/>
        <v>0</v>
      </c>
      <c r="C316" s="3">
        <f t="shared" si="166"/>
        <v>2.3998999999999984</v>
      </c>
      <c r="D316" s="14">
        <f t="shared" si="146"/>
        <v>-1.9528134216825459E-2</v>
      </c>
      <c r="E316" s="14">
        <f t="shared" si="139"/>
        <v>-0.14274438771396783</v>
      </c>
      <c r="F316" s="14">
        <f t="shared" si="167"/>
        <v>-0.16227252193079328</v>
      </c>
      <c r="G316" s="3">
        <f t="shared" si="140"/>
        <v>-11.148247946401726</v>
      </c>
      <c r="H316" s="3">
        <f t="shared" si="168"/>
        <v>21.499109456167265</v>
      </c>
      <c r="I316" s="3">
        <f t="shared" si="169"/>
        <v>105.48588860731041</v>
      </c>
      <c r="P316" s="3" t="str">
        <f t="shared" si="164"/>
        <v xml:space="preserve"> </v>
      </c>
      <c r="Q316" s="3" t="str">
        <f t="shared" si="147"/>
        <v xml:space="preserve"> </v>
      </c>
      <c r="R316" s="3" t="str">
        <f t="shared" si="148"/>
        <v xml:space="preserve"> </v>
      </c>
      <c r="S316" s="3" t="str">
        <f t="shared" si="149"/>
        <v xml:space="preserve"> </v>
      </c>
      <c r="T316" s="3">
        <f t="shared" si="150"/>
        <v>0</v>
      </c>
      <c r="U316" s="3" t="str">
        <f t="shared" si="151"/>
        <v xml:space="preserve"> </v>
      </c>
      <c r="V316" s="3" t="str">
        <f t="shared" si="152"/>
        <v xml:space="preserve"> </v>
      </c>
      <c r="W316" s="3" t="str">
        <f t="shared" si="153"/>
        <v xml:space="preserve"> </v>
      </c>
      <c r="X316" s="3" t="str">
        <f t="shared" si="154"/>
        <v xml:space="preserve"> </v>
      </c>
      <c r="Y316" s="3" t="str">
        <f t="shared" si="155"/>
        <v xml:space="preserve"> </v>
      </c>
      <c r="AA316" s="16" t="str">
        <f t="shared" si="156"/>
        <v>UprStage</v>
      </c>
      <c r="AC316" s="3">
        <f t="shared" si="157"/>
        <v>2.3982428571428556</v>
      </c>
      <c r="AD316" s="3">
        <f t="shared" si="158"/>
        <v>19.801588161411491</v>
      </c>
      <c r="AE316" s="3">
        <f t="shared" si="159"/>
        <v>1.6571428571427482E-3</v>
      </c>
      <c r="AF316" s="3">
        <f t="shared" si="161"/>
        <v>14.55587664635404</v>
      </c>
      <c r="AH316" s="28">
        <f t="shared" si="162"/>
        <v>0.26300000000000001</v>
      </c>
      <c r="AI316" s="28">
        <f t="shared" si="163"/>
        <v>2.5446900494077322E-4</v>
      </c>
      <c r="AJ316" s="40">
        <f t="shared" si="160"/>
        <v>1.455587664635404E-2</v>
      </c>
      <c r="AK316" s="28"/>
      <c r="AM316" s="14">
        <f>Rho_Coef0+Rho_Coef1*Solution!I316+Rho_Coef2*Solution!I316^2</f>
        <v>0.98992831793371716</v>
      </c>
      <c r="AO316" s="3" t="str">
        <f t="shared" si="141"/>
        <v xml:space="preserve"> </v>
      </c>
      <c r="AP316" s="3" t="str">
        <f t="shared" si="142"/>
        <v xml:space="preserve"> </v>
      </c>
      <c r="AQ316" s="3" t="str">
        <f t="shared" si="143"/>
        <v xml:space="preserve"> </v>
      </c>
      <c r="AR316" s="3" t="str">
        <f t="shared" si="144"/>
        <v xml:space="preserve"> </v>
      </c>
    </row>
    <row r="317" spans="1:44">
      <c r="A317" s="3">
        <f t="shared" si="145"/>
        <v>3.139999999999977</v>
      </c>
      <c r="B317" s="3">
        <f t="shared" si="165"/>
        <v>0</v>
      </c>
      <c r="C317" s="3">
        <f t="shared" si="166"/>
        <v>2.3998999999999984</v>
      </c>
      <c r="D317" s="14">
        <f t="shared" si="146"/>
        <v>-1.9325734408732684E-2</v>
      </c>
      <c r="E317" s="14">
        <f t="shared" si="139"/>
        <v>-0.14274438771396783</v>
      </c>
      <c r="F317" s="14">
        <f t="shared" si="167"/>
        <v>-0.1620701221227005</v>
      </c>
      <c r="G317" s="3">
        <f t="shared" si="140"/>
        <v>-11.134342922815017</v>
      </c>
      <c r="H317" s="3">
        <f t="shared" si="168"/>
        <v>21.387626976703249</v>
      </c>
      <c r="I317" s="3">
        <f t="shared" si="169"/>
        <v>105.70032298472594</v>
      </c>
      <c r="P317" s="3" t="str">
        <f t="shared" si="164"/>
        <v xml:space="preserve"> </v>
      </c>
      <c r="Q317" s="3" t="str">
        <f t="shared" si="147"/>
        <v xml:space="preserve"> </v>
      </c>
      <c r="R317" s="3" t="str">
        <f t="shared" si="148"/>
        <v xml:space="preserve"> </v>
      </c>
      <c r="S317" s="3" t="str">
        <f t="shared" si="149"/>
        <v xml:space="preserve"> </v>
      </c>
      <c r="T317" s="3">
        <f t="shared" si="150"/>
        <v>0</v>
      </c>
      <c r="U317" s="3" t="str">
        <f t="shared" si="151"/>
        <v xml:space="preserve"> </v>
      </c>
      <c r="V317" s="3" t="str">
        <f t="shared" si="152"/>
        <v xml:space="preserve"> </v>
      </c>
      <c r="W317" s="3" t="str">
        <f t="shared" si="153"/>
        <v xml:space="preserve"> </v>
      </c>
      <c r="X317" s="3" t="str">
        <f t="shared" si="154"/>
        <v xml:space="preserve"> </v>
      </c>
      <c r="Y317" s="3" t="str">
        <f t="shared" si="155"/>
        <v xml:space="preserve"> </v>
      </c>
      <c r="AA317" s="16" t="str">
        <f t="shared" si="156"/>
        <v>UprStage</v>
      </c>
      <c r="AC317" s="3">
        <f t="shared" si="157"/>
        <v>2.3982428571428556</v>
      </c>
      <c r="AD317" s="3">
        <f t="shared" si="158"/>
        <v>19.801588161411491</v>
      </c>
      <c r="AE317" s="3">
        <f t="shared" si="159"/>
        <v>1.6571428571427482E-3</v>
      </c>
      <c r="AF317" s="3">
        <f t="shared" si="161"/>
        <v>14.55587664635404</v>
      </c>
      <c r="AH317" s="28">
        <f t="shared" si="162"/>
        <v>0.26300000000000001</v>
      </c>
      <c r="AI317" s="28">
        <f t="shared" si="163"/>
        <v>2.5446900494077322E-4</v>
      </c>
      <c r="AJ317" s="40">
        <f t="shared" si="160"/>
        <v>1.455587664635404E-2</v>
      </c>
      <c r="AK317" s="28"/>
      <c r="AM317" s="14">
        <f>Rho_Coef0+Rho_Coef1*Solution!I317+Rho_Coef2*Solution!I317^2</f>
        <v>0.98990789871548557</v>
      </c>
      <c r="AO317" s="3" t="str">
        <f t="shared" si="141"/>
        <v xml:space="preserve"> </v>
      </c>
      <c r="AP317" s="3" t="str">
        <f t="shared" si="142"/>
        <v xml:space="preserve"> </v>
      </c>
      <c r="AQ317" s="3" t="str">
        <f t="shared" si="143"/>
        <v xml:space="preserve"> </v>
      </c>
      <c r="AR317" s="3" t="str">
        <f t="shared" si="144"/>
        <v xml:space="preserve"> </v>
      </c>
    </row>
    <row r="318" spans="1:44">
      <c r="A318" s="3">
        <f t="shared" si="145"/>
        <v>3.1499999999999768</v>
      </c>
      <c r="B318" s="3">
        <f t="shared" si="165"/>
        <v>0</v>
      </c>
      <c r="C318" s="3">
        <f t="shared" si="166"/>
        <v>2.3998999999999984</v>
      </c>
      <c r="D318" s="14">
        <f t="shared" si="146"/>
        <v>-1.9124645146023939E-2</v>
      </c>
      <c r="E318" s="14">
        <f t="shared" si="139"/>
        <v>-0.14274438771396783</v>
      </c>
      <c r="F318" s="14">
        <f t="shared" si="167"/>
        <v>-0.16186903285999177</v>
      </c>
      <c r="G318" s="3">
        <f t="shared" si="140"/>
        <v>-11.120527934711289</v>
      </c>
      <c r="H318" s="3">
        <f t="shared" si="168"/>
        <v>21.276283547475099</v>
      </c>
      <c r="I318" s="3">
        <f t="shared" si="169"/>
        <v>105.91364322809623</v>
      </c>
      <c r="P318" s="3" t="str">
        <f t="shared" si="164"/>
        <v xml:space="preserve"> </v>
      </c>
      <c r="Q318" s="3" t="str">
        <f t="shared" si="147"/>
        <v xml:space="preserve"> </v>
      </c>
      <c r="R318" s="3" t="str">
        <f t="shared" si="148"/>
        <v xml:space="preserve"> </v>
      </c>
      <c r="S318" s="3" t="str">
        <f t="shared" si="149"/>
        <v xml:space="preserve"> </v>
      </c>
      <c r="T318" s="3">
        <f t="shared" si="150"/>
        <v>0</v>
      </c>
      <c r="U318" s="3" t="str">
        <f t="shared" si="151"/>
        <v xml:space="preserve"> </v>
      </c>
      <c r="V318" s="3" t="str">
        <f t="shared" si="152"/>
        <v xml:space="preserve"> </v>
      </c>
      <c r="W318" s="3" t="str">
        <f t="shared" si="153"/>
        <v xml:space="preserve"> </v>
      </c>
      <c r="X318" s="3" t="str">
        <f t="shared" si="154"/>
        <v xml:space="preserve"> </v>
      </c>
      <c r="Y318" s="3" t="str">
        <f t="shared" si="155"/>
        <v xml:space="preserve"> </v>
      </c>
      <c r="AA318" s="16" t="str">
        <f t="shared" si="156"/>
        <v>UprStage</v>
      </c>
      <c r="AC318" s="3">
        <f t="shared" si="157"/>
        <v>2.3982428571428556</v>
      </c>
      <c r="AD318" s="3">
        <f t="shared" si="158"/>
        <v>19.801588161411491</v>
      </c>
      <c r="AE318" s="3">
        <f t="shared" si="159"/>
        <v>1.6571428571427482E-3</v>
      </c>
      <c r="AF318" s="3">
        <f t="shared" si="161"/>
        <v>14.55587664635404</v>
      </c>
      <c r="AH318" s="28">
        <f t="shared" si="162"/>
        <v>0.26300000000000001</v>
      </c>
      <c r="AI318" s="28">
        <f t="shared" si="163"/>
        <v>2.5446900494077322E-4</v>
      </c>
      <c r="AJ318" s="40">
        <f t="shared" si="160"/>
        <v>1.455587664635404E-2</v>
      </c>
      <c r="AK318" s="28"/>
      <c r="AM318" s="14">
        <f>Rho_Coef0+Rho_Coef1*Solution!I318+Rho_Coef2*Solution!I318^2</f>
        <v>0.98988758589957593</v>
      </c>
      <c r="AO318" s="3" t="str">
        <f t="shared" si="141"/>
        <v xml:space="preserve"> </v>
      </c>
      <c r="AP318" s="3" t="str">
        <f t="shared" si="142"/>
        <v xml:space="preserve"> </v>
      </c>
      <c r="AQ318" s="3" t="str">
        <f t="shared" si="143"/>
        <v xml:space="preserve"> </v>
      </c>
      <c r="AR318" s="3" t="str">
        <f t="shared" si="144"/>
        <v xml:space="preserve"> </v>
      </c>
    </row>
    <row r="319" spans="1:44">
      <c r="A319" s="3">
        <f t="shared" si="145"/>
        <v>3.1599999999999766</v>
      </c>
      <c r="B319" s="3">
        <f t="shared" si="165"/>
        <v>0</v>
      </c>
      <c r="C319" s="3">
        <f t="shared" si="166"/>
        <v>2.3998999999999984</v>
      </c>
      <c r="D319" s="14">
        <f t="shared" si="146"/>
        <v>-1.8924860746234819E-2</v>
      </c>
      <c r="E319" s="14">
        <f t="shared" si="139"/>
        <v>-0.14274438771396783</v>
      </c>
      <c r="F319" s="14">
        <f t="shared" si="167"/>
        <v>-0.16166924846020264</v>
      </c>
      <c r="G319" s="3">
        <f t="shared" si="140"/>
        <v>-11.106802591700831</v>
      </c>
      <c r="H319" s="3">
        <f t="shared" si="168"/>
        <v>21.165078268127985</v>
      </c>
      <c r="I319" s="3">
        <f t="shared" si="169"/>
        <v>106.1258507234414</v>
      </c>
      <c r="P319" s="3" t="str">
        <f t="shared" si="164"/>
        <v xml:space="preserve"> </v>
      </c>
      <c r="Q319" s="3" t="str">
        <f t="shared" si="147"/>
        <v xml:space="preserve"> </v>
      </c>
      <c r="R319" s="3" t="str">
        <f t="shared" si="148"/>
        <v xml:space="preserve"> </v>
      </c>
      <c r="S319" s="3" t="str">
        <f t="shared" si="149"/>
        <v xml:space="preserve"> </v>
      </c>
      <c r="T319" s="3">
        <f t="shared" si="150"/>
        <v>0</v>
      </c>
      <c r="U319" s="3" t="str">
        <f t="shared" si="151"/>
        <v xml:space="preserve"> </v>
      </c>
      <c r="V319" s="3" t="str">
        <f t="shared" si="152"/>
        <v xml:space="preserve"> </v>
      </c>
      <c r="W319" s="3" t="str">
        <f t="shared" si="153"/>
        <v xml:space="preserve"> </v>
      </c>
      <c r="X319" s="3" t="str">
        <f t="shared" si="154"/>
        <v xml:space="preserve"> </v>
      </c>
      <c r="Y319" s="3" t="str">
        <f t="shared" si="155"/>
        <v xml:space="preserve"> </v>
      </c>
      <c r="AA319" s="16" t="str">
        <f t="shared" si="156"/>
        <v>UprStage</v>
      </c>
      <c r="AC319" s="3">
        <f t="shared" si="157"/>
        <v>2.3982428571428556</v>
      </c>
      <c r="AD319" s="3">
        <f t="shared" si="158"/>
        <v>19.801588161411491</v>
      </c>
      <c r="AE319" s="3">
        <f t="shared" si="159"/>
        <v>1.6571428571427482E-3</v>
      </c>
      <c r="AF319" s="3">
        <f t="shared" si="161"/>
        <v>14.55587664635404</v>
      </c>
      <c r="AH319" s="28">
        <f t="shared" si="162"/>
        <v>0.26300000000000001</v>
      </c>
      <c r="AI319" s="28">
        <f t="shared" si="163"/>
        <v>2.5446900494077322E-4</v>
      </c>
      <c r="AJ319" s="40">
        <f t="shared" si="160"/>
        <v>1.455587664635404E-2</v>
      </c>
      <c r="AK319" s="28"/>
      <c r="AM319" s="14">
        <f>Rho_Coef0+Rho_Coef1*Solution!I319+Rho_Coef2*Solution!I319^2</f>
        <v>0.98986737934915958</v>
      </c>
      <c r="AO319" s="3" t="str">
        <f t="shared" si="141"/>
        <v xml:space="preserve"> </v>
      </c>
      <c r="AP319" s="3" t="str">
        <f t="shared" si="142"/>
        <v xml:space="preserve"> </v>
      </c>
      <c r="AQ319" s="3" t="str">
        <f t="shared" si="143"/>
        <v xml:space="preserve"> </v>
      </c>
      <c r="AR319" s="3" t="str">
        <f t="shared" si="144"/>
        <v xml:space="preserve"> </v>
      </c>
    </row>
    <row r="320" spans="1:44">
      <c r="A320" s="3">
        <f t="shared" si="145"/>
        <v>3.1699999999999764</v>
      </c>
      <c r="B320" s="3">
        <f t="shared" si="165"/>
        <v>0</v>
      </c>
      <c r="C320" s="3">
        <f t="shared" si="166"/>
        <v>2.3998999999999984</v>
      </c>
      <c r="D320" s="14">
        <f t="shared" si="146"/>
        <v>-1.8726375573961535E-2</v>
      </c>
      <c r="E320" s="14">
        <f t="shared" si="139"/>
        <v>-0.14274438771396783</v>
      </c>
      <c r="F320" s="14">
        <f t="shared" si="167"/>
        <v>-0.16147076328792936</v>
      </c>
      <c r="G320" s="3">
        <f t="shared" si="140"/>
        <v>-11.093166506627041</v>
      </c>
      <c r="H320" s="3">
        <f t="shared" si="168"/>
        <v>21.054010242210978</v>
      </c>
      <c r="I320" s="3">
        <f t="shared" si="169"/>
        <v>106.33694684779735</v>
      </c>
      <c r="P320" s="3" t="str">
        <f t="shared" si="164"/>
        <v xml:space="preserve"> </v>
      </c>
      <c r="Q320" s="3" t="str">
        <f t="shared" si="147"/>
        <v xml:space="preserve"> </v>
      </c>
      <c r="R320" s="3" t="str">
        <f t="shared" si="148"/>
        <v xml:space="preserve"> </v>
      </c>
      <c r="S320" s="3" t="str">
        <f t="shared" si="149"/>
        <v xml:space="preserve"> </v>
      </c>
      <c r="T320" s="3">
        <f t="shared" si="150"/>
        <v>0</v>
      </c>
      <c r="U320" s="3" t="str">
        <f t="shared" si="151"/>
        <v xml:space="preserve"> </v>
      </c>
      <c r="V320" s="3" t="str">
        <f t="shared" si="152"/>
        <v xml:space="preserve"> </v>
      </c>
      <c r="W320" s="3" t="str">
        <f t="shared" si="153"/>
        <v xml:space="preserve"> </v>
      </c>
      <c r="X320" s="3" t="str">
        <f t="shared" si="154"/>
        <v xml:space="preserve"> </v>
      </c>
      <c r="Y320" s="3" t="str">
        <f t="shared" si="155"/>
        <v xml:space="preserve"> </v>
      </c>
      <c r="AA320" s="16" t="str">
        <f t="shared" si="156"/>
        <v>UprStage</v>
      </c>
      <c r="AC320" s="3">
        <f t="shared" si="157"/>
        <v>2.3982428571428556</v>
      </c>
      <c r="AD320" s="3">
        <f t="shared" si="158"/>
        <v>19.801588161411491</v>
      </c>
      <c r="AE320" s="3">
        <f t="shared" si="159"/>
        <v>1.6571428571427482E-3</v>
      </c>
      <c r="AF320" s="3">
        <f t="shared" si="161"/>
        <v>14.55587664635404</v>
      </c>
      <c r="AH320" s="28">
        <f t="shared" si="162"/>
        <v>0.26300000000000001</v>
      </c>
      <c r="AI320" s="28">
        <f t="shared" si="163"/>
        <v>2.5446900494077322E-4</v>
      </c>
      <c r="AJ320" s="40">
        <f t="shared" si="160"/>
        <v>1.455587664635404E-2</v>
      </c>
      <c r="AK320" s="28"/>
      <c r="AM320" s="14">
        <f>Rho_Coef0+Rho_Coef1*Solution!I320+Rho_Coef2*Solution!I320^2</f>
        <v>0.98984727892829716</v>
      </c>
      <c r="AO320" s="3" t="str">
        <f t="shared" si="141"/>
        <v xml:space="preserve"> </v>
      </c>
      <c r="AP320" s="3" t="str">
        <f t="shared" si="142"/>
        <v xml:space="preserve"> </v>
      </c>
      <c r="AQ320" s="3" t="str">
        <f t="shared" si="143"/>
        <v xml:space="preserve"> </v>
      </c>
      <c r="AR320" s="3" t="str">
        <f t="shared" si="144"/>
        <v xml:space="preserve"> </v>
      </c>
    </row>
    <row r="321" spans="1:44">
      <c r="A321" s="3">
        <f t="shared" si="145"/>
        <v>3.1799999999999762</v>
      </c>
      <c r="B321" s="3">
        <f t="shared" si="165"/>
        <v>0</v>
      </c>
      <c r="C321" s="3">
        <f t="shared" si="166"/>
        <v>2.3998999999999984</v>
      </c>
      <c r="D321" s="14">
        <f t="shared" si="146"/>
        <v>-1.8529184040502657E-2</v>
      </c>
      <c r="E321" s="14">
        <f t="shared" si="139"/>
        <v>-0.14274438771396783</v>
      </c>
      <c r="F321" s="14">
        <f t="shared" si="167"/>
        <v>-0.16127357175447049</v>
      </c>
      <c r="G321" s="3">
        <f t="shared" si="140"/>
        <v>-11.0796192955418</v>
      </c>
      <c r="H321" s="3">
        <f t="shared" si="168"/>
        <v>20.943078577144707</v>
      </c>
      <c r="I321" s="3">
        <f t="shared" si="169"/>
        <v>106.54693296925468</v>
      </c>
      <c r="P321" s="3" t="str">
        <f t="shared" si="164"/>
        <v xml:space="preserve"> </v>
      </c>
      <c r="Q321" s="3" t="str">
        <f t="shared" si="147"/>
        <v xml:space="preserve"> </v>
      </c>
      <c r="R321" s="3" t="str">
        <f t="shared" si="148"/>
        <v xml:space="preserve"> </v>
      </c>
      <c r="S321" s="3" t="str">
        <f t="shared" si="149"/>
        <v xml:space="preserve"> </v>
      </c>
      <c r="T321" s="3">
        <f t="shared" si="150"/>
        <v>0</v>
      </c>
      <c r="U321" s="3" t="str">
        <f t="shared" si="151"/>
        <v xml:space="preserve"> </v>
      </c>
      <c r="V321" s="3" t="str">
        <f t="shared" si="152"/>
        <v xml:space="preserve"> </v>
      </c>
      <c r="W321" s="3" t="str">
        <f t="shared" si="153"/>
        <v xml:space="preserve"> </v>
      </c>
      <c r="X321" s="3" t="str">
        <f t="shared" si="154"/>
        <v xml:space="preserve"> </v>
      </c>
      <c r="Y321" s="3" t="str">
        <f t="shared" si="155"/>
        <v xml:space="preserve"> </v>
      </c>
      <c r="AA321" s="16" t="str">
        <f t="shared" si="156"/>
        <v>UprStage</v>
      </c>
      <c r="AC321" s="3">
        <f t="shared" si="157"/>
        <v>2.3982428571428556</v>
      </c>
      <c r="AD321" s="3">
        <f t="shared" si="158"/>
        <v>19.801588161411491</v>
      </c>
      <c r="AE321" s="3">
        <f t="shared" si="159"/>
        <v>1.6571428571427482E-3</v>
      </c>
      <c r="AF321" s="3">
        <f t="shared" si="161"/>
        <v>14.55587664635404</v>
      </c>
      <c r="AH321" s="28">
        <f t="shared" si="162"/>
        <v>0.26300000000000001</v>
      </c>
      <c r="AI321" s="28">
        <f t="shared" si="163"/>
        <v>2.5446900494077322E-4</v>
      </c>
      <c r="AJ321" s="40">
        <f t="shared" si="160"/>
        <v>1.455587664635404E-2</v>
      </c>
      <c r="AK321" s="28"/>
      <c r="AM321" s="14">
        <f>Rho_Coef0+Rho_Coef1*Solution!I321+Rho_Coef2*Solution!I321^2</f>
        <v>0.98982728450193402</v>
      </c>
      <c r="AO321" s="3" t="str">
        <f t="shared" si="141"/>
        <v xml:space="preserve"> </v>
      </c>
      <c r="AP321" s="3" t="str">
        <f t="shared" si="142"/>
        <v xml:space="preserve"> </v>
      </c>
      <c r="AQ321" s="3" t="str">
        <f t="shared" si="143"/>
        <v xml:space="preserve"> </v>
      </c>
      <c r="AR321" s="3" t="str">
        <f t="shared" si="144"/>
        <v xml:space="preserve"> </v>
      </c>
    </row>
    <row r="322" spans="1:44">
      <c r="A322" s="3">
        <f t="shared" si="145"/>
        <v>3.189999999999976</v>
      </c>
      <c r="B322" s="3">
        <f t="shared" si="165"/>
        <v>0</v>
      </c>
      <c r="C322" s="3">
        <f t="shared" si="166"/>
        <v>2.3998999999999984</v>
      </c>
      <c r="D322" s="14">
        <f t="shared" si="146"/>
        <v>-1.8333280603504643E-2</v>
      </c>
      <c r="E322" s="14">
        <f t="shared" si="139"/>
        <v>-0.14274438771396783</v>
      </c>
      <c r="F322" s="14">
        <f t="shared" si="167"/>
        <v>-0.16107766831747247</v>
      </c>
      <c r="G322" s="3">
        <f t="shared" si="140"/>
        <v>-11.066160577681128</v>
      </c>
      <c r="H322" s="3">
        <f t="shared" si="168"/>
        <v>20.832282384189288</v>
      </c>
      <c r="I322" s="3">
        <f t="shared" si="169"/>
        <v>106.75581044699724</v>
      </c>
      <c r="P322" s="3" t="str">
        <f t="shared" si="164"/>
        <v xml:space="preserve"> </v>
      </c>
      <c r="Q322" s="3" t="str">
        <f t="shared" si="147"/>
        <v xml:space="preserve"> </v>
      </c>
      <c r="R322" s="3" t="str">
        <f t="shared" si="148"/>
        <v xml:space="preserve"> </v>
      </c>
      <c r="S322" s="3" t="str">
        <f t="shared" si="149"/>
        <v xml:space="preserve"> </v>
      </c>
      <c r="T322" s="3">
        <f t="shared" si="150"/>
        <v>0</v>
      </c>
      <c r="U322" s="3" t="str">
        <f t="shared" si="151"/>
        <v xml:space="preserve"> </v>
      </c>
      <c r="V322" s="3" t="str">
        <f t="shared" si="152"/>
        <v xml:space="preserve"> </v>
      </c>
      <c r="W322" s="3" t="str">
        <f t="shared" si="153"/>
        <v xml:space="preserve"> </v>
      </c>
      <c r="X322" s="3" t="str">
        <f t="shared" si="154"/>
        <v xml:space="preserve"> </v>
      </c>
      <c r="Y322" s="3" t="str">
        <f t="shared" si="155"/>
        <v xml:space="preserve"> </v>
      </c>
      <c r="AA322" s="16" t="str">
        <f t="shared" si="156"/>
        <v>UprStage</v>
      </c>
      <c r="AC322" s="3">
        <f t="shared" si="157"/>
        <v>2.3982428571428556</v>
      </c>
      <c r="AD322" s="3">
        <f t="shared" si="158"/>
        <v>19.801588161411491</v>
      </c>
      <c r="AE322" s="3">
        <f t="shared" si="159"/>
        <v>1.6571428571427482E-3</v>
      </c>
      <c r="AF322" s="3">
        <f t="shared" si="161"/>
        <v>14.55587664635404</v>
      </c>
      <c r="AH322" s="28">
        <f t="shared" si="162"/>
        <v>0.26300000000000001</v>
      </c>
      <c r="AI322" s="28">
        <f t="shared" si="163"/>
        <v>2.5446900494077322E-4</v>
      </c>
      <c r="AJ322" s="40">
        <f t="shared" si="160"/>
        <v>1.455587664635404E-2</v>
      </c>
      <c r="AK322" s="28"/>
      <c r="AM322" s="14">
        <f>Rho_Coef0+Rho_Coef1*Solution!I322+Rho_Coef2*Solution!I322^2</f>
        <v>0.98980739593589662</v>
      </c>
      <c r="AO322" s="3" t="str">
        <f t="shared" si="141"/>
        <v xml:space="preserve"> </v>
      </c>
      <c r="AP322" s="3" t="str">
        <f t="shared" si="142"/>
        <v xml:space="preserve"> </v>
      </c>
      <c r="AQ322" s="3" t="str">
        <f t="shared" si="143"/>
        <v xml:space="preserve"> </v>
      </c>
      <c r="AR322" s="3" t="str">
        <f t="shared" si="144"/>
        <v xml:space="preserve"> </v>
      </c>
    </row>
    <row r="323" spans="1:44">
      <c r="A323" s="3">
        <f t="shared" si="145"/>
        <v>3.1999999999999758</v>
      </c>
      <c r="B323" s="3">
        <f t="shared" si="165"/>
        <v>0</v>
      </c>
      <c r="C323" s="3">
        <f t="shared" si="166"/>
        <v>2.3998999999999984</v>
      </c>
      <c r="D323" s="14">
        <f t="shared" si="146"/>
        <v>-1.8138659766611036E-2</v>
      </c>
      <c r="E323" s="14">
        <f t="shared" ref="E323:E386" si="170">-Grav*AJ323</f>
        <v>-0.14274438771396783</v>
      </c>
      <c r="F323" s="14">
        <f t="shared" si="167"/>
        <v>-0.16088304748057886</v>
      </c>
      <c r="G323" s="3">
        <f t="shared" ref="G323:G386" si="171">F323/AJ323</f>
        <v>-11.05278997544108</v>
      </c>
      <c r="H323" s="3">
        <f t="shared" si="168"/>
        <v>20.721620778412476</v>
      </c>
      <c r="I323" s="3">
        <f t="shared" si="169"/>
        <v>106.96358063134036</v>
      </c>
      <c r="P323" s="3" t="str">
        <f t="shared" si="164"/>
        <v xml:space="preserve"> </v>
      </c>
      <c r="Q323" s="3" t="str">
        <f t="shared" si="147"/>
        <v xml:space="preserve"> </v>
      </c>
      <c r="R323" s="3" t="str">
        <f t="shared" si="148"/>
        <v xml:space="preserve"> </v>
      </c>
      <c r="S323" s="3" t="str">
        <f t="shared" si="149"/>
        <v xml:space="preserve"> </v>
      </c>
      <c r="T323" s="3">
        <f t="shared" si="150"/>
        <v>0</v>
      </c>
      <c r="U323" s="3" t="str">
        <f t="shared" si="151"/>
        <v xml:space="preserve"> </v>
      </c>
      <c r="V323" s="3" t="str">
        <f t="shared" si="152"/>
        <v xml:space="preserve"> </v>
      </c>
      <c r="W323" s="3" t="str">
        <f t="shared" si="153"/>
        <v xml:space="preserve"> </v>
      </c>
      <c r="X323" s="3" t="str">
        <f t="shared" si="154"/>
        <v xml:space="preserve"> </v>
      </c>
      <c r="Y323" s="3" t="str">
        <f t="shared" si="155"/>
        <v xml:space="preserve"> </v>
      </c>
      <c r="AA323" s="16" t="str">
        <f t="shared" si="156"/>
        <v>UprStage</v>
      </c>
      <c r="AC323" s="3">
        <f t="shared" si="157"/>
        <v>2.3982428571428556</v>
      </c>
      <c r="AD323" s="3">
        <f t="shared" si="158"/>
        <v>19.801588161411491</v>
      </c>
      <c r="AE323" s="3">
        <f t="shared" si="159"/>
        <v>1.6571428571427482E-3</v>
      </c>
      <c r="AF323" s="3">
        <f t="shared" si="161"/>
        <v>14.55587664635404</v>
      </c>
      <c r="AH323" s="28">
        <f t="shared" si="162"/>
        <v>0.26300000000000001</v>
      </c>
      <c r="AI323" s="28">
        <f t="shared" si="163"/>
        <v>2.5446900494077322E-4</v>
      </c>
      <c r="AJ323" s="40">
        <f t="shared" si="160"/>
        <v>1.455587664635404E-2</v>
      </c>
      <c r="AK323" s="28"/>
      <c r="AM323" s="14">
        <f>Rho_Coef0+Rho_Coef1*Solution!I323+Rho_Coef2*Solution!I323^2</f>
        <v>0.98978761309688867</v>
      </c>
      <c r="AO323" s="3" t="str">
        <f t="shared" ref="AO323:AO386" si="172">IF(ABS($A323-$L$7)&lt;0.5*DeltaT,$H323," ")</f>
        <v xml:space="preserve"> </v>
      </c>
      <c r="AP323" s="3" t="str">
        <f t="shared" ref="AP323:AP386" si="173">IF(ABS($A323-$L$7)&lt;0.5*DeltaT,$I323," ")</f>
        <v xml:space="preserve"> </v>
      </c>
      <c r="AQ323" s="3" t="str">
        <f t="shared" ref="AQ323:AQ386" si="174">IF(ABS($A323-$L$9)&lt;0.5*DeltaT,$H323," ")</f>
        <v xml:space="preserve"> </v>
      </c>
      <c r="AR323" s="3" t="str">
        <f t="shared" ref="AR323:AR386" si="175">IF(ABS($A323-$L$9)&lt;0.5*DeltaT,$I323," ")</f>
        <v xml:space="preserve"> </v>
      </c>
    </row>
    <row r="324" spans="1:44">
      <c r="A324" s="3">
        <f t="shared" ref="A324:A387" si="176">A323+DeltaT</f>
        <v>3.2099999999999755</v>
      </c>
      <c r="B324" s="3">
        <f t="shared" si="165"/>
        <v>0</v>
      </c>
      <c r="C324" s="3">
        <f t="shared" si="166"/>
        <v>2.3998999999999984</v>
      </c>
      <c r="D324" s="14">
        <f t="shared" ref="D324:D387" si="177">-SIGN(H324)*(0.5*(Rho*AM323)*H324^2*AH324*AI324)</f>
        <v>-1.7945316079115425E-2</v>
      </c>
      <c r="E324" s="14">
        <f t="shared" si="170"/>
        <v>-0.14274438771396783</v>
      </c>
      <c r="F324" s="14">
        <f t="shared" si="167"/>
        <v>-0.16068970379308326</v>
      </c>
      <c r="G324" s="3">
        <f t="shared" si="171"/>
        <v>-11.039507114353903</v>
      </c>
      <c r="H324" s="3">
        <f t="shared" si="168"/>
        <v>20.611092878658063</v>
      </c>
      <c r="I324" s="3">
        <f t="shared" si="169"/>
        <v>107.17024486376877</v>
      </c>
      <c r="P324" s="3" t="str">
        <f t="shared" si="164"/>
        <v xml:space="preserve"> </v>
      </c>
      <c r="Q324" s="3" t="str">
        <f t="shared" ref="Q324:Q387" si="178">IF(($A324&gt;$L$4)*AND($A324&lt;=$L$5),$M$4+($A324-$L$4)*$N$4," ")</f>
        <v xml:space="preserve"> </v>
      </c>
      <c r="R324" s="3" t="str">
        <f t="shared" ref="R324:R387" si="179">IF(($A324&gt;$L$5)*AND($A324&lt;=$L$6),$M$5+($A324-$L$5)*$N$5," ")</f>
        <v xml:space="preserve"> </v>
      </c>
      <c r="S324" s="3" t="str">
        <f t="shared" ref="S324:S387" si="180">IF(($A324&gt;$L$6)*AND($A324&lt;=$L$7),$M$6+($A324-$L$6)*$N$6," ")</f>
        <v xml:space="preserve"> </v>
      </c>
      <c r="T324" s="3">
        <f t="shared" ref="T324:T387" si="181">IF(($A324&gt;$L$7)*AND($A324&lt;=$L$9),0," ")</f>
        <v>0</v>
      </c>
      <c r="U324" s="3" t="str">
        <f t="shared" ref="U324:U387" si="182">IF(($A324&gt;$L$9)*AND($A324&lt;=$L$10),$M$9+($A324-$L$9)*$N$9," ")</f>
        <v xml:space="preserve"> </v>
      </c>
      <c r="V324" s="3" t="str">
        <f t="shared" ref="V324:V387" si="183">IF(($A324&gt;$L$10)*AND($A324&lt;=$L$11),$M$10+($A324-$L$10)*$N$10," ")</f>
        <v xml:space="preserve"> </v>
      </c>
      <c r="W324" s="3" t="str">
        <f t="shared" ref="W324:W387" si="184">IF(($A324&gt;$L$11)*AND($A324&lt;=$L$12),$M$11+($A324-$L$11)*$N$11," ")</f>
        <v xml:space="preserve"> </v>
      </c>
      <c r="X324" s="3" t="str">
        <f t="shared" ref="X324:X387" si="185">IF(($A324&gt;$L$12)*AND($A324&lt;=$L$13),$M$12+($A324-$L$12)*$N$12," ")</f>
        <v xml:space="preserve"> </v>
      </c>
      <c r="Y324" s="3" t="str">
        <f t="shared" ref="Y324:Y387" si="186">IF(($A324&gt;$L$13),0," ")</f>
        <v xml:space="preserve"> </v>
      </c>
      <c r="AA324" s="16" t="str">
        <f t="shared" ref="AA324:AA387" si="187">IF($A324&lt;$L$7,"Booster","UprStage")</f>
        <v>UprStage</v>
      </c>
      <c r="AC324" s="3">
        <f t="shared" ref="AC324:AC387" si="188">IF($AA324="Booster",AC323+AVERAGE($B323:$B324)*DeltaT,AC323)</f>
        <v>2.3982428571428556</v>
      </c>
      <c r="AD324" s="3">
        <f t="shared" ref="AD324:AD387" si="189">$M$33+$M$34-$M$45*$AC324</f>
        <v>19.801588161411491</v>
      </c>
      <c r="AE324" s="3">
        <f t="shared" ref="AE324:AE387" si="190">IF($AA324="UprStage",AE323+AVERAGE($B323:$B324)*DeltaT,AE323)</f>
        <v>1.6571428571427482E-3</v>
      </c>
      <c r="AF324" s="3">
        <f t="shared" si="161"/>
        <v>14.55587664635404</v>
      </c>
      <c r="AH324" s="28">
        <f t="shared" si="162"/>
        <v>0.26300000000000001</v>
      </c>
      <c r="AI324" s="28">
        <f t="shared" si="163"/>
        <v>2.5446900494077322E-4</v>
      </c>
      <c r="AJ324" s="40">
        <f t="shared" ref="AJ324:AJ387" si="191">IF($AA324="Booster",AD324+AF324,AF324)/1000</f>
        <v>1.455587664635404E-2</v>
      </c>
      <c r="AK324" s="28"/>
      <c r="AM324" s="14">
        <f>Rho_Coef0+Rho_Coef1*Solution!I324+Rho_Coef2*Solution!I324^2</f>
        <v>0.9897679358524869</v>
      </c>
      <c r="AO324" s="3" t="str">
        <f t="shared" si="172"/>
        <v xml:space="preserve"> </v>
      </c>
      <c r="AP324" s="3" t="str">
        <f t="shared" si="173"/>
        <v xml:space="preserve"> </v>
      </c>
      <c r="AQ324" s="3" t="str">
        <f t="shared" si="174"/>
        <v xml:space="preserve"> </v>
      </c>
      <c r="AR324" s="3" t="str">
        <f t="shared" si="175"/>
        <v xml:space="preserve"> </v>
      </c>
    </row>
    <row r="325" spans="1:44">
      <c r="A325" s="3">
        <f t="shared" si="176"/>
        <v>3.2199999999999753</v>
      </c>
      <c r="B325" s="3">
        <f t="shared" si="165"/>
        <v>0</v>
      </c>
      <c r="C325" s="3">
        <f t="shared" si="166"/>
        <v>2.3998999999999984</v>
      </c>
      <c r="D325" s="14">
        <f t="shared" si="177"/>
        <v>-1.7753244135617924E-2</v>
      </c>
      <c r="E325" s="14">
        <f t="shared" si="170"/>
        <v>-0.14274438771396783</v>
      </c>
      <c r="F325" s="14">
        <f t="shared" si="167"/>
        <v>-0.16049763184958576</v>
      </c>
      <c r="G325" s="3">
        <f t="shared" si="171"/>
        <v>-11.026311623064437</v>
      </c>
      <c r="H325" s="3">
        <f t="shared" si="168"/>
        <v>20.500697807514523</v>
      </c>
      <c r="I325" s="3">
        <f t="shared" si="169"/>
        <v>107.37580447697421</v>
      </c>
      <c r="P325" s="3" t="str">
        <f t="shared" si="164"/>
        <v xml:space="preserve"> </v>
      </c>
      <c r="Q325" s="3" t="str">
        <f t="shared" si="178"/>
        <v xml:space="preserve"> </v>
      </c>
      <c r="R325" s="3" t="str">
        <f t="shared" si="179"/>
        <v xml:space="preserve"> </v>
      </c>
      <c r="S325" s="3" t="str">
        <f t="shared" si="180"/>
        <v xml:space="preserve"> </v>
      </c>
      <c r="T325" s="3">
        <f t="shared" si="181"/>
        <v>0</v>
      </c>
      <c r="U325" s="3" t="str">
        <f t="shared" si="182"/>
        <v xml:space="preserve"> </v>
      </c>
      <c r="V325" s="3" t="str">
        <f t="shared" si="183"/>
        <v xml:space="preserve"> </v>
      </c>
      <c r="W325" s="3" t="str">
        <f t="shared" si="184"/>
        <v xml:space="preserve"> </v>
      </c>
      <c r="X325" s="3" t="str">
        <f t="shared" si="185"/>
        <v xml:space="preserve"> </v>
      </c>
      <c r="Y325" s="3" t="str">
        <f t="shared" si="186"/>
        <v xml:space="preserve"> </v>
      </c>
      <c r="AA325" s="16" t="str">
        <f t="shared" si="187"/>
        <v>UprStage</v>
      </c>
      <c r="AC325" s="3">
        <f t="shared" si="188"/>
        <v>2.3982428571428556</v>
      </c>
      <c r="AD325" s="3">
        <f t="shared" si="189"/>
        <v>19.801588161411491</v>
      </c>
      <c r="AE325" s="3">
        <f t="shared" si="190"/>
        <v>1.6571428571427482E-3</v>
      </c>
      <c r="AF325" s="3">
        <f t="shared" ref="AF325:AF388" si="192">$M$31+$M$32-$M$41*$AE325</f>
        <v>14.55587664635404</v>
      </c>
      <c r="AH325" s="28">
        <f t="shared" ref="AH325:AH388" si="193">IF($AA325="Booster",$M$28,$M$21)</f>
        <v>0.26300000000000001</v>
      </c>
      <c r="AI325" s="28">
        <f t="shared" ref="AI325:AI388" si="194">IF($AA325="Booster",M$27,M$20)</f>
        <v>2.5446900494077322E-4</v>
      </c>
      <c r="AJ325" s="40">
        <f t="shared" si="191"/>
        <v>1.455587664635404E-2</v>
      </c>
      <c r="AK325" s="28"/>
      <c r="AM325" s="14">
        <f>Rho_Coef0+Rho_Coef1*Solution!I325+Rho_Coef2*Solution!I325^2</f>
        <v>0.98974836407113864</v>
      </c>
      <c r="AO325" s="3" t="str">
        <f t="shared" si="172"/>
        <v xml:space="preserve"> </v>
      </c>
      <c r="AP325" s="3" t="str">
        <f t="shared" si="173"/>
        <v xml:space="preserve"> </v>
      </c>
      <c r="AQ325" s="3" t="str">
        <f t="shared" si="174"/>
        <v xml:space="preserve"> </v>
      </c>
      <c r="AR325" s="3" t="str">
        <f t="shared" si="175"/>
        <v xml:space="preserve"> </v>
      </c>
    </row>
    <row r="326" spans="1:44">
      <c r="A326" s="3">
        <f t="shared" si="176"/>
        <v>3.2299999999999751</v>
      </c>
      <c r="B326" s="3">
        <f t="shared" si="165"/>
        <v>0</v>
      </c>
      <c r="C326" s="3">
        <f t="shared" si="166"/>
        <v>2.3998999999999984</v>
      </c>
      <c r="D326" s="14">
        <f t="shared" si="177"/>
        <v>-1.7562438575685374E-2</v>
      </c>
      <c r="E326" s="14">
        <f t="shared" si="170"/>
        <v>-0.14274438771396783</v>
      </c>
      <c r="F326" s="14">
        <f t="shared" si="167"/>
        <v>-0.1603068262896532</v>
      </c>
      <c r="G326" s="3">
        <f t="shared" si="171"/>
        <v>-11.013203133306773</v>
      </c>
      <c r="H326" s="3">
        <f t="shared" si="168"/>
        <v>20.390434691283879</v>
      </c>
      <c r="I326" s="3">
        <f t="shared" si="169"/>
        <v>107.58026079489269</v>
      </c>
      <c r="P326" s="3" t="str">
        <f t="shared" si="164"/>
        <v xml:space="preserve"> </v>
      </c>
      <c r="Q326" s="3" t="str">
        <f t="shared" si="178"/>
        <v xml:space="preserve"> </v>
      </c>
      <c r="R326" s="3" t="str">
        <f t="shared" si="179"/>
        <v xml:space="preserve"> </v>
      </c>
      <c r="S326" s="3" t="str">
        <f t="shared" si="180"/>
        <v xml:space="preserve"> </v>
      </c>
      <c r="T326" s="3">
        <f t="shared" si="181"/>
        <v>0</v>
      </c>
      <c r="U326" s="3" t="str">
        <f t="shared" si="182"/>
        <v xml:space="preserve"> </v>
      </c>
      <c r="V326" s="3" t="str">
        <f t="shared" si="183"/>
        <v xml:space="preserve"> </v>
      </c>
      <c r="W326" s="3" t="str">
        <f t="shared" si="184"/>
        <v xml:space="preserve"> </v>
      </c>
      <c r="X326" s="3" t="str">
        <f t="shared" si="185"/>
        <v xml:space="preserve"> </v>
      </c>
      <c r="Y326" s="3" t="str">
        <f t="shared" si="186"/>
        <v xml:space="preserve"> </v>
      </c>
      <c r="AA326" s="16" t="str">
        <f t="shared" si="187"/>
        <v>UprStage</v>
      </c>
      <c r="AC326" s="3">
        <f t="shared" si="188"/>
        <v>2.3982428571428556</v>
      </c>
      <c r="AD326" s="3">
        <f t="shared" si="189"/>
        <v>19.801588161411491</v>
      </c>
      <c r="AE326" s="3">
        <f t="shared" si="190"/>
        <v>1.6571428571427482E-3</v>
      </c>
      <c r="AF326" s="3">
        <f t="shared" si="192"/>
        <v>14.55587664635404</v>
      </c>
      <c r="AH326" s="28">
        <f t="shared" si="193"/>
        <v>0.26300000000000001</v>
      </c>
      <c r="AI326" s="28">
        <f t="shared" si="194"/>
        <v>2.5446900494077322E-4</v>
      </c>
      <c r="AJ326" s="40">
        <f t="shared" si="191"/>
        <v>1.455587664635404E-2</v>
      </c>
      <c r="AK326" s="28"/>
      <c r="AM326" s="14">
        <f>Rho_Coef0+Rho_Coef1*Solution!I326+Rho_Coef2*Solution!I326^2</f>
        <v>0.98972889762215621</v>
      </c>
      <c r="AO326" s="3" t="str">
        <f t="shared" si="172"/>
        <v xml:space="preserve"> </v>
      </c>
      <c r="AP326" s="3" t="str">
        <f t="shared" si="173"/>
        <v xml:space="preserve"> </v>
      </c>
      <c r="AQ326" s="3" t="str">
        <f t="shared" si="174"/>
        <v xml:space="preserve"> </v>
      </c>
      <c r="AR326" s="3" t="str">
        <f t="shared" si="175"/>
        <v xml:space="preserve"> </v>
      </c>
    </row>
    <row r="327" spans="1:44">
      <c r="A327" s="3">
        <f t="shared" si="176"/>
        <v>3.2399999999999749</v>
      </c>
      <c r="B327" s="3">
        <f t="shared" si="165"/>
        <v>0</v>
      </c>
      <c r="C327" s="3">
        <f t="shared" si="166"/>
        <v>2.3998999999999984</v>
      </c>
      <c r="D327" s="14">
        <f t="shared" si="177"/>
        <v>-1.737289408351499E-2</v>
      </c>
      <c r="E327" s="14">
        <f t="shared" si="170"/>
        <v>-0.14274438771396783</v>
      </c>
      <c r="F327" s="14">
        <f t="shared" si="167"/>
        <v>-0.16011728179748283</v>
      </c>
      <c r="G327" s="3">
        <f t="shared" si="171"/>
        <v>-11.000181279881144</v>
      </c>
      <c r="H327" s="3">
        <f t="shared" si="168"/>
        <v>20.280302659950813</v>
      </c>
      <c r="I327" s="3">
        <f t="shared" si="169"/>
        <v>107.78361513274153</v>
      </c>
      <c r="P327" s="3" t="str">
        <f t="shared" si="164"/>
        <v xml:space="preserve"> </v>
      </c>
      <c r="Q327" s="3" t="str">
        <f t="shared" si="178"/>
        <v xml:space="preserve"> </v>
      </c>
      <c r="R327" s="3" t="str">
        <f t="shared" si="179"/>
        <v xml:space="preserve"> </v>
      </c>
      <c r="S327" s="3" t="str">
        <f t="shared" si="180"/>
        <v xml:space="preserve"> </v>
      </c>
      <c r="T327" s="3">
        <f t="shared" si="181"/>
        <v>0</v>
      </c>
      <c r="U327" s="3" t="str">
        <f t="shared" si="182"/>
        <v xml:space="preserve"> </v>
      </c>
      <c r="V327" s="3" t="str">
        <f t="shared" si="183"/>
        <v xml:space="preserve"> </v>
      </c>
      <c r="W327" s="3" t="str">
        <f t="shared" si="184"/>
        <v xml:space="preserve"> </v>
      </c>
      <c r="X327" s="3" t="str">
        <f t="shared" si="185"/>
        <v xml:space="preserve"> </v>
      </c>
      <c r="Y327" s="3" t="str">
        <f t="shared" si="186"/>
        <v xml:space="preserve"> </v>
      </c>
      <c r="AA327" s="16" t="str">
        <f t="shared" si="187"/>
        <v>UprStage</v>
      </c>
      <c r="AC327" s="3">
        <f t="shared" si="188"/>
        <v>2.3982428571428556</v>
      </c>
      <c r="AD327" s="3">
        <f t="shared" si="189"/>
        <v>19.801588161411491</v>
      </c>
      <c r="AE327" s="3">
        <f t="shared" si="190"/>
        <v>1.6571428571427482E-3</v>
      </c>
      <c r="AF327" s="3">
        <f t="shared" si="192"/>
        <v>14.55587664635404</v>
      </c>
      <c r="AH327" s="28">
        <f t="shared" si="193"/>
        <v>0.26300000000000001</v>
      </c>
      <c r="AI327" s="28">
        <f t="shared" si="194"/>
        <v>2.5446900494077322E-4</v>
      </c>
      <c r="AJ327" s="40">
        <f t="shared" si="191"/>
        <v>1.455587664635404E-2</v>
      </c>
      <c r="AK327" s="28"/>
      <c r="AM327" s="14">
        <f>Rho_Coef0+Rho_Coef1*Solution!I327+Rho_Coef2*Solution!I327^2</f>
        <v>0.98970953637571535</v>
      </c>
      <c r="AO327" s="3" t="str">
        <f t="shared" si="172"/>
        <v xml:space="preserve"> </v>
      </c>
      <c r="AP327" s="3" t="str">
        <f t="shared" si="173"/>
        <v xml:space="preserve"> </v>
      </c>
      <c r="AQ327" s="3" t="str">
        <f t="shared" si="174"/>
        <v xml:space="preserve"> </v>
      </c>
      <c r="AR327" s="3" t="str">
        <f t="shared" si="175"/>
        <v xml:space="preserve"> </v>
      </c>
    </row>
    <row r="328" spans="1:44">
      <c r="A328" s="3">
        <f t="shared" si="176"/>
        <v>3.2499999999999747</v>
      </c>
      <c r="B328" s="3">
        <f t="shared" si="165"/>
        <v>0</v>
      </c>
      <c r="C328" s="3">
        <f t="shared" si="166"/>
        <v>2.3998999999999984</v>
      </c>
      <c r="D328" s="14">
        <f t="shared" si="177"/>
        <v>-1.7184605387601633E-2</v>
      </c>
      <c r="E328" s="14">
        <f t="shared" si="170"/>
        <v>-0.14274438771396783</v>
      </c>
      <c r="F328" s="14">
        <f t="shared" si="167"/>
        <v>-0.15992899310156947</v>
      </c>
      <c r="G328" s="3">
        <f t="shared" si="171"/>
        <v>-10.987245700631059</v>
      </c>
      <c r="H328" s="3">
        <f t="shared" si="168"/>
        <v>20.170300847152003</v>
      </c>
      <c r="I328" s="3">
        <f t="shared" si="169"/>
        <v>107.98586879705601</v>
      </c>
      <c r="P328" s="3" t="str">
        <f t="shared" si="164"/>
        <v xml:space="preserve"> </v>
      </c>
      <c r="Q328" s="3" t="str">
        <f t="shared" si="178"/>
        <v xml:space="preserve"> </v>
      </c>
      <c r="R328" s="3" t="str">
        <f t="shared" si="179"/>
        <v xml:space="preserve"> </v>
      </c>
      <c r="S328" s="3" t="str">
        <f t="shared" si="180"/>
        <v xml:space="preserve"> </v>
      </c>
      <c r="T328" s="3">
        <f t="shared" si="181"/>
        <v>0</v>
      </c>
      <c r="U328" s="3" t="str">
        <f t="shared" si="182"/>
        <v xml:space="preserve"> </v>
      </c>
      <c r="V328" s="3" t="str">
        <f t="shared" si="183"/>
        <v xml:space="preserve"> </v>
      </c>
      <c r="W328" s="3" t="str">
        <f t="shared" si="184"/>
        <v xml:space="preserve"> </v>
      </c>
      <c r="X328" s="3" t="str">
        <f t="shared" si="185"/>
        <v xml:space="preserve"> </v>
      </c>
      <c r="Y328" s="3" t="str">
        <f t="shared" si="186"/>
        <v xml:space="preserve"> </v>
      </c>
      <c r="AA328" s="16" t="str">
        <f t="shared" si="187"/>
        <v>UprStage</v>
      </c>
      <c r="AC328" s="3">
        <f t="shared" si="188"/>
        <v>2.3982428571428556</v>
      </c>
      <c r="AD328" s="3">
        <f t="shared" si="189"/>
        <v>19.801588161411491</v>
      </c>
      <c r="AE328" s="3">
        <f t="shared" si="190"/>
        <v>1.6571428571427482E-3</v>
      </c>
      <c r="AF328" s="3">
        <f t="shared" si="192"/>
        <v>14.55587664635404</v>
      </c>
      <c r="AH328" s="28">
        <f t="shared" si="193"/>
        <v>0.26300000000000001</v>
      </c>
      <c r="AI328" s="28">
        <f t="shared" si="194"/>
        <v>2.5446900494077322E-4</v>
      </c>
      <c r="AJ328" s="40">
        <f t="shared" si="191"/>
        <v>1.455587664635404E-2</v>
      </c>
      <c r="AK328" s="28"/>
      <c r="AM328" s="14">
        <f>Rho_Coef0+Rho_Coef1*Solution!I328+Rho_Coef2*Solution!I328^2</f>
        <v>0.98969028020284966</v>
      </c>
      <c r="AO328" s="3" t="str">
        <f t="shared" si="172"/>
        <v xml:space="preserve"> </v>
      </c>
      <c r="AP328" s="3" t="str">
        <f t="shared" si="173"/>
        <v xml:space="preserve"> </v>
      </c>
      <c r="AQ328" s="3" t="str">
        <f t="shared" si="174"/>
        <v xml:space="preserve"> </v>
      </c>
      <c r="AR328" s="3" t="str">
        <f t="shared" si="175"/>
        <v xml:space="preserve"> </v>
      </c>
    </row>
    <row r="329" spans="1:44">
      <c r="A329" s="3">
        <f t="shared" si="176"/>
        <v>3.2599999999999745</v>
      </c>
      <c r="B329" s="3">
        <f t="shared" si="165"/>
        <v>0</v>
      </c>
      <c r="C329" s="3">
        <f t="shared" si="166"/>
        <v>2.3998999999999984</v>
      </c>
      <c r="D329" s="14">
        <f t="shared" si="177"/>
        <v>-1.6997567260408495E-2</v>
      </c>
      <c r="E329" s="14">
        <f t="shared" si="170"/>
        <v>-0.14274438771396783</v>
      </c>
      <c r="F329" s="14">
        <f t="shared" si="167"/>
        <v>-0.15974195497437632</v>
      </c>
      <c r="G329" s="3">
        <f t="shared" si="171"/>
        <v>-10.974396036420695</v>
      </c>
      <c r="H329" s="3">
        <f t="shared" si="168"/>
        <v>20.060428390145692</v>
      </c>
      <c r="I329" s="3">
        <f t="shared" si="169"/>
        <v>108.18702308572571</v>
      </c>
      <c r="P329" s="3" t="str">
        <f t="shared" si="164"/>
        <v xml:space="preserve"> </v>
      </c>
      <c r="Q329" s="3" t="str">
        <f t="shared" si="178"/>
        <v xml:space="preserve"> </v>
      </c>
      <c r="R329" s="3" t="str">
        <f t="shared" si="179"/>
        <v xml:space="preserve"> </v>
      </c>
      <c r="S329" s="3" t="str">
        <f t="shared" si="180"/>
        <v xml:space="preserve"> </v>
      </c>
      <c r="T329" s="3">
        <f t="shared" si="181"/>
        <v>0</v>
      </c>
      <c r="U329" s="3" t="str">
        <f t="shared" si="182"/>
        <v xml:space="preserve"> </v>
      </c>
      <c r="V329" s="3" t="str">
        <f t="shared" si="183"/>
        <v xml:space="preserve"> </v>
      </c>
      <c r="W329" s="3" t="str">
        <f t="shared" si="184"/>
        <v xml:space="preserve"> </v>
      </c>
      <c r="X329" s="3" t="str">
        <f t="shared" si="185"/>
        <v xml:space="preserve"> </v>
      </c>
      <c r="Y329" s="3" t="str">
        <f t="shared" si="186"/>
        <v xml:space="preserve"> </v>
      </c>
      <c r="AA329" s="16" t="str">
        <f t="shared" si="187"/>
        <v>UprStage</v>
      </c>
      <c r="AC329" s="3">
        <f t="shared" si="188"/>
        <v>2.3982428571428556</v>
      </c>
      <c r="AD329" s="3">
        <f t="shared" si="189"/>
        <v>19.801588161411491</v>
      </c>
      <c r="AE329" s="3">
        <f t="shared" si="190"/>
        <v>1.6571428571427482E-3</v>
      </c>
      <c r="AF329" s="3">
        <f t="shared" si="192"/>
        <v>14.55587664635404</v>
      </c>
      <c r="AH329" s="28">
        <f t="shared" si="193"/>
        <v>0.26300000000000001</v>
      </c>
      <c r="AI329" s="28">
        <f t="shared" si="194"/>
        <v>2.5446900494077322E-4</v>
      </c>
      <c r="AJ329" s="40">
        <f t="shared" si="191"/>
        <v>1.455587664635404E-2</v>
      </c>
      <c r="AK329" s="28"/>
      <c r="AM329" s="14">
        <f>Rho_Coef0+Rho_Coef1*Solution!I329+Rho_Coef2*Solution!I329^2</f>
        <v>0.98967112897544796</v>
      </c>
      <c r="AO329" s="3" t="str">
        <f t="shared" si="172"/>
        <v xml:space="preserve"> </v>
      </c>
      <c r="AP329" s="3" t="str">
        <f t="shared" si="173"/>
        <v xml:space="preserve"> </v>
      </c>
      <c r="AQ329" s="3" t="str">
        <f t="shared" si="174"/>
        <v xml:space="preserve"> </v>
      </c>
      <c r="AR329" s="3" t="str">
        <f t="shared" si="175"/>
        <v xml:space="preserve"> </v>
      </c>
    </row>
    <row r="330" spans="1:44">
      <c r="A330" s="3">
        <f t="shared" si="176"/>
        <v>3.2699999999999743</v>
      </c>
      <c r="B330" s="3">
        <f t="shared" si="165"/>
        <v>0</v>
      </c>
      <c r="C330" s="3">
        <f t="shared" si="166"/>
        <v>2.3998999999999984</v>
      </c>
      <c r="D330" s="14">
        <f t="shared" si="177"/>
        <v>-1.6811774518041254E-2</v>
      </c>
      <c r="E330" s="14">
        <f t="shared" si="170"/>
        <v>-0.14274438771396783</v>
      </c>
      <c r="F330" s="14">
        <f t="shared" si="167"/>
        <v>-0.15955616223200908</v>
      </c>
      <c r="G330" s="3">
        <f t="shared" si="171"/>
        <v>-10.961631931112493</v>
      </c>
      <c r="H330" s="3">
        <f t="shared" si="168"/>
        <v>19.950684429781486</v>
      </c>
      <c r="I330" s="3">
        <f t="shared" si="169"/>
        <v>108.38707928803061</v>
      </c>
      <c r="P330" s="3" t="str">
        <f t="shared" si="164"/>
        <v xml:space="preserve"> </v>
      </c>
      <c r="Q330" s="3" t="str">
        <f t="shared" si="178"/>
        <v xml:space="preserve"> </v>
      </c>
      <c r="R330" s="3" t="str">
        <f t="shared" si="179"/>
        <v xml:space="preserve"> </v>
      </c>
      <c r="S330" s="3" t="str">
        <f t="shared" si="180"/>
        <v xml:space="preserve"> </v>
      </c>
      <c r="T330" s="3">
        <f t="shared" si="181"/>
        <v>0</v>
      </c>
      <c r="U330" s="3" t="str">
        <f t="shared" si="182"/>
        <v xml:space="preserve"> </v>
      </c>
      <c r="V330" s="3" t="str">
        <f t="shared" si="183"/>
        <v xml:space="preserve"> </v>
      </c>
      <c r="W330" s="3" t="str">
        <f t="shared" si="184"/>
        <v xml:space="preserve"> </v>
      </c>
      <c r="X330" s="3" t="str">
        <f t="shared" si="185"/>
        <v xml:space="preserve"> </v>
      </c>
      <c r="Y330" s="3" t="str">
        <f t="shared" si="186"/>
        <v xml:space="preserve"> </v>
      </c>
      <c r="AA330" s="16" t="str">
        <f t="shared" si="187"/>
        <v>UprStage</v>
      </c>
      <c r="AC330" s="3">
        <f t="shared" si="188"/>
        <v>2.3982428571428556</v>
      </c>
      <c r="AD330" s="3">
        <f t="shared" si="189"/>
        <v>19.801588161411491</v>
      </c>
      <c r="AE330" s="3">
        <f t="shared" si="190"/>
        <v>1.6571428571427482E-3</v>
      </c>
      <c r="AF330" s="3">
        <f t="shared" si="192"/>
        <v>14.55587664635404</v>
      </c>
      <c r="AH330" s="28">
        <f t="shared" si="193"/>
        <v>0.26300000000000001</v>
      </c>
      <c r="AI330" s="28">
        <f t="shared" si="194"/>
        <v>2.5446900494077322E-4</v>
      </c>
      <c r="AJ330" s="40">
        <f t="shared" si="191"/>
        <v>1.455587664635404E-2</v>
      </c>
      <c r="AK330" s="28"/>
      <c r="AM330" s="14">
        <f>Rho_Coef0+Rho_Coef1*Solution!I330+Rho_Coef2*Solution!I330^2</f>
        <v>0.98965208256625092</v>
      </c>
      <c r="AO330" s="3" t="str">
        <f t="shared" si="172"/>
        <v xml:space="preserve"> </v>
      </c>
      <c r="AP330" s="3" t="str">
        <f t="shared" si="173"/>
        <v xml:space="preserve"> </v>
      </c>
      <c r="AQ330" s="3" t="str">
        <f t="shared" si="174"/>
        <v xml:space="preserve"> </v>
      </c>
      <c r="AR330" s="3" t="str">
        <f t="shared" si="175"/>
        <v xml:space="preserve"> </v>
      </c>
    </row>
    <row r="331" spans="1:44">
      <c r="A331" s="3">
        <f t="shared" si="176"/>
        <v>3.279999999999974</v>
      </c>
      <c r="B331" s="3">
        <f t="shared" si="165"/>
        <v>0</v>
      </c>
      <c r="C331" s="3">
        <f t="shared" si="166"/>
        <v>2.3998999999999984</v>
      </c>
      <c r="D331" s="14">
        <f t="shared" si="177"/>
        <v>-1.6627222019925645E-2</v>
      </c>
      <c r="E331" s="14">
        <f t="shared" si="170"/>
        <v>-0.14274438771396783</v>
      </c>
      <c r="F331" s="14">
        <f t="shared" si="167"/>
        <v>-0.15937160973389347</v>
      </c>
      <c r="G331" s="3">
        <f t="shared" si="171"/>
        <v>-10.948953031545022</v>
      </c>
      <c r="H331" s="3">
        <f t="shared" si="168"/>
        <v>19.84106811047036</v>
      </c>
      <c r="I331" s="3">
        <f t="shared" si="169"/>
        <v>108.58603868467684</v>
      </c>
      <c r="P331" s="3" t="str">
        <f t="shared" si="164"/>
        <v xml:space="preserve"> </v>
      </c>
      <c r="Q331" s="3" t="str">
        <f t="shared" si="178"/>
        <v xml:space="preserve"> </v>
      </c>
      <c r="R331" s="3" t="str">
        <f t="shared" si="179"/>
        <v xml:space="preserve"> </v>
      </c>
      <c r="S331" s="3" t="str">
        <f t="shared" si="180"/>
        <v xml:space="preserve"> </v>
      </c>
      <c r="T331" s="3">
        <f t="shared" si="181"/>
        <v>0</v>
      </c>
      <c r="U331" s="3" t="str">
        <f t="shared" si="182"/>
        <v xml:space="preserve"> </v>
      </c>
      <c r="V331" s="3" t="str">
        <f t="shared" si="183"/>
        <v xml:space="preserve"> </v>
      </c>
      <c r="W331" s="3" t="str">
        <f t="shared" si="184"/>
        <v xml:space="preserve"> </v>
      </c>
      <c r="X331" s="3" t="str">
        <f t="shared" si="185"/>
        <v xml:space="preserve"> </v>
      </c>
      <c r="Y331" s="3" t="str">
        <f t="shared" si="186"/>
        <v xml:space="preserve"> </v>
      </c>
      <c r="AA331" s="16" t="str">
        <f t="shared" si="187"/>
        <v>UprStage</v>
      </c>
      <c r="AC331" s="3">
        <f t="shared" si="188"/>
        <v>2.3982428571428556</v>
      </c>
      <c r="AD331" s="3">
        <f t="shared" si="189"/>
        <v>19.801588161411491</v>
      </c>
      <c r="AE331" s="3">
        <f t="shared" si="190"/>
        <v>1.6571428571427482E-3</v>
      </c>
      <c r="AF331" s="3">
        <f t="shared" si="192"/>
        <v>14.55587664635404</v>
      </c>
      <c r="AH331" s="28">
        <f t="shared" si="193"/>
        <v>0.26300000000000001</v>
      </c>
      <c r="AI331" s="28">
        <f t="shared" si="194"/>
        <v>2.5446900494077322E-4</v>
      </c>
      <c r="AJ331" s="40">
        <f t="shared" si="191"/>
        <v>1.455587664635404E-2</v>
      </c>
      <c r="AK331" s="28"/>
      <c r="AM331" s="14">
        <f>Rho_Coef0+Rho_Coef1*Solution!I331+Rho_Coef2*Solution!I331^2</f>
        <v>0.98963314084884679</v>
      </c>
      <c r="AO331" s="3" t="str">
        <f t="shared" si="172"/>
        <v xml:space="preserve"> </v>
      </c>
      <c r="AP331" s="3" t="str">
        <f t="shared" si="173"/>
        <v xml:space="preserve"> </v>
      </c>
      <c r="AQ331" s="3" t="str">
        <f t="shared" si="174"/>
        <v xml:space="preserve"> </v>
      </c>
      <c r="AR331" s="3" t="str">
        <f t="shared" si="175"/>
        <v xml:space="preserve"> </v>
      </c>
    </row>
    <row r="332" spans="1:44">
      <c r="A332" s="3">
        <f t="shared" si="176"/>
        <v>3.2899999999999738</v>
      </c>
      <c r="B332" s="3">
        <f t="shared" si="165"/>
        <v>0</v>
      </c>
      <c r="C332" s="3">
        <f t="shared" si="166"/>
        <v>2.3998999999999984</v>
      </c>
      <c r="D332" s="14">
        <f t="shared" si="177"/>
        <v>-1.6443904668488416E-2</v>
      </c>
      <c r="E332" s="14">
        <f t="shared" si="170"/>
        <v>-0.14274438771396783</v>
      </c>
      <c r="F332" s="14">
        <f t="shared" si="167"/>
        <v>-0.15918829238245624</v>
      </c>
      <c r="G332" s="3">
        <f t="shared" si="171"/>
        <v>-10.936358987511053</v>
      </c>
      <c r="H332" s="3">
        <f t="shared" si="168"/>
        <v>19.73157858015491</v>
      </c>
      <c r="I332" s="3">
        <f t="shared" si="169"/>
        <v>108.78390254783217</v>
      </c>
      <c r="P332" s="3" t="str">
        <f t="shared" si="164"/>
        <v xml:space="preserve"> </v>
      </c>
      <c r="Q332" s="3" t="str">
        <f t="shared" si="178"/>
        <v xml:space="preserve"> </v>
      </c>
      <c r="R332" s="3" t="str">
        <f t="shared" si="179"/>
        <v xml:space="preserve"> </v>
      </c>
      <c r="S332" s="3" t="str">
        <f t="shared" si="180"/>
        <v xml:space="preserve"> </v>
      </c>
      <c r="T332" s="3">
        <f t="shared" si="181"/>
        <v>0</v>
      </c>
      <c r="U332" s="3" t="str">
        <f t="shared" si="182"/>
        <v xml:space="preserve"> </v>
      </c>
      <c r="V332" s="3" t="str">
        <f t="shared" si="183"/>
        <v xml:space="preserve"> </v>
      </c>
      <c r="W332" s="3" t="str">
        <f t="shared" si="184"/>
        <v xml:space="preserve"> </v>
      </c>
      <c r="X332" s="3" t="str">
        <f t="shared" si="185"/>
        <v xml:space="preserve"> </v>
      </c>
      <c r="Y332" s="3" t="str">
        <f t="shared" si="186"/>
        <v xml:space="preserve"> </v>
      </c>
      <c r="AA332" s="16" t="str">
        <f t="shared" si="187"/>
        <v>UprStage</v>
      </c>
      <c r="AC332" s="3">
        <f t="shared" si="188"/>
        <v>2.3982428571428556</v>
      </c>
      <c r="AD332" s="3">
        <f t="shared" si="189"/>
        <v>19.801588161411491</v>
      </c>
      <c r="AE332" s="3">
        <f t="shared" si="190"/>
        <v>1.6571428571427482E-3</v>
      </c>
      <c r="AF332" s="3">
        <f t="shared" si="192"/>
        <v>14.55587664635404</v>
      </c>
      <c r="AH332" s="28">
        <f t="shared" si="193"/>
        <v>0.26300000000000001</v>
      </c>
      <c r="AI332" s="28">
        <f t="shared" si="194"/>
        <v>2.5446900494077322E-4</v>
      </c>
      <c r="AJ332" s="40">
        <f t="shared" si="191"/>
        <v>1.455587664635404E-2</v>
      </c>
      <c r="AK332" s="28"/>
      <c r="AM332" s="14">
        <f>Rho_Coef0+Rho_Coef1*Solution!I332+Rho_Coef2*Solution!I332^2</f>
        <v>0.98961430369766812</v>
      </c>
      <c r="AO332" s="3" t="str">
        <f t="shared" si="172"/>
        <v xml:space="preserve"> </v>
      </c>
      <c r="AP332" s="3" t="str">
        <f t="shared" si="173"/>
        <v xml:space="preserve"> </v>
      </c>
      <c r="AQ332" s="3" t="str">
        <f t="shared" si="174"/>
        <v xml:space="preserve"> </v>
      </c>
      <c r="AR332" s="3" t="str">
        <f t="shared" si="175"/>
        <v xml:space="preserve"> </v>
      </c>
    </row>
    <row r="333" spans="1:44">
      <c r="A333" s="3">
        <f t="shared" si="176"/>
        <v>3.2999999999999736</v>
      </c>
      <c r="B333" s="3">
        <f t="shared" si="165"/>
        <v>0</v>
      </c>
      <c r="C333" s="3">
        <f t="shared" si="166"/>
        <v>2.3998999999999984</v>
      </c>
      <c r="D333" s="14">
        <f t="shared" si="177"/>
        <v>-1.6261817408841594E-2</v>
      </c>
      <c r="E333" s="14">
        <f t="shared" si="170"/>
        <v>-0.14274438771396783</v>
      </c>
      <c r="F333" s="14">
        <f t="shared" si="167"/>
        <v>-0.15900620512280941</v>
      </c>
      <c r="G333" s="3">
        <f t="shared" si="171"/>
        <v>-10.923849451735862</v>
      </c>
      <c r="H333" s="3">
        <f t="shared" si="168"/>
        <v>19.622214990279801</v>
      </c>
      <c r="I333" s="3">
        <f t="shared" si="169"/>
        <v>108.98067214116114</v>
      </c>
      <c r="P333" s="3" t="str">
        <f t="shared" ref="P333:P396" si="195">IF($A333&lt;$L$4,$M$3+($A333-$L$3)*$N$3," ")</f>
        <v xml:space="preserve"> </v>
      </c>
      <c r="Q333" s="3" t="str">
        <f t="shared" si="178"/>
        <v xml:space="preserve"> </v>
      </c>
      <c r="R333" s="3" t="str">
        <f t="shared" si="179"/>
        <v xml:space="preserve"> </v>
      </c>
      <c r="S333" s="3" t="str">
        <f t="shared" si="180"/>
        <v xml:space="preserve"> </v>
      </c>
      <c r="T333" s="3">
        <f t="shared" si="181"/>
        <v>0</v>
      </c>
      <c r="U333" s="3" t="str">
        <f t="shared" si="182"/>
        <v xml:space="preserve"> </v>
      </c>
      <c r="V333" s="3" t="str">
        <f t="shared" si="183"/>
        <v xml:space="preserve"> </v>
      </c>
      <c r="W333" s="3" t="str">
        <f t="shared" si="184"/>
        <v xml:space="preserve"> </v>
      </c>
      <c r="X333" s="3" t="str">
        <f t="shared" si="185"/>
        <v xml:space="preserve"> </v>
      </c>
      <c r="Y333" s="3" t="str">
        <f t="shared" si="186"/>
        <v xml:space="preserve"> </v>
      </c>
      <c r="AA333" s="16" t="str">
        <f t="shared" si="187"/>
        <v>UprStage</v>
      </c>
      <c r="AC333" s="3">
        <f t="shared" si="188"/>
        <v>2.3982428571428556</v>
      </c>
      <c r="AD333" s="3">
        <f t="shared" si="189"/>
        <v>19.801588161411491</v>
      </c>
      <c r="AE333" s="3">
        <f t="shared" si="190"/>
        <v>1.6571428571427482E-3</v>
      </c>
      <c r="AF333" s="3">
        <f t="shared" si="192"/>
        <v>14.55587664635404</v>
      </c>
      <c r="AH333" s="28">
        <f t="shared" si="193"/>
        <v>0.26300000000000001</v>
      </c>
      <c r="AI333" s="28">
        <f t="shared" si="194"/>
        <v>2.5446900494077322E-4</v>
      </c>
      <c r="AJ333" s="40">
        <f t="shared" si="191"/>
        <v>1.455587664635404E-2</v>
      </c>
      <c r="AK333" s="28"/>
      <c r="AM333" s="14">
        <f>Rho_Coef0+Rho_Coef1*Solution!I333+Rho_Coef2*Solution!I333^2</f>
        <v>0.98959557098798856</v>
      </c>
      <c r="AO333" s="3" t="str">
        <f t="shared" si="172"/>
        <v xml:space="preserve"> </v>
      </c>
      <c r="AP333" s="3" t="str">
        <f t="shared" si="173"/>
        <v xml:space="preserve"> </v>
      </c>
      <c r="AQ333" s="3" t="str">
        <f t="shared" si="174"/>
        <v xml:space="preserve"> </v>
      </c>
      <c r="AR333" s="3" t="str">
        <f t="shared" si="175"/>
        <v xml:space="preserve"> </v>
      </c>
    </row>
    <row r="334" spans="1:44">
      <c r="A334" s="3">
        <f t="shared" si="176"/>
        <v>3.3099999999999734</v>
      </c>
      <c r="B334" s="3">
        <f t="shared" si="165"/>
        <v>0</v>
      </c>
      <c r="C334" s="3">
        <f t="shared" si="166"/>
        <v>2.3998999999999984</v>
      </c>
      <c r="D334" s="14">
        <f t="shared" si="177"/>
        <v>-1.6080955228470063E-2</v>
      </c>
      <c r="E334" s="14">
        <f t="shared" si="170"/>
        <v>-0.14274438771396783</v>
      </c>
      <c r="F334" s="14">
        <f t="shared" si="167"/>
        <v>-0.15882534294243789</v>
      </c>
      <c r="G334" s="3">
        <f t="shared" si="171"/>
        <v>-10.911424079855781</v>
      </c>
      <c r="H334" s="3">
        <f t="shared" si="168"/>
        <v>19.512976495762441</v>
      </c>
      <c r="I334" s="3">
        <f t="shared" si="169"/>
        <v>109.17634871985994</v>
      </c>
      <c r="P334" s="3" t="str">
        <f t="shared" si="195"/>
        <v xml:space="preserve"> </v>
      </c>
      <c r="Q334" s="3" t="str">
        <f t="shared" si="178"/>
        <v xml:space="preserve"> </v>
      </c>
      <c r="R334" s="3" t="str">
        <f t="shared" si="179"/>
        <v xml:space="preserve"> </v>
      </c>
      <c r="S334" s="3" t="str">
        <f t="shared" si="180"/>
        <v xml:space="preserve"> </v>
      </c>
      <c r="T334" s="3">
        <f t="shared" si="181"/>
        <v>0</v>
      </c>
      <c r="U334" s="3" t="str">
        <f t="shared" si="182"/>
        <v xml:space="preserve"> </v>
      </c>
      <c r="V334" s="3" t="str">
        <f t="shared" si="183"/>
        <v xml:space="preserve"> </v>
      </c>
      <c r="W334" s="3" t="str">
        <f t="shared" si="184"/>
        <v xml:space="preserve"> </v>
      </c>
      <c r="X334" s="3" t="str">
        <f t="shared" si="185"/>
        <v xml:space="preserve"> </v>
      </c>
      <c r="Y334" s="3" t="str">
        <f t="shared" si="186"/>
        <v xml:space="preserve"> </v>
      </c>
      <c r="AA334" s="16" t="str">
        <f t="shared" si="187"/>
        <v>UprStage</v>
      </c>
      <c r="AC334" s="3">
        <f t="shared" si="188"/>
        <v>2.3982428571428556</v>
      </c>
      <c r="AD334" s="3">
        <f t="shared" si="189"/>
        <v>19.801588161411491</v>
      </c>
      <c r="AE334" s="3">
        <f t="shared" si="190"/>
        <v>1.6571428571427482E-3</v>
      </c>
      <c r="AF334" s="3">
        <f t="shared" si="192"/>
        <v>14.55587664635404</v>
      </c>
      <c r="AH334" s="28">
        <f t="shared" si="193"/>
        <v>0.26300000000000001</v>
      </c>
      <c r="AI334" s="28">
        <f t="shared" si="194"/>
        <v>2.5446900494077322E-4</v>
      </c>
      <c r="AJ334" s="40">
        <f t="shared" si="191"/>
        <v>1.455587664635404E-2</v>
      </c>
      <c r="AK334" s="28"/>
      <c r="AM334" s="14">
        <f>Rho_Coef0+Rho_Coef1*Solution!I334+Rho_Coef2*Solution!I334^2</f>
        <v>0.98957694259591911</v>
      </c>
      <c r="AO334" s="3" t="str">
        <f t="shared" si="172"/>
        <v xml:space="preserve"> </v>
      </c>
      <c r="AP334" s="3" t="str">
        <f t="shared" si="173"/>
        <v xml:space="preserve"> </v>
      </c>
      <c r="AQ334" s="3" t="str">
        <f t="shared" si="174"/>
        <v xml:space="preserve"> </v>
      </c>
      <c r="AR334" s="3" t="str">
        <f t="shared" si="175"/>
        <v xml:space="preserve"> </v>
      </c>
    </row>
    <row r="335" spans="1:44">
      <c r="A335" s="3">
        <f t="shared" si="176"/>
        <v>3.3199999999999732</v>
      </c>
      <c r="B335" s="3">
        <f t="shared" si="165"/>
        <v>0</v>
      </c>
      <c r="C335" s="3">
        <f t="shared" si="166"/>
        <v>2.3998999999999984</v>
      </c>
      <c r="D335" s="14">
        <f t="shared" si="177"/>
        <v>-1.5901313156922458E-2</v>
      </c>
      <c r="E335" s="14">
        <f t="shared" si="170"/>
        <v>-0.14274438771396783</v>
      </c>
      <c r="F335" s="14">
        <f t="shared" si="167"/>
        <v>-0.15864570087089028</v>
      </c>
      <c r="G335" s="3">
        <f t="shared" si="171"/>
        <v>-10.899082530396951</v>
      </c>
      <c r="H335" s="3">
        <f t="shared" si="168"/>
        <v>19.403862254963883</v>
      </c>
      <c r="I335" s="3">
        <f t="shared" si="169"/>
        <v>109.37093353069105</v>
      </c>
      <c r="P335" s="3" t="str">
        <f t="shared" si="195"/>
        <v xml:space="preserve"> </v>
      </c>
      <c r="Q335" s="3" t="str">
        <f t="shared" si="178"/>
        <v xml:space="preserve"> </v>
      </c>
      <c r="R335" s="3" t="str">
        <f t="shared" si="179"/>
        <v xml:space="preserve"> </v>
      </c>
      <c r="S335" s="3" t="str">
        <f t="shared" si="180"/>
        <v xml:space="preserve"> </v>
      </c>
      <c r="T335" s="3">
        <f t="shared" si="181"/>
        <v>0</v>
      </c>
      <c r="U335" s="3" t="str">
        <f t="shared" si="182"/>
        <v xml:space="preserve"> </v>
      </c>
      <c r="V335" s="3" t="str">
        <f t="shared" si="183"/>
        <v xml:space="preserve"> </v>
      </c>
      <c r="W335" s="3" t="str">
        <f t="shared" si="184"/>
        <v xml:space="preserve"> </v>
      </c>
      <c r="X335" s="3" t="str">
        <f t="shared" si="185"/>
        <v xml:space="preserve"> </v>
      </c>
      <c r="Y335" s="3" t="str">
        <f t="shared" si="186"/>
        <v xml:space="preserve"> </v>
      </c>
      <c r="AA335" s="16" t="str">
        <f t="shared" si="187"/>
        <v>UprStage</v>
      </c>
      <c r="AC335" s="3">
        <f t="shared" si="188"/>
        <v>2.3982428571428556</v>
      </c>
      <c r="AD335" s="3">
        <f t="shared" si="189"/>
        <v>19.801588161411491</v>
      </c>
      <c r="AE335" s="3">
        <f t="shared" si="190"/>
        <v>1.6571428571427482E-3</v>
      </c>
      <c r="AF335" s="3">
        <f t="shared" si="192"/>
        <v>14.55587664635404</v>
      </c>
      <c r="AH335" s="28">
        <f t="shared" si="193"/>
        <v>0.26300000000000001</v>
      </c>
      <c r="AI335" s="28">
        <f t="shared" si="194"/>
        <v>2.5446900494077322E-4</v>
      </c>
      <c r="AJ335" s="40">
        <f t="shared" si="191"/>
        <v>1.455587664635404E-2</v>
      </c>
      <c r="AK335" s="28"/>
      <c r="AM335" s="14">
        <f>Rho_Coef0+Rho_Coef1*Solution!I335+Rho_Coef2*Solution!I335^2</f>
        <v>0.98955841839840475</v>
      </c>
      <c r="AO335" s="3" t="str">
        <f t="shared" si="172"/>
        <v xml:space="preserve"> </v>
      </c>
      <c r="AP335" s="3" t="str">
        <f t="shared" si="173"/>
        <v xml:space="preserve"> </v>
      </c>
      <c r="AQ335" s="3" t="str">
        <f t="shared" si="174"/>
        <v xml:space="preserve"> </v>
      </c>
      <c r="AR335" s="3" t="str">
        <f t="shared" si="175"/>
        <v xml:space="preserve"> </v>
      </c>
    </row>
    <row r="336" spans="1:44">
      <c r="A336" s="3">
        <f t="shared" si="176"/>
        <v>3.329999999999973</v>
      </c>
      <c r="B336" s="3">
        <f t="shared" si="165"/>
        <v>0</v>
      </c>
      <c r="C336" s="3">
        <f t="shared" si="166"/>
        <v>2.3998999999999984</v>
      </c>
      <c r="D336" s="14">
        <f t="shared" si="177"/>
        <v>-1.572288626550522E-2</v>
      </c>
      <c r="E336" s="14">
        <f t="shared" si="170"/>
        <v>-0.14274438771396783</v>
      </c>
      <c r="F336" s="14">
        <f t="shared" si="167"/>
        <v>-0.15846727397947305</v>
      </c>
      <c r="G336" s="3">
        <f t="shared" si="171"/>
        <v>-10.886824464754307</v>
      </c>
      <c r="H336" s="3">
        <f t="shared" si="168"/>
        <v>19.294871429659914</v>
      </c>
      <c r="I336" s="3">
        <f t="shared" si="169"/>
        <v>109.56442781201746</v>
      </c>
      <c r="P336" s="3" t="str">
        <f t="shared" si="195"/>
        <v xml:space="preserve"> </v>
      </c>
      <c r="Q336" s="3" t="str">
        <f t="shared" si="178"/>
        <v xml:space="preserve"> </v>
      </c>
      <c r="R336" s="3" t="str">
        <f t="shared" si="179"/>
        <v xml:space="preserve"> </v>
      </c>
      <c r="S336" s="3" t="str">
        <f t="shared" si="180"/>
        <v xml:space="preserve"> </v>
      </c>
      <c r="T336" s="3">
        <f t="shared" si="181"/>
        <v>0</v>
      </c>
      <c r="U336" s="3" t="str">
        <f t="shared" si="182"/>
        <v xml:space="preserve"> </v>
      </c>
      <c r="V336" s="3" t="str">
        <f t="shared" si="183"/>
        <v xml:space="preserve"> </v>
      </c>
      <c r="W336" s="3" t="str">
        <f t="shared" si="184"/>
        <v xml:space="preserve"> </v>
      </c>
      <c r="X336" s="3" t="str">
        <f t="shared" si="185"/>
        <v xml:space="preserve"> </v>
      </c>
      <c r="Y336" s="3" t="str">
        <f t="shared" si="186"/>
        <v xml:space="preserve"> </v>
      </c>
      <c r="AA336" s="16" t="str">
        <f t="shared" si="187"/>
        <v>UprStage</v>
      </c>
      <c r="AC336" s="3">
        <f t="shared" si="188"/>
        <v>2.3982428571428556</v>
      </c>
      <c r="AD336" s="3">
        <f t="shared" si="189"/>
        <v>19.801588161411491</v>
      </c>
      <c r="AE336" s="3">
        <f t="shared" si="190"/>
        <v>1.6571428571427482E-3</v>
      </c>
      <c r="AF336" s="3">
        <f t="shared" si="192"/>
        <v>14.55587664635404</v>
      </c>
      <c r="AH336" s="28">
        <f t="shared" si="193"/>
        <v>0.26300000000000001</v>
      </c>
      <c r="AI336" s="28">
        <f t="shared" si="194"/>
        <v>2.5446900494077322E-4</v>
      </c>
      <c r="AJ336" s="40">
        <f t="shared" si="191"/>
        <v>1.455587664635404E-2</v>
      </c>
      <c r="AK336" s="28"/>
      <c r="AM336" s="14">
        <f>Rho_Coef0+Rho_Coef1*Solution!I336+Rho_Coef2*Solution!I336^2</f>
        <v>0.98953999827322103</v>
      </c>
      <c r="AO336" s="3" t="str">
        <f t="shared" si="172"/>
        <v xml:space="preserve"> </v>
      </c>
      <c r="AP336" s="3" t="str">
        <f t="shared" si="173"/>
        <v xml:space="preserve"> </v>
      </c>
      <c r="AQ336" s="3" t="str">
        <f t="shared" si="174"/>
        <v xml:space="preserve"> </v>
      </c>
      <c r="AR336" s="3" t="str">
        <f t="shared" si="175"/>
        <v xml:space="preserve"> </v>
      </c>
    </row>
    <row r="337" spans="1:44">
      <c r="A337" s="3">
        <f t="shared" si="176"/>
        <v>3.3399999999999728</v>
      </c>
      <c r="B337" s="3">
        <f t="shared" si="165"/>
        <v>0</v>
      </c>
      <c r="C337" s="3">
        <f t="shared" si="166"/>
        <v>2.3998999999999984</v>
      </c>
      <c r="D337" s="14">
        <f t="shared" si="177"/>
        <v>-1.5545669666979903E-2</v>
      </c>
      <c r="E337" s="14">
        <f t="shared" si="170"/>
        <v>-0.14274438771396783</v>
      </c>
      <c r="F337" s="14">
        <f t="shared" si="167"/>
        <v>-0.15829005738094773</v>
      </c>
      <c r="G337" s="3">
        <f t="shared" si="171"/>
        <v>-10.874649547170783</v>
      </c>
      <c r="H337" s="3">
        <f t="shared" si="168"/>
        <v>19.186003185012371</v>
      </c>
      <c r="I337" s="3">
        <f t="shared" si="169"/>
        <v>109.75683279383671</v>
      </c>
      <c r="P337" s="3" t="str">
        <f t="shared" si="195"/>
        <v xml:space="preserve"> </v>
      </c>
      <c r="Q337" s="3" t="str">
        <f t="shared" si="178"/>
        <v xml:space="preserve"> </v>
      </c>
      <c r="R337" s="3" t="str">
        <f t="shared" si="179"/>
        <v xml:space="preserve"> </v>
      </c>
      <c r="S337" s="3" t="str">
        <f t="shared" si="180"/>
        <v xml:space="preserve"> </v>
      </c>
      <c r="T337" s="3">
        <f t="shared" si="181"/>
        <v>0</v>
      </c>
      <c r="U337" s="3" t="str">
        <f t="shared" si="182"/>
        <v xml:space="preserve"> </v>
      </c>
      <c r="V337" s="3" t="str">
        <f t="shared" si="183"/>
        <v xml:space="preserve"> </v>
      </c>
      <c r="W337" s="3" t="str">
        <f t="shared" si="184"/>
        <v xml:space="preserve"> </v>
      </c>
      <c r="X337" s="3" t="str">
        <f t="shared" si="185"/>
        <v xml:space="preserve"> </v>
      </c>
      <c r="Y337" s="3" t="str">
        <f t="shared" si="186"/>
        <v xml:space="preserve"> </v>
      </c>
      <c r="AA337" s="16" t="str">
        <f t="shared" si="187"/>
        <v>UprStage</v>
      </c>
      <c r="AC337" s="3">
        <f t="shared" si="188"/>
        <v>2.3982428571428556</v>
      </c>
      <c r="AD337" s="3">
        <f t="shared" si="189"/>
        <v>19.801588161411491</v>
      </c>
      <c r="AE337" s="3">
        <f t="shared" si="190"/>
        <v>1.6571428571427482E-3</v>
      </c>
      <c r="AF337" s="3">
        <f t="shared" si="192"/>
        <v>14.55587664635404</v>
      </c>
      <c r="AH337" s="28">
        <f t="shared" si="193"/>
        <v>0.26300000000000001</v>
      </c>
      <c r="AI337" s="28">
        <f t="shared" si="194"/>
        <v>2.5446900494077322E-4</v>
      </c>
      <c r="AJ337" s="40">
        <f t="shared" si="191"/>
        <v>1.455587664635404E-2</v>
      </c>
      <c r="AK337" s="28"/>
      <c r="AM337" s="14">
        <f>Rho_Coef0+Rho_Coef1*Solution!I337+Rho_Coef2*Solution!I337^2</f>
        <v>0.9895216820989704</v>
      </c>
      <c r="AO337" s="3" t="str">
        <f t="shared" si="172"/>
        <v xml:space="preserve"> </v>
      </c>
      <c r="AP337" s="3" t="str">
        <f t="shared" si="173"/>
        <v xml:space="preserve"> </v>
      </c>
      <c r="AQ337" s="3" t="str">
        <f t="shared" si="174"/>
        <v xml:space="preserve"> </v>
      </c>
      <c r="AR337" s="3" t="str">
        <f t="shared" si="175"/>
        <v xml:space="preserve"> </v>
      </c>
    </row>
    <row r="338" spans="1:44">
      <c r="A338" s="3">
        <f t="shared" si="176"/>
        <v>3.3499999999999726</v>
      </c>
      <c r="B338" s="3">
        <f t="shared" si="165"/>
        <v>0</v>
      </c>
      <c r="C338" s="3">
        <f t="shared" si="166"/>
        <v>2.3998999999999984</v>
      </c>
      <c r="D338" s="14">
        <f t="shared" si="177"/>
        <v>-1.5369658515263653E-2</v>
      </c>
      <c r="E338" s="14">
        <f t="shared" si="170"/>
        <v>-0.14274438771396783</v>
      </c>
      <c r="F338" s="14">
        <f t="shared" si="167"/>
        <v>-0.15811404622923148</v>
      </c>
      <c r="G338" s="3">
        <f t="shared" si="171"/>
        <v>-10.86255744471673</v>
      </c>
      <c r="H338" s="3">
        <f t="shared" si="168"/>
        <v>19.077256689540665</v>
      </c>
      <c r="I338" s="3">
        <f t="shared" si="169"/>
        <v>109.9481496978146</v>
      </c>
      <c r="P338" s="3" t="str">
        <f t="shared" si="195"/>
        <v xml:space="preserve"> </v>
      </c>
      <c r="Q338" s="3" t="str">
        <f t="shared" si="178"/>
        <v xml:space="preserve"> </v>
      </c>
      <c r="R338" s="3" t="str">
        <f t="shared" si="179"/>
        <v xml:space="preserve"> </v>
      </c>
      <c r="S338" s="3" t="str">
        <f t="shared" si="180"/>
        <v xml:space="preserve"> </v>
      </c>
      <c r="T338" s="3">
        <f t="shared" si="181"/>
        <v>0</v>
      </c>
      <c r="U338" s="3" t="str">
        <f t="shared" si="182"/>
        <v xml:space="preserve"> </v>
      </c>
      <c r="V338" s="3" t="str">
        <f t="shared" si="183"/>
        <v xml:space="preserve"> </v>
      </c>
      <c r="W338" s="3" t="str">
        <f t="shared" si="184"/>
        <v xml:space="preserve"> </v>
      </c>
      <c r="X338" s="3" t="str">
        <f t="shared" si="185"/>
        <v xml:space="preserve"> </v>
      </c>
      <c r="Y338" s="3" t="str">
        <f t="shared" si="186"/>
        <v xml:space="preserve"> </v>
      </c>
      <c r="AA338" s="16" t="str">
        <f t="shared" si="187"/>
        <v>UprStage</v>
      </c>
      <c r="AC338" s="3">
        <f t="shared" si="188"/>
        <v>2.3982428571428556</v>
      </c>
      <c r="AD338" s="3">
        <f t="shared" si="189"/>
        <v>19.801588161411491</v>
      </c>
      <c r="AE338" s="3">
        <f t="shared" si="190"/>
        <v>1.6571428571427482E-3</v>
      </c>
      <c r="AF338" s="3">
        <f t="shared" si="192"/>
        <v>14.55587664635404</v>
      </c>
      <c r="AH338" s="28">
        <f t="shared" si="193"/>
        <v>0.26300000000000001</v>
      </c>
      <c r="AI338" s="28">
        <f t="shared" si="194"/>
        <v>2.5446900494077322E-4</v>
      </c>
      <c r="AJ338" s="40">
        <f t="shared" si="191"/>
        <v>1.455587664635404E-2</v>
      </c>
      <c r="AK338" s="28"/>
      <c r="AM338" s="14">
        <f>Rho_Coef0+Rho_Coef1*Solution!I338+Rho_Coef2*Solution!I338^2</f>
        <v>0.98950346975507975</v>
      </c>
      <c r="AO338" s="3" t="str">
        <f t="shared" si="172"/>
        <v xml:space="preserve"> </v>
      </c>
      <c r="AP338" s="3" t="str">
        <f t="shared" si="173"/>
        <v xml:space="preserve"> </v>
      </c>
      <c r="AQ338" s="3">
        <f t="shared" si="174"/>
        <v>19.077256689540665</v>
      </c>
      <c r="AR338" s="3">
        <f t="shared" si="175"/>
        <v>109.9481496978146</v>
      </c>
    </row>
    <row r="339" spans="1:44">
      <c r="A339" s="3">
        <f t="shared" si="176"/>
        <v>3.3599999999999723</v>
      </c>
      <c r="B339" s="3">
        <f t="shared" si="165"/>
        <v>0.66666666666481789</v>
      </c>
      <c r="C339" s="3">
        <f t="shared" si="166"/>
        <v>2.4032333333333225</v>
      </c>
      <c r="D339" s="14">
        <f t="shared" si="177"/>
        <v>-1.5194848005132778E-2</v>
      </c>
      <c r="E339" s="14">
        <f t="shared" si="170"/>
        <v>-0.14270256543442469</v>
      </c>
      <c r="F339" s="14">
        <f t="shared" si="167"/>
        <v>0.50876925322526034</v>
      </c>
      <c r="G339" s="3">
        <f t="shared" si="171"/>
        <v>34.963085505524525</v>
      </c>
      <c r="H339" s="3">
        <f t="shared" si="168"/>
        <v>18.968631115093498</v>
      </c>
      <c r="I339" s="3">
        <f t="shared" si="169"/>
        <v>110.14067041898528</v>
      </c>
      <c r="P339" s="3" t="str">
        <f t="shared" si="195"/>
        <v xml:space="preserve"> </v>
      </c>
      <c r="Q339" s="3" t="str">
        <f t="shared" si="178"/>
        <v xml:space="preserve"> </v>
      </c>
      <c r="R339" s="3" t="str">
        <f t="shared" si="179"/>
        <v xml:space="preserve"> </v>
      </c>
      <c r="S339" s="3" t="str">
        <f t="shared" si="180"/>
        <v xml:space="preserve"> </v>
      </c>
      <c r="T339" s="3" t="str">
        <f t="shared" si="181"/>
        <v xml:space="preserve"> </v>
      </c>
      <c r="U339" s="3">
        <f t="shared" si="182"/>
        <v>0.66666666666481789</v>
      </c>
      <c r="V339" s="3" t="str">
        <f t="shared" si="183"/>
        <v xml:space="preserve"> </v>
      </c>
      <c r="W339" s="3" t="str">
        <f t="shared" si="184"/>
        <v xml:space="preserve"> </v>
      </c>
      <c r="X339" s="3" t="str">
        <f t="shared" si="185"/>
        <v xml:space="preserve"> </v>
      </c>
      <c r="Y339" s="3" t="str">
        <f t="shared" si="186"/>
        <v xml:space="preserve"> </v>
      </c>
      <c r="AA339" s="16" t="str">
        <f t="shared" si="187"/>
        <v>UprStage</v>
      </c>
      <c r="AC339" s="3">
        <f t="shared" si="188"/>
        <v>2.3982428571428556</v>
      </c>
      <c r="AD339" s="3">
        <f t="shared" si="189"/>
        <v>19.801588161411491</v>
      </c>
      <c r="AE339" s="3">
        <f t="shared" si="190"/>
        <v>4.9904761904668374E-3</v>
      </c>
      <c r="AF339" s="3">
        <f t="shared" si="192"/>
        <v>14.551611960702656</v>
      </c>
      <c r="AH339" s="28">
        <f t="shared" si="193"/>
        <v>0.26300000000000001</v>
      </c>
      <c r="AI339" s="28">
        <f t="shared" si="194"/>
        <v>2.5446900494077322E-4</v>
      </c>
      <c r="AJ339" s="40">
        <f t="shared" si="191"/>
        <v>1.4551611960702657E-2</v>
      </c>
      <c r="AK339" s="28"/>
      <c r="AM339" s="14">
        <f>Rho_Coef0+Rho_Coef1*Solution!I339+Rho_Coef2*Solution!I339^2</f>
        <v>0.98948514306565172</v>
      </c>
      <c r="AO339" s="3" t="str">
        <f t="shared" si="172"/>
        <v xml:space="preserve"> </v>
      </c>
      <c r="AP339" s="3" t="str">
        <f t="shared" si="173"/>
        <v xml:space="preserve"> </v>
      </c>
      <c r="AQ339" s="3" t="str">
        <f t="shared" si="174"/>
        <v xml:space="preserve"> </v>
      </c>
      <c r="AR339" s="3" t="str">
        <f t="shared" si="175"/>
        <v xml:space="preserve"> </v>
      </c>
    </row>
    <row r="340" spans="1:44">
      <c r="A340" s="3">
        <f t="shared" si="176"/>
        <v>3.3699999999999721</v>
      </c>
      <c r="B340" s="3">
        <f t="shared" si="165"/>
        <v>1.3333333333314714</v>
      </c>
      <c r="C340" s="3">
        <f t="shared" si="166"/>
        <v>2.413233333333304</v>
      </c>
      <c r="D340" s="14">
        <f t="shared" si="177"/>
        <v>-1.5759862970640807E-2</v>
      </c>
      <c r="E340" s="14">
        <f t="shared" si="170"/>
        <v>-0.14257709859579515</v>
      </c>
      <c r="F340" s="14">
        <f t="shared" si="167"/>
        <v>1.1749963717650354</v>
      </c>
      <c r="G340" s="3">
        <f t="shared" si="171"/>
        <v>80.817875259452165</v>
      </c>
      <c r="H340" s="3">
        <f t="shared" si="168"/>
        <v>19.318261970148743</v>
      </c>
      <c r="I340" s="3">
        <f t="shared" si="169"/>
        <v>110.33439762389919</v>
      </c>
      <c r="P340" s="3" t="str">
        <f t="shared" si="195"/>
        <v xml:space="preserve"> </v>
      </c>
      <c r="Q340" s="3" t="str">
        <f t="shared" si="178"/>
        <v xml:space="preserve"> </v>
      </c>
      <c r="R340" s="3" t="str">
        <f t="shared" si="179"/>
        <v xml:space="preserve"> </v>
      </c>
      <c r="S340" s="3" t="str">
        <f t="shared" si="180"/>
        <v xml:space="preserve"> </v>
      </c>
      <c r="T340" s="3" t="str">
        <f t="shared" si="181"/>
        <v xml:space="preserve"> </v>
      </c>
      <c r="U340" s="3">
        <f t="shared" si="182"/>
        <v>1.3333333333314714</v>
      </c>
      <c r="V340" s="3" t="str">
        <f t="shared" si="183"/>
        <v xml:space="preserve"> </v>
      </c>
      <c r="W340" s="3" t="str">
        <f t="shared" si="184"/>
        <v xml:space="preserve"> </v>
      </c>
      <c r="X340" s="3" t="str">
        <f t="shared" si="185"/>
        <v xml:space="preserve"> </v>
      </c>
      <c r="Y340" s="3" t="str">
        <f t="shared" si="186"/>
        <v xml:space="preserve"> </v>
      </c>
      <c r="AA340" s="16" t="str">
        <f t="shared" si="187"/>
        <v>UprStage</v>
      </c>
      <c r="AC340" s="3">
        <f t="shared" si="188"/>
        <v>2.3982428571428556</v>
      </c>
      <c r="AD340" s="3">
        <f t="shared" si="189"/>
        <v>19.801588161411491</v>
      </c>
      <c r="AE340" s="3">
        <f t="shared" si="190"/>
        <v>1.4990476190448283E-2</v>
      </c>
      <c r="AF340" s="3">
        <f t="shared" si="192"/>
        <v>14.538817903748491</v>
      </c>
      <c r="AH340" s="28">
        <f t="shared" si="193"/>
        <v>0.26300000000000001</v>
      </c>
      <c r="AI340" s="28">
        <f t="shared" si="194"/>
        <v>2.5446900494077322E-4</v>
      </c>
      <c r="AJ340" s="40">
        <f t="shared" si="191"/>
        <v>1.4538817903748492E-2</v>
      </c>
      <c r="AK340" s="28"/>
      <c r="AM340" s="14">
        <f>Rho_Coef0+Rho_Coef1*Solution!I340+Rho_Coef2*Solution!I340^2</f>
        <v>0.98946670178158491</v>
      </c>
      <c r="AO340" s="3" t="str">
        <f t="shared" si="172"/>
        <v xml:space="preserve"> </v>
      </c>
      <c r="AP340" s="3" t="str">
        <f t="shared" si="173"/>
        <v xml:space="preserve"> </v>
      </c>
      <c r="AQ340" s="3" t="str">
        <f t="shared" si="174"/>
        <v xml:space="preserve"> </v>
      </c>
      <c r="AR340" s="3" t="str">
        <f t="shared" si="175"/>
        <v xml:space="preserve"> </v>
      </c>
    </row>
    <row r="341" spans="1:44">
      <c r="A341" s="3">
        <f t="shared" si="176"/>
        <v>3.3799999999999719</v>
      </c>
      <c r="B341" s="3">
        <f t="shared" si="165"/>
        <v>1.9999999999981248</v>
      </c>
      <c r="C341" s="3">
        <f t="shared" si="166"/>
        <v>2.429899999999952</v>
      </c>
      <c r="D341" s="14">
        <f t="shared" si="177"/>
        <v>-1.7105753038189835E-2</v>
      </c>
      <c r="E341" s="14">
        <f t="shared" si="170"/>
        <v>-0.14236798719807905</v>
      </c>
      <c r="F341" s="14">
        <f t="shared" si="167"/>
        <v>1.8405262597618561</v>
      </c>
      <c r="G341" s="3">
        <f t="shared" si="171"/>
        <v>126.77988359968289</v>
      </c>
      <c r="H341" s="3">
        <f t="shared" si="168"/>
        <v>20.126440722743265</v>
      </c>
      <c r="I341" s="3">
        <f t="shared" si="169"/>
        <v>110.53391923778067</v>
      </c>
      <c r="P341" s="3" t="str">
        <f t="shared" si="195"/>
        <v xml:space="preserve"> </v>
      </c>
      <c r="Q341" s="3" t="str">
        <f t="shared" si="178"/>
        <v xml:space="preserve"> </v>
      </c>
      <c r="R341" s="3" t="str">
        <f t="shared" si="179"/>
        <v xml:space="preserve"> </v>
      </c>
      <c r="S341" s="3" t="str">
        <f t="shared" si="180"/>
        <v xml:space="preserve"> </v>
      </c>
      <c r="T341" s="3" t="str">
        <f t="shared" si="181"/>
        <v xml:space="preserve"> </v>
      </c>
      <c r="U341" s="3">
        <f t="shared" si="182"/>
        <v>1.9999999999981248</v>
      </c>
      <c r="V341" s="3" t="str">
        <f t="shared" si="183"/>
        <v xml:space="preserve"> </v>
      </c>
      <c r="W341" s="3" t="str">
        <f t="shared" si="184"/>
        <v xml:space="preserve"> </v>
      </c>
      <c r="X341" s="3" t="str">
        <f t="shared" si="185"/>
        <v xml:space="preserve"> </v>
      </c>
      <c r="Y341" s="3" t="str">
        <f t="shared" si="186"/>
        <v xml:space="preserve"> </v>
      </c>
      <c r="AA341" s="16" t="str">
        <f t="shared" si="187"/>
        <v>UprStage</v>
      </c>
      <c r="AC341" s="3">
        <f t="shared" si="188"/>
        <v>2.3982428571428556</v>
      </c>
      <c r="AD341" s="3">
        <f t="shared" si="189"/>
        <v>19.801588161411491</v>
      </c>
      <c r="AE341" s="3">
        <f t="shared" si="190"/>
        <v>3.1657142857096268E-2</v>
      </c>
      <c r="AF341" s="3">
        <f t="shared" si="192"/>
        <v>14.517494475491533</v>
      </c>
      <c r="AH341" s="28">
        <f t="shared" si="193"/>
        <v>0.26300000000000001</v>
      </c>
      <c r="AI341" s="28">
        <f t="shared" si="194"/>
        <v>2.5446900494077322E-4</v>
      </c>
      <c r="AJ341" s="40">
        <f t="shared" si="191"/>
        <v>1.4517494475491534E-2</v>
      </c>
      <c r="AK341" s="28"/>
      <c r="AM341" s="14">
        <f>Rho_Coef0+Rho_Coef1*Solution!I341+Rho_Coef2*Solution!I341^2</f>
        <v>0.98944770918295921</v>
      </c>
      <c r="AO341" s="3" t="str">
        <f t="shared" si="172"/>
        <v xml:space="preserve"> </v>
      </c>
      <c r="AP341" s="3" t="str">
        <f t="shared" si="173"/>
        <v xml:space="preserve"> </v>
      </c>
      <c r="AQ341" s="3" t="str">
        <f t="shared" si="174"/>
        <v xml:space="preserve"> </v>
      </c>
      <c r="AR341" s="3" t="str">
        <f t="shared" si="175"/>
        <v xml:space="preserve"> </v>
      </c>
    </row>
    <row r="342" spans="1:44">
      <c r="A342" s="3">
        <f t="shared" si="176"/>
        <v>3.3899999999999717</v>
      </c>
      <c r="B342" s="3">
        <f t="shared" si="165"/>
        <v>2.6666666666647783</v>
      </c>
      <c r="C342" s="3">
        <f t="shared" si="166"/>
        <v>2.4532333333332663</v>
      </c>
      <c r="D342" s="14">
        <f t="shared" si="177"/>
        <v>-1.9328298018371673E-2</v>
      </c>
      <c r="E342" s="14">
        <f t="shared" si="170"/>
        <v>-0.14207523124127641</v>
      </c>
      <c r="F342" s="14">
        <f t="shared" si="167"/>
        <v>2.5052631374051302</v>
      </c>
      <c r="G342" s="3">
        <f t="shared" si="171"/>
        <v>172.92415104158093</v>
      </c>
      <c r="H342" s="3">
        <f t="shared" si="168"/>
        <v>21.394239558740093</v>
      </c>
      <c r="I342" s="3">
        <f t="shared" si="169"/>
        <v>110.74382985256017</v>
      </c>
      <c r="P342" s="3" t="str">
        <f t="shared" si="195"/>
        <v xml:space="preserve"> </v>
      </c>
      <c r="Q342" s="3" t="str">
        <f t="shared" si="178"/>
        <v xml:space="preserve"> </v>
      </c>
      <c r="R342" s="3" t="str">
        <f t="shared" si="179"/>
        <v xml:space="preserve"> </v>
      </c>
      <c r="S342" s="3" t="str">
        <f t="shared" si="180"/>
        <v xml:space="preserve"> </v>
      </c>
      <c r="T342" s="3" t="str">
        <f t="shared" si="181"/>
        <v xml:space="preserve"> </v>
      </c>
      <c r="U342" s="3">
        <f t="shared" si="182"/>
        <v>2.6666666666647783</v>
      </c>
      <c r="V342" s="3" t="str">
        <f t="shared" si="183"/>
        <v xml:space="preserve"> </v>
      </c>
      <c r="W342" s="3" t="str">
        <f t="shared" si="184"/>
        <v xml:space="preserve"> </v>
      </c>
      <c r="X342" s="3" t="str">
        <f t="shared" si="185"/>
        <v xml:space="preserve"> </v>
      </c>
      <c r="Y342" s="3" t="str">
        <f t="shared" si="186"/>
        <v xml:space="preserve"> </v>
      </c>
      <c r="AA342" s="16" t="str">
        <f t="shared" si="187"/>
        <v>UprStage</v>
      </c>
      <c r="AC342" s="3">
        <f t="shared" si="188"/>
        <v>2.3982428571428556</v>
      </c>
      <c r="AD342" s="3">
        <f t="shared" si="189"/>
        <v>19.801588161411491</v>
      </c>
      <c r="AE342" s="3">
        <f t="shared" si="190"/>
        <v>5.4990476190410781E-2</v>
      </c>
      <c r="AF342" s="3">
        <f t="shared" si="192"/>
        <v>14.487641675931783</v>
      </c>
      <c r="AH342" s="28">
        <f t="shared" si="193"/>
        <v>0.26300000000000001</v>
      </c>
      <c r="AI342" s="28">
        <f t="shared" si="194"/>
        <v>2.5446900494077322E-4</v>
      </c>
      <c r="AJ342" s="40">
        <f t="shared" si="191"/>
        <v>1.4487641675931784E-2</v>
      </c>
      <c r="AK342" s="28"/>
      <c r="AM342" s="14">
        <f>Rho_Coef0+Rho_Coef1*Solution!I342+Rho_Coef2*Solution!I342^2</f>
        <v>0.98942772794064104</v>
      </c>
      <c r="AO342" s="3" t="str">
        <f t="shared" si="172"/>
        <v xml:space="preserve"> </v>
      </c>
      <c r="AP342" s="3" t="str">
        <f t="shared" si="173"/>
        <v xml:space="preserve"> </v>
      </c>
      <c r="AQ342" s="3" t="str">
        <f t="shared" si="174"/>
        <v xml:space="preserve"> </v>
      </c>
      <c r="AR342" s="3" t="str">
        <f t="shared" si="175"/>
        <v xml:space="preserve"> </v>
      </c>
    </row>
    <row r="343" spans="1:44">
      <c r="A343" s="3">
        <f t="shared" si="176"/>
        <v>3.3999999999999715</v>
      </c>
      <c r="B343" s="3">
        <f t="shared" si="165"/>
        <v>3.3333333333314319</v>
      </c>
      <c r="C343" s="3">
        <f t="shared" si="166"/>
        <v>2.4832333333332475</v>
      </c>
      <c r="D343" s="14">
        <f t="shared" si="177"/>
        <v>-2.2578628764287602E-2</v>
      </c>
      <c r="E343" s="14">
        <f t="shared" si="170"/>
        <v>-0.14169883072538725</v>
      </c>
      <c r="F343" s="14">
        <f t="shared" si="167"/>
        <v>3.1690558738417574</v>
      </c>
      <c r="G343" s="3">
        <f t="shared" si="171"/>
        <v>219.32306446084357</v>
      </c>
      <c r="H343" s="3">
        <f t="shared" si="168"/>
        <v>23.123481069155901</v>
      </c>
      <c r="I343" s="3">
        <f t="shared" si="169"/>
        <v>110.9687384013706</v>
      </c>
      <c r="P343" s="3" t="str">
        <f t="shared" si="195"/>
        <v xml:space="preserve"> </v>
      </c>
      <c r="Q343" s="3" t="str">
        <f t="shared" si="178"/>
        <v xml:space="preserve"> </v>
      </c>
      <c r="R343" s="3" t="str">
        <f t="shared" si="179"/>
        <v xml:space="preserve"> </v>
      </c>
      <c r="S343" s="3" t="str">
        <f t="shared" si="180"/>
        <v xml:space="preserve"> </v>
      </c>
      <c r="T343" s="3" t="str">
        <f t="shared" si="181"/>
        <v xml:space="preserve"> </v>
      </c>
      <c r="U343" s="3">
        <f t="shared" si="182"/>
        <v>3.3333333333314319</v>
      </c>
      <c r="V343" s="3" t="str">
        <f t="shared" si="183"/>
        <v xml:space="preserve"> </v>
      </c>
      <c r="W343" s="3" t="str">
        <f t="shared" si="184"/>
        <v xml:space="preserve"> </v>
      </c>
      <c r="X343" s="3" t="str">
        <f t="shared" si="185"/>
        <v xml:space="preserve"> </v>
      </c>
      <c r="Y343" s="3" t="str">
        <f t="shared" si="186"/>
        <v xml:space="preserve"> </v>
      </c>
      <c r="AA343" s="16" t="str">
        <f t="shared" si="187"/>
        <v>UprStage</v>
      </c>
      <c r="AC343" s="3">
        <f t="shared" si="188"/>
        <v>2.3982428571428556</v>
      </c>
      <c r="AD343" s="3">
        <f t="shared" si="189"/>
        <v>19.801588161411491</v>
      </c>
      <c r="AE343" s="3">
        <f t="shared" si="190"/>
        <v>8.4990476190391837E-2</v>
      </c>
      <c r="AF343" s="3">
        <f t="shared" si="192"/>
        <v>14.449259505069239</v>
      </c>
      <c r="AH343" s="28">
        <f t="shared" si="193"/>
        <v>0.26300000000000001</v>
      </c>
      <c r="AI343" s="28">
        <f t="shared" si="194"/>
        <v>2.5446900494077322E-4</v>
      </c>
      <c r="AJ343" s="40">
        <f t="shared" si="191"/>
        <v>1.4449259505069239E-2</v>
      </c>
      <c r="AK343" s="28"/>
      <c r="AM343" s="14">
        <f>Rho_Coef0+Rho_Coef1*Solution!I343+Rho_Coef2*Solution!I343^2</f>
        <v>0.98940631938834755</v>
      </c>
      <c r="AO343" s="3" t="str">
        <f t="shared" si="172"/>
        <v xml:space="preserve"> </v>
      </c>
      <c r="AP343" s="3" t="str">
        <f t="shared" si="173"/>
        <v xml:space="preserve"> </v>
      </c>
      <c r="AQ343" s="3" t="str">
        <f t="shared" si="174"/>
        <v xml:space="preserve"> </v>
      </c>
      <c r="AR343" s="3" t="str">
        <f t="shared" si="175"/>
        <v xml:space="preserve"> </v>
      </c>
    </row>
    <row r="344" spans="1:44">
      <c r="A344" s="3">
        <f t="shared" si="176"/>
        <v>3.4099999999999713</v>
      </c>
      <c r="B344" s="3">
        <f t="shared" si="165"/>
        <v>3.9999999999980855</v>
      </c>
      <c r="C344" s="3">
        <f t="shared" si="166"/>
        <v>2.519899999999895</v>
      </c>
      <c r="D344" s="14">
        <f t="shared" si="177"/>
        <v>-2.7064270747278449E-2</v>
      </c>
      <c r="E344" s="14">
        <f t="shared" si="170"/>
        <v>-0.14123878565041156</v>
      </c>
      <c r="F344" s="14">
        <f t="shared" si="167"/>
        <v>3.8316969436003956</v>
      </c>
      <c r="G344" s="3">
        <f t="shared" si="171"/>
        <v>266.04668582301224</v>
      </c>
      <c r="H344" s="3">
        <f t="shared" si="168"/>
        <v>25.316711713764334</v>
      </c>
      <c r="I344" s="3">
        <f t="shared" si="169"/>
        <v>111.21327554635332</v>
      </c>
      <c r="P344" s="3" t="str">
        <f t="shared" si="195"/>
        <v xml:space="preserve"> </v>
      </c>
      <c r="Q344" s="3" t="str">
        <f t="shared" si="178"/>
        <v xml:space="preserve"> </v>
      </c>
      <c r="R344" s="3" t="str">
        <f t="shared" si="179"/>
        <v xml:space="preserve"> </v>
      </c>
      <c r="S344" s="3" t="str">
        <f t="shared" si="180"/>
        <v xml:space="preserve"> </v>
      </c>
      <c r="T344" s="3" t="str">
        <f t="shared" si="181"/>
        <v xml:space="preserve"> </v>
      </c>
      <c r="U344" s="3">
        <f t="shared" si="182"/>
        <v>3.9999999999980855</v>
      </c>
      <c r="V344" s="3" t="str">
        <f t="shared" si="183"/>
        <v xml:space="preserve"> </v>
      </c>
      <c r="W344" s="3" t="str">
        <f t="shared" si="184"/>
        <v xml:space="preserve"> </v>
      </c>
      <c r="X344" s="3" t="str">
        <f t="shared" si="185"/>
        <v xml:space="preserve"> </v>
      </c>
      <c r="Y344" s="3" t="str">
        <f t="shared" si="186"/>
        <v xml:space="preserve"> </v>
      </c>
      <c r="AA344" s="16" t="str">
        <f t="shared" si="187"/>
        <v>UprStage</v>
      </c>
      <c r="AC344" s="3">
        <f t="shared" si="188"/>
        <v>2.3982428571428556</v>
      </c>
      <c r="AD344" s="3">
        <f t="shared" si="189"/>
        <v>19.801588161411491</v>
      </c>
      <c r="AE344" s="3">
        <f t="shared" si="190"/>
        <v>0.12165714285703942</v>
      </c>
      <c r="AF344" s="3">
        <f t="shared" si="192"/>
        <v>14.402347962903905</v>
      </c>
      <c r="AH344" s="28">
        <f t="shared" si="193"/>
        <v>0.26300000000000001</v>
      </c>
      <c r="AI344" s="28">
        <f t="shared" si="194"/>
        <v>2.5446900494077322E-4</v>
      </c>
      <c r="AJ344" s="40">
        <f t="shared" si="191"/>
        <v>1.4402347962903905E-2</v>
      </c>
      <c r="AK344" s="28"/>
      <c r="AM344" s="14">
        <f>Rho_Coef0+Rho_Coef1*Solution!I344+Rho_Coef2*Solution!I344^2</f>
        <v>0.98938304282352041</v>
      </c>
      <c r="AO344" s="3" t="str">
        <f t="shared" si="172"/>
        <v xml:space="preserve"> </v>
      </c>
      <c r="AP344" s="3" t="str">
        <f t="shared" si="173"/>
        <v xml:space="preserve"> </v>
      </c>
      <c r="AQ344" s="3" t="str">
        <f t="shared" si="174"/>
        <v xml:space="preserve"> </v>
      </c>
      <c r="AR344" s="3" t="str">
        <f t="shared" si="175"/>
        <v xml:space="preserve"> </v>
      </c>
    </row>
    <row r="345" spans="1:44">
      <c r="A345" s="3">
        <f t="shared" si="176"/>
        <v>3.4199999999999711</v>
      </c>
      <c r="B345" s="3">
        <f t="shared" si="165"/>
        <v>4.6666666666647387</v>
      </c>
      <c r="C345" s="3">
        <f t="shared" si="166"/>
        <v>2.5632333333332089</v>
      </c>
      <c r="D345" s="14">
        <f t="shared" si="177"/>
        <v>-3.3050600103345415E-2</v>
      </c>
      <c r="E345" s="14">
        <f t="shared" si="170"/>
        <v>-0.14069509601634933</v>
      </c>
      <c r="F345" s="14">
        <f t="shared" si="167"/>
        <v>4.4929209705450441</v>
      </c>
      <c r="G345" s="3">
        <f t="shared" si="171"/>
        <v>313.16303612085773</v>
      </c>
      <c r="H345" s="3">
        <f t="shared" si="168"/>
        <v>27.977178571994457</v>
      </c>
      <c r="I345" s="3">
        <f t="shared" si="169"/>
        <v>111.482100815297</v>
      </c>
      <c r="P345" s="3" t="str">
        <f t="shared" si="195"/>
        <v xml:space="preserve"> </v>
      </c>
      <c r="Q345" s="3" t="str">
        <f t="shared" si="178"/>
        <v xml:space="preserve"> </v>
      </c>
      <c r="R345" s="3" t="str">
        <f t="shared" si="179"/>
        <v xml:space="preserve"> </v>
      </c>
      <c r="S345" s="3" t="str">
        <f t="shared" si="180"/>
        <v xml:space="preserve"> </v>
      </c>
      <c r="T345" s="3" t="str">
        <f t="shared" si="181"/>
        <v xml:space="preserve"> </v>
      </c>
      <c r="U345" s="3">
        <f t="shared" si="182"/>
        <v>4.6666666666647387</v>
      </c>
      <c r="V345" s="3" t="str">
        <f t="shared" si="183"/>
        <v xml:space="preserve"> </v>
      </c>
      <c r="W345" s="3" t="str">
        <f t="shared" si="184"/>
        <v xml:space="preserve"> </v>
      </c>
      <c r="X345" s="3" t="str">
        <f t="shared" si="185"/>
        <v xml:space="preserve"> </v>
      </c>
      <c r="Y345" s="3" t="str">
        <f t="shared" si="186"/>
        <v xml:space="preserve"> </v>
      </c>
      <c r="AA345" s="16" t="str">
        <f t="shared" si="187"/>
        <v>UprStage</v>
      </c>
      <c r="AC345" s="3">
        <f t="shared" si="188"/>
        <v>2.3982428571428556</v>
      </c>
      <c r="AD345" s="3">
        <f t="shared" si="189"/>
        <v>19.801588161411491</v>
      </c>
      <c r="AE345" s="3">
        <f t="shared" si="190"/>
        <v>0.16499047619035354</v>
      </c>
      <c r="AF345" s="3">
        <f t="shared" si="192"/>
        <v>14.346907049435776</v>
      </c>
      <c r="AH345" s="28">
        <f t="shared" si="193"/>
        <v>0.26300000000000001</v>
      </c>
      <c r="AI345" s="28">
        <f t="shared" si="194"/>
        <v>2.5446900494077322E-4</v>
      </c>
      <c r="AJ345" s="40">
        <f t="shared" si="191"/>
        <v>1.4346907049435776E-2</v>
      </c>
      <c r="AK345" s="28"/>
      <c r="AM345" s="14">
        <f>Rho_Coef0+Rho_Coef1*Solution!I345+Rho_Coef2*Solution!I345^2</f>
        <v>0.98935745483365978</v>
      </c>
      <c r="AO345" s="3" t="str">
        <f t="shared" si="172"/>
        <v xml:space="preserve"> </v>
      </c>
      <c r="AP345" s="3" t="str">
        <f t="shared" si="173"/>
        <v xml:space="preserve"> </v>
      </c>
      <c r="AQ345" s="3" t="str">
        <f t="shared" si="174"/>
        <v xml:space="preserve"> </v>
      </c>
      <c r="AR345" s="3" t="str">
        <f t="shared" si="175"/>
        <v xml:space="preserve"> </v>
      </c>
    </row>
    <row r="346" spans="1:44">
      <c r="A346" s="3">
        <f t="shared" si="176"/>
        <v>3.4299999999999708</v>
      </c>
      <c r="B346" s="3">
        <f t="shared" si="165"/>
        <v>5.3333333333313924</v>
      </c>
      <c r="C346" s="3">
        <f t="shared" si="166"/>
        <v>2.6132333333331896</v>
      </c>
      <c r="D346" s="14">
        <f t="shared" si="177"/>
        <v>-4.0862699571836782E-2</v>
      </c>
      <c r="E346" s="14">
        <f t="shared" si="170"/>
        <v>-0.1400677618232006</v>
      </c>
      <c r="F346" s="14">
        <f t="shared" si="167"/>
        <v>5.1524028719363555</v>
      </c>
      <c r="G346" s="3">
        <f t="shared" si="171"/>
        <v>360.73833811846708</v>
      </c>
      <c r="H346" s="3">
        <f t="shared" si="168"/>
        <v>31.108808933203036</v>
      </c>
      <c r="I346" s="3">
        <f t="shared" si="169"/>
        <v>111.77990951792287</v>
      </c>
      <c r="P346" s="3" t="str">
        <f t="shared" si="195"/>
        <v xml:space="preserve"> </v>
      </c>
      <c r="Q346" s="3" t="str">
        <f t="shared" si="178"/>
        <v xml:space="preserve"> </v>
      </c>
      <c r="R346" s="3" t="str">
        <f t="shared" si="179"/>
        <v xml:space="preserve"> </v>
      </c>
      <c r="S346" s="3" t="str">
        <f t="shared" si="180"/>
        <v xml:space="preserve"> </v>
      </c>
      <c r="T346" s="3" t="str">
        <f t="shared" si="181"/>
        <v xml:space="preserve"> </v>
      </c>
      <c r="U346" s="3">
        <f t="shared" si="182"/>
        <v>5.3333333333313924</v>
      </c>
      <c r="V346" s="3" t="str">
        <f t="shared" si="183"/>
        <v xml:space="preserve"> </v>
      </c>
      <c r="W346" s="3" t="str">
        <f t="shared" si="184"/>
        <v xml:space="preserve"> </v>
      </c>
      <c r="X346" s="3" t="str">
        <f t="shared" si="185"/>
        <v xml:space="preserve"> </v>
      </c>
      <c r="Y346" s="3" t="str">
        <f t="shared" si="186"/>
        <v xml:space="preserve"> </v>
      </c>
      <c r="AA346" s="16" t="str">
        <f t="shared" si="187"/>
        <v>UprStage</v>
      </c>
      <c r="AC346" s="3">
        <f t="shared" si="188"/>
        <v>2.3982428571428556</v>
      </c>
      <c r="AD346" s="3">
        <f t="shared" si="189"/>
        <v>19.801588161411491</v>
      </c>
      <c r="AE346" s="3">
        <f t="shared" si="190"/>
        <v>0.21499047619033418</v>
      </c>
      <c r="AF346" s="3">
        <f t="shared" si="192"/>
        <v>14.282936764664857</v>
      </c>
      <c r="AH346" s="28">
        <f t="shared" si="193"/>
        <v>0.26300000000000001</v>
      </c>
      <c r="AI346" s="28">
        <f t="shared" si="194"/>
        <v>2.5446900494077322E-4</v>
      </c>
      <c r="AJ346" s="40">
        <f t="shared" si="191"/>
        <v>1.4282936764664857E-2</v>
      </c>
      <c r="AK346" s="28"/>
      <c r="AM346" s="14">
        <f>Rho_Coef0+Rho_Coef1*Solution!I346+Rho_Coef2*Solution!I346^2</f>
        <v>0.98932910864522894</v>
      </c>
      <c r="AO346" s="3" t="str">
        <f t="shared" si="172"/>
        <v xml:space="preserve"> </v>
      </c>
      <c r="AP346" s="3" t="str">
        <f t="shared" si="173"/>
        <v xml:space="preserve"> </v>
      </c>
      <c r="AQ346" s="3" t="str">
        <f t="shared" si="174"/>
        <v xml:space="preserve"> </v>
      </c>
      <c r="AR346" s="3" t="str">
        <f t="shared" si="175"/>
        <v xml:space="preserve"> </v>
      </c>
    </row>
    <row r="347" spans="1:44">
      <c r="A347" s="3">
        <f t="shared" si="176"/>
        <v>3.4399999999999706</v>
      </c>
      <c r="B347" s="3">
        <f t="shared" si="165"/>
        <v>5.999999999998046</v>
      </c>
      <c r="C347" s="3">
        <f t="shared" si="166"/>
        <v>2.6698999999998367</v>
      </c>
      <c r="D347" s="14">
        <f t="shared" si="177"/>
        <v>-5.0887605462589316E-2</v>
      </c>
      <c r="E347" s="14">
        <f t="shared" si="170"/>
        <v>-0.13935678307096533</v>
      </c>
      <c r="F347" s="14">
        <f t="shared" si="167"/>
        <v>5.8097556114644906</v>
      </c>
      <c r="G347" s="3">
        <f t="shared" si="171"/>
        <v>408.83722063356595</v>
      </c>
      <c r="H347" s="3">
        <f t="shared" si="168"/>
        <v>34.716192314387705</v>
      </c>
      <c r="I347" s="3">
        <f t="shared" si="169"/>
        <v>112.11143946828659</v>
      </c>
      <c r="P347" s="3" t="str">
        <f t="shared" si="195"/>
        <v xml:space="preserve"> </v>
      </c>
      <c r="Q347" s="3" t="str">
        <f t="shared" si="178"/>
        <v xml:space="preserve"> </v>
      </c>
      <c r="R347" s="3" t="str">
        <f t="shared" si="179"/>
        <v xml:space="preserve"> </v>
      </c>
      <c r="S347" s="3" t="str">
        <f t="shared" si="180"/>
        <v xml:space="preserve"> </v>
      </c>
      <c r="T347" s="3" t="str">
        <f t="shared" si="181"/>
        <v xml:space="preserve"> </v>
      </c>
      <c r="U347" s="3">
        <f t="shared" si="182"/>
        <v>5.999999999998046</v>
      </c>
      <c r="V347" s="3" t="str">
        <f t="shared" si="183"/>
        <v xml:space="preserve"> </v>
      </c>
      <c r="W347" s="3" t="str">
        <f t="shared" si="184"/>
        <v xml:space="preserve"> </v>
      </c>
      <c r="X347" s="3" t="str">
        <f t="shared" si="185"/>
        <v xml:space="preserve"> </v>
      </c>
      <c r="Y347" s="3" t="str">
        <f t="shared" si="186"/>
        <v xml:space="preserve"> </v>
      </c>
      <c r="AA347" s="16" t="str">
        <f t="shared" si="187"/>
        <v>UprStage</v>
      </c>
      <c r="AC347" s="3">
        <f t="shared" si="188"/>
        <v>2.3982428571428556</v>
      </c>
      <c r="AD347" s="3">
        <f t="shared" si="189"/>
        <v>19.801588161411491</v>
      </c>
      <c r="AE347" s="3">
        <f t="shared" si="190"/>
        <v>0.27165714285698139</v>
      </c>
      <c r="AF347" s="3">
        <f t="shared" si="192"/>
        <v>14.210437108591144</v>
      </c>
      <c r="AH347" s="28">
        <f t="shared" si="193"/>
        <v>0.26300000000000001</v>
      </c>
      <c r="AI347" s="28">
        <f t="shared" si="194"/>
        <v>2.5446900494077322E-4</v>
      </c>
      <c r="AJ347" s="40">
        <f t="shared" si="191"/>
        <v>1.4210437108591144E-2</v>
      </c>
      <c r="AK347" s="28"/>
      <c r="AM347" s="14">
        <f>Rho_Coef0+Rho_Coef1*Solution!I347+Rho_Coef2*Solution!I347^2</f>
        <v>0.98929755349266302</v>
      </c>
      <c r="AO347" s="3" t="str">
        <f t="shared" si="172"/>
        <v xml:space="preserve"> </v>
      </c>
      <c r="AP347" s="3" t="str">
        <f t="shared" si="173"/>
        <v xml:space="preserve"> </v>
      </c>
      <c r="AQ347" s="3" t="str">
        <f t="shared" si="174"/>
        <v xml:space="preserve"> </v>
      </c>
      <c r="AR347" s="3" t="str">
        <f t="shared" si="175"/>
        <v xml:space="preserve"> </v>
      </c>
    </row>
    <row r="348" spans="1:44">
      <c r="A348" s="3">
        <f t="shared" si="176"/>
        <v>3.4499999999999704</v>
      </c>
      <c r="B348" s="3">
        <f t="shared" si="165"/>
        <v>5.6915918508296404</v>
      </c>
      <c r="C348" s="3">
        <f t="shared" si="166"/>
        <v>2.7283579592539753</v>
      </c>
      <c r="D348" s="14">
        <f t="shared" si="177"/>
        <v>-6.3576939838597371E-2</v>
      </c>
      <c r="E348" s="14">
        <f t="shared" si="170"/>
        <v>-0.13862332953692871</v>
      </c>
      <c r="F348" s="14">
        <f t="shared" si="167"/>
        <v>5.4893915814541145</v>
      </c>
      <c r="G348" s="3">
        <f t="shared" si="171"/>
        <v>388.33681265696492</v>
      </c>
      <c r="H348" s="3">
        <f t="shared" si="168"/>
        <v>38.80456452072336</v>
      </c>
      <c r="I348" s="3">
        <f t="shared" si="169"/>
        <v>112.47801823206331</v>
      </c>
      <c r="P348" s="3" t="str">
        <f t="shared" si="195"/>
        <v xml:space="preserve"> </v>
      </c>
      <c r="Q348" s="3" t="str">
        <f t="shared" si="178"/>
        <v xml:space="preserve"> </v>
      </c>
      <c r="R348" s="3" t="str">
        <f t="shared" si="179"/>
        <v xml:space="preserve"> </v>
      </c>
      <c r="S348" s="3" t="str">
        <f t="shared" si="180"/>
        <v xml:space="preserve"> </v>
      </c>
      <c r="T348" s="3" t="str">
        <f t="shared" si="181"/>
        <v xml:space="preserve"> </v>
      </c>
      <c r="U348" s="3" t="str">
        <f t="shared" si="182"/>
        <v xml:space="preserve"> </v>
      </c>
      <c r="V348" s="3">
        <f t="shared" si="183"/>
        <v>5.6915918508296404</v>
      </c>
      <c r="W348" s="3" t="str">
        <f t="shared" si="184"/>
        <v xml:space="preserve"> </v>
      </c>
      <c r="X348" s="3" t="str">
        <f t="shared" si="185"/>
        <v xml:space="preserve"> </v>
      </c>
      <c r="Y348" s="3" t="str">
        <f t="shared" si="186"/>
        <v xml:space="preserve"> </v>
      </c>
      <c r="AA348" s="16" t="str">
        <f t="shared" si="187"/>
        <v>UprStage</v>
      </c>
      <c r="AC348" s="3">
        <f t="shared" si="188"/>
        <v>2.3982428571428556</v>
      </c>
      <c r="AD348" s="3">
        <f t="shared" si="189"/>
        <v>19.801588161411491</v>
      </c>
      <c r="AE348" s="3">
        <f t="shared" si="190"/>
        <v>0.33011510211111983</v>
      </c>
      <c r="AF348" s="3">
        <f t="shared" si="192"/>
        <v>14.135645662578833</v>
      </c>
      <c r="AH348" s="28">
        <f t="shared" si="193"/>
        <v>0.26300000000000001</v>
      </c>
      <c r="AI348" s="28">
        <f t="shared" si="194"/>
        <v>2.5446900494077322E-4</v>
      </c>
      <c r="AJ348" s="40">
        <f t="shared" si="191"/>
        <v>1.4135645662578833E-2</v>
      </c>
      <c r="AK348" s="28"/>
      <c r="AM348" s="14">
        <f>Rho_Coef0+Rho_Coef1*Solution!I348+Rho_Coef2*Solution!I348^2</f>
        <v>0.98926266325074386</v>
      </c>
      <c r="AO348" s="3" t="str">
        <f t="shared" si="172"/>
        <v xml:space="preserve"> </v>
      </c>
      <c r="AP348" s="3" t="str">
        <f t="shared" si="173"/>
        <v xml:space="preserve"> </v>
      </c>
      <c r="AQ348" s="3" t="str">
        <f t="shared" si="174"/>
        <v xml:space="preserve"> </v>
      </c>
      <c r="AR348" s="3" t="str">
        <f t="shared" si="175"/>
        <v xml:space="preserve"> </v>
      </c>
    </row>
    <row r="349" spans="1:44">
      <c r="A349" s="3">
        <f t="shared" si="176"/>
        <v>3.4599999999999702</v>
      </c>
      <c r="B349" s="3">
        <f t="shared" si="165"/>
        <v>5.3831837016583757</v>
      </c>
      <c r="C349" s="3">
        <f t="shared" si="166"/>
        <v>2.7837318370164152</v>
      </c>
      <c r="D349" s="14">
        <f t="shared" si="177"/>
        <v>-7.6935879112802419E-2</v>
      </c>
      <c r="E349" s="14">
        <f t="shared" si="170"/>
        <v>-0.13792857099837608</v>
      </c>
      <c r="F349" s="14">
        <f t="shared" si="167"/>
        <v>5.1683192515471967</v>
      </c>
      <c r="G349" s="3">
        <f t="shared" si="171"/>
        <v>367.46482343228257</v>
      </c>
      <c r="H349" s="3">
        <f t="shared" si="168"/>
        <v>42.68793264729301</v>
      </c>
      <c r="I349" s="3">
        <f t="shared" si="169"/>
        <v>112.88443711844215</v>
      </c>
      <c r="P349" s="3" t="str">
        <f t="shared" si="195"/>
        <v xml:space="preserve"> </v>
      </c>
      <c r="Q349" s="3" t="str">
        <f t="shared" si="178"/>
        <v xml:space="preserve"> </v>
      </c>
      <c r="R349" s="3" t="str">
        <f t="shared" si="179"/>
        <v xml:space="preserve"> </v>
      </c>
      <c r="S349" s="3" t="str">
        <f t="shared" si="180"/>
        <v xml:space="preserve"> </v>
      </c>
      <c r="T349" s="3" t="str">
        <f t="shared" si="181"/>
        <v xml:space="preserve"> </v>
      </c>
      <c r="U349" s="3" t="str">
        <f t="shared" si="182"/>
        <v xml:space="preserve"> </v>
      </c>
      <c r="V349" s="3">
        <f t="shared" si="183"/>
        <v>5.3831837016583757</v>
      </c>
      <c r="W349" s="3" t="str">
        <f t="shared" si="184"/>
        <v xml:space="preserve"> </v>
      </c>
      <c r="X349" s="3" t="str">
        <f t="shared" si="185"/>
        <v xml:space="preserve"> </v>
      </c>
      <c r="Y349" s="3" t="str">
        <f t="shared" si="186"/>
        <v xml:space="preserve"> </v>
      </c>
      <c r="AA349" s="16" t="str">
        <f t="shared" si="187"/>
        <v>UprStage</v>
      </c>
      <c r="AC349" s="3">
        <f t="shared" si="188"/>
        <v>2.3982428571428556</v>
      </c>
      <c r="AD349" s="3">
        <f t="shared" si="189"/>
        <v>19.801588161411491</v>
      </c>
      <c r="AE349" s="3">
        <f t="shared" si="190"/>
        <v>0.3854889798735599</v>
      </c>
      <c r="AF349" s="3">
        <f t="shared" si="192"/>
        <v>14.064800007992137</v>
      </c>
      <c r="AH349" s="28">
        <f t="shared" si="193"/>
        <v>0.26300000000000001</v>
      </c>
      <c r="AI349" s="28">
        <f t="shared" si="194"/>
        <v>2.5446900494077322E-4</v>
      </c>
      <c r="AJ349" s="40">
        <f t="shared" si="191"/>
        <v>1.4064800007992137E-2</v>
      </c>
      <c r="AK349" s="28"/>
      <c r="AM349" s="14">
        <f>Rho_Coef0+Rho_Coef1*Solution!I349+Rho_Coef2*Solution!I349^2</f>
        <v>0.98922398217355201</v>
      </c>
      <c r="AO349" s="3" t="str">
        <f t="shared" si="172"/>
        <v xml:space="preserve"> </v>
      </c>
      <c r="AP349" s="3" t="str">
        <f t="shared" si="173"/>
        <v xml:space="preserve"> </v>
      </c>
      <c r="AQ349" s="3" t="str">
        <f t="shared" si="174"/>
        <v xml:space="preserve"> </v>
      </c>
      <c r="AR349" s="3" t="str">
        <f t="shared" si="175"/>
        <v xml:space="preserve"> </v>
      </c>
    </row>
    <row r="350" spans="1:44">
      <c r="A350" s="3">
        <f t="shared" si="176"/>
        <v>3.46999999999997</v>
      </c>
      <c r="B350" s="3">
        <f t="shared" si="165"/>
        <v>5.0747755524871119</v>
      </c>
      <c r="C350" s="3">
        <f t="shared" si="166"/>
        <v>2.8360216332871429</v>
      </c>
      <c r="D350" s="14">
        <f t="shared" si="177"/>
        <v>-9.0747966409149922E-2</v>
      </c>
      <c r="E350" s="14">
        <f t="shared" si="170"/>
        <v>-0.13727250745530764</v>
      </c>
      <c r="F350" s="14">
        <f t="shared" si="167"/>
        <v>4.846755078622655</v>
      </c>
      <c r="G350" s="3">
        <f t="shared" si="171"/>
        <v>346.24872505697857</v>
      </c>
      <c r="H350" s="3">
        <f t="shared" si="168"/>
        <v>46.362580881615834</v>
      </c>
      <c r="I350" s="3">
        <f t="shared" si="169"/>
        <v>113.32862888116793</v>
      </c>
      <c r="P350" s="3" t="str">
        <f t="shared" si="195"/>
        <v xml:space="preserve"> </v>
      </c>
      <c r="Q350" s="3" t="str">
        <f t="shared" si="178"/>
        <v xml:space="preserve"> </v>
      </c>
      <c r="R350" s="3" t="str">
        <f t="shared" si="179"/>
        <v xml:space="preserve"> </v>
      </c>
      <c r="S350" s="3" t="str">
        <f t="shared" si="180"/>
        <v xml:space="preserve"> </v>
      </c>
      <c r="T350" s="3" t="str">
        <f t="shared" si="181"/>
        <v xml:space="preserve"> </v>
      </c>
      <c r="U350" s="3" t="str">
        <f t="shared" si="182"/>
        <v xml:space="preserve"> </v>
      </c>
      <c r="V350" s="3">
        <f t="shared" si="183"/>
        <v>5.0747755524871119</v>
      </c>
      <c r="W350" s="3" t="str">
        <f t="shared" si="184"/>
        <v xml:space="preserve"> </v>
      </c>
      <c r="X350" s="3" t="str">
        <f t="shared" si="185"/>
        <v xml:space="preserve"> </v>
      </c>
      <c r="Y350" s="3" t="str">
        <f t="shared" si="186"/>
        <v xml:space="preserve"> </v>
      </c>
      <c r="AA350" s="16" t="str">
        <f t="shared" si="187"/>
        <v>UprStage</v>
      </c>
      <c r="AC350" s="3">
        <f t="shared" si="188"/>
        <v>2.3982428571428556</v>
      </c>
      <c r="AD350" s="3">
        <f t="shared" si="189"/>
        <v>19.801588161411491</v>
      </c>
      <c r="AE350" s="3">
        <f t="shared" si="190"/>
        <v>0.43777877614428734</v>
      </c>
      <c r="AF350" s="3">
        <f t="shared" si="192"/>
        <v>13.997900144831073</v>
      </c>
      <c r="AH350" s="28">
        <f t="shared" si="193"/>
        <v>0.26300000000000001</v>
      </c>
      <c r="AI350" s="28">
        <f t="shared" si="194"/>
        <v>2.5446900494077322E-4</v>
      </c>
      <c r="AJ350" s="40">
        <f t="shared" si="191"/>
        <v>1.3997900144831073E-2</v>
      </c>
      <c r="AK350" s="28"/>
      <c r="AM350" s="14">
        <f>Rho_Coef0+Rho_Coef1*Solution!I350+Rho_Coef2*Solution!I350^2</f>
        <v>0.989181707333462</v>
      </c>
      <c r="AO350" s="3" t="str">
        <f t="shared" si="172"/>
        <v xml:space="preserve"> </v>
      </c>
      <c r="AP350" s="3" t="str">
        <f t="shared" si="173"/>
        <v xml:space="preserve"> </v>
      </c>
      <c r="AQ350" s="3" t="str">
        <f t="shared" si="174"/>
        <v xml:space="preserve"> </v>
      </c>
      <c r="AR350" s="3" t="str">
        <f t="shared" si="175"/>
        <v xml:space="preserve"> </v>
      </c>
    </row>
    <row r="351" spans="1:44">
      <c r="A351" s="3">
        <f t="shared" si="176"/>
        <v>3.4799999999999698</v>
      </c>
      <c r="B351" s="3">
        <f t="shared" si="165"/>
        <v>4.7663674033158481</v>
      </c>
      <c r="C351" s="3">
        <f t="shared" si="166"/>
        <v>2.8852273480661577</v>
      </c>
      <c r="D351" s="14">
        <f t="shared" si="177"/>
        <v>-0.10480426003393419</v>
      </c>
      <c r="E351" s="14">
        <f t="shared" si="170"/>
        <v>-0.13665513890772338</v>
      </c>
      <c r="F351" s="14">
        <f t="shared" si="167"/>
        <v>4.5249080043741898</v>
      </c>
      <c r="G351" s="3">
        <f t="shared" si="171"/>
        <v>324.71657806487536</v>
      </c>
      <c r="H351" s="3">
        <f t="shared" si="168"/>
        <v>49.825068132185621</v>
      </c>
      <c r="I351" s="3">
        <f t="shared" si="169"/>
        <v>113.80849051888734</v>
      </c>
      <c r="P351" s="3" t="str">
        <f t="shared" si="195"/>
        <v xml:space="preserve"> </v>
      </c>
      <c r="Q351" s="3" t="str">
        <f t="shared" si="178"/>
        <v xml:space="preserve"> </v>
      </c>
      <c r="R351" s="3" t="str">
        <f t="shared" si="179"/>
        <v xml:space="preserve"> </v>
      </c>
      <c r="S351" s="3" t="str">
        <f t="shared" si="180"/>
        <v xml:space="preserve"> </v>
      </c>
      <c r="T351" s="3" t="str">
        <f t="shared" si="181"/>
        <v xml:space="preserve"> </v>
      </c>
      <c r="U351" s="3" t="str">
        <f t="shared" si="182"/>
        <v xml:space="preserve"> </v>
      </c>
      <c r="V351" s="3">
        <f t="shared" si="183"/>
        <v>4.7663674033158481</v>
      </c>
      <c r="W351" s="3" t="str">
        <f t="shared" si="184"/>
        <v xml:space="preserve"> </v>
      </c>
      <c r="X351" s="3" t="str">
        <f t="shared" si="185"/>
        <v xml:space="preserve"> </v>
      </c>
      <c r="Y351" s="3" t="str">
        <f t="shared" si="186"/>
        <v xml:space="preserve"> </v>
      </c>
      <c r="AA351" s="16" t="str">
        <f t="shared" si="187"/>
        <v>UprStage</v>
      </c>
      <c r="AC351" s="3">
        <f t="shared" si="188"/>
        <v>2.3982428571428556</v>
      </c>
      <c r="AD351" s="3">
        <f t="shared" si="189"/>
        <v>19.801588161411491</v>
      </c>
      <c r="AE351" s="3">
        <f t="shared" si="190"/>
        <v>0.48698449092330215</v>
      </c>
      <c r="AF351" s="3">
        <f t="shared" si="192"/>
        <v>13.934946073095643</v>
      </c>
      <c r="AH351" s="28">
        <f t="shared" si="193"/>
        <v>0.26300000000000001</v>
      </c>
      <c r="AI351" s="28">
        <f t="shared" si="194"/>
        <v>2.5446900494077322E-4</v>
      </c>
      <c r="AJ351" s="40">
        <f t="shared" si="191"/>
        <v>1.3934946073095643E-2</v>
      </c>
      <c r="AK351" s="28"/>
      <c r="AM351" s="14">
        <f>Rho_Coef0+Rho_Coef1*Solution!I351+Rho_Coef2*Solution!I351^2</f>
        <v>0.9891360392108044</v>
      </c>
      <c r="AO351" s="3" t="str">
        <f t="shared" si="172"/>
        <v xml:space="preserve"> </v>
      </c>
      <c r="AP351" s="3" t="str">
        <f t="shared" si="173"/>
        <v xml:space="preserve"> </v>
      </c>
      <c r="AQ351" s="3" t="str">
        <f t="shared" si="174"/>
        <v xml:space="preserve"> </v>
      </c>
      <c r="AR351" s="3" t="str">
        <f t="shared" si="175"/>
        <v xml:space="preserve"> </v>
      </c>
    </row>
    <row r="352" spans="1:44">
      <c r="A352" s="3">
        <f t="shared" si="176"/>
        <v>3.4899999999999696</v>
      </c>
      <c r="B352" s="3">
        <f t="shared" si="165"/>
        <v>4.4579592541445843</v>
      </c>
      <c r="C352" s="3">
        <f t="shared" si="166"/>
        <v>2.9313489813534597</v>
      </c>
      <c r="D352" s="14">
        <f t="shared" si="177"/>
        <v>-0.11890437086325868</v>
      </c>
      <c r="E352" s="14">
        <f t="shared" si="170"/>
        <v>-0.13607646535562334</v>
      </c>
      <c r="F352" s="14">
        <f t="shared" si="167"/>
        <v>4.2029784179257019</v>
      </c>
      <c r="G352" s="3">
        <f t="shared" si="171"/>
        <v>302.89689105631805</v>
      </c>
      <c r="H352" s="3">
        <f t="shared" si="168"/>
        <v>53.072233912834378</v>
      </c>
      <c r="I352" s="3">
        <f t="shared" si="169"/>
        <v>114.32188604476201</v>
      </c>
      <c r="P352" s="3" t="str">
        <f t="shared" si="195"/>
        <v xml:space="preserve"> </v>
      </c>
      <c r="Q352" s="3" t="str">
        <f t="shared" si="178"/>
        <v xml:space="preserve"> </v>
      </c>
      <c r="R352" s="3" t="str">
        <f t="shared" si="179"/>
        <v xml:space="preserve"> </v>
      </c>
      <c r="S352" s="3" t="str">
        <f t="shared" si="180"/>
        <v xml:space="preserve"> </v>
      </c>
      <c r="T352" s="3" t="str">
        <f t="shared" si="181"/>
        <v xml:space="preserve"> </v>
      </c>
      <c r="U352" s="3" t="str">
        <f t="shared" si="182"/>
        <v xml:space="preserve"> </v>
      </c>
      <c r="V352" s="3">
        <f t="shared" si="183"/>
        <v>4.4579592541445843</v>
      </c>
      <c r="W352" s="3" t="str">
        <f t="shared" si="184"/>
        <v xml:space="preserve"> </v>
      </c>
      <c r="X352" s="3" t="str">
        <f t="shared" si="185"/>
        <v xml:space="preserve"> </v>
      </c>
      <c r="Y352" s="3" t="str">
        <f t="shared" si="186"/>
        <v xml:space="preserve"> </v>
      </c>
      <c r="AA352" s="16" t="str">
        <f t="shared" si="187"/>
        <v>UprStage</v>
      </c>
      <c r="AC352" s="3">
        <f t="shared" si="188"/>
        <v>2.3982428571428556</v>
      </c>
      <c r="AD352" s="3">
        <f t="shared" si="189"/>
        <v>19.801588161411491</v>
      </c>
      <c r="AE352" s="3">
        <f t="shared" si="190"/>
        <v>0.53310612421060433</v>
      </c>
      <c r="AF352" s="3">
        <f t="shared" si="192"/>
        <v>13.875937792785848</v>
      </c>
      <c r="AH352" s="28">
        <f t="shared" si="193"/>
        <v>0.26300000000000001</v>
      </c>
      <c r="AI352" s="28">
        <f t="shared" si="194"/>
        <v>2.5446900494077322E-4</v>
      </c>
      <c r="AJ352" s="40">
        <f t="shared" si="191"/>
        <v>1.3875937792785849E-2</v>
      </c>
      <c r="AK352" s="28"/>
      <c r="AM352" s="14">
        <f>Rho_Coef0+Rho_Coef1*Solution!I352+Rho_Coef2*Solution!I352^2</f>
        <v>0.9890871814245048</v>
      </c>
      <c r="AO352" s="3" t="str">
        <f t="shared" si="172"/>
        <v xml:space="preserve"> </v>
      </c>
      <c r="AP352" s="3" t="str">
        <f t="shared" si="173"/>
        <v xml:space="preserve"> </v>
      </c>
      <c r="AQ352" s="3" t="str">
        <f t="shared" si="174"/>
        <v xml:space="preserve"> </v>
      </c>
      <c r="AR352" s="3" t="str">
        <f t="shared" si="175"/>
        <v xml:space="preserve"> </v>
      </c>
    </row>
    <row r="353" spans="1:44">
      <c r="A353" s="3">
        <f t="shared" si="176"/>
        <v>3.4999999999999694</v>
      </c>
      <c r="B353" s="3">
        <f t="shared" ref="B353:B416" si="196">MAX(P353:Y353)</f>
        <v>4.1495511049733205</v>
      </c>
      <c r="C353" s="3">
        <f t="shared" ref="C353:C416" si="197">C352+AVERAGE(B352:B353)*DeltaT</f>
        <v>2.9743865331490493</v>
      </c>
      <c r="D353" s="14">
        <f t="shared" si="177"/>
        <v>-0.13285746939735504</v>
      </c>
      <c r="E353" s="14">
        <f t="shared" si="170"/>
        <v>-0.13553648679900743</v>
      </c>
      <c r="F353" s="14">
        <f t="shared" ref="F353:F416" si="198">B353+D353+E353</f>
        <v>3.8811571487769578</v>
      </c>
      <c r="G353" s="3">
        <f t="shared" si="171"/>
        <v>280.81847664751689</v>
      </c>
      <c r="H353" s="3">
        <f t="shared" ref="H353:H416" si="199">H352+(G352*DeltaT)</f>
        <v>56.101202823397557</v>
      </c>
      <c r="I353" s="3">
        <f t="shared" ref="I353:I416" si="200">I352+(H352*DeltaT)+(0.5*G353*DeltaT^2)</f>
        <v>114.86664930772274</v>
      </c>
      <c r="P353" s="3" t="str">
        <f t="shared" si="195"/>
        <v xml:space="preserve"> </v>
      </c>
      <c r="Q353" s="3" t="str">
        <f t="shared" si="178"/>
        <v xml:space="preserve"> </v>
      </c>
      <c r="R353" s="3" t="str">
        <f t="shared" si="179"/>
        <v xml:space="preserve"> </v>
      </c>
      <c r="S353" s="3" t="str">
        <f t="shared" si="180"/>
        <v xml:space="preserve"> </v>
      </c>
      <c r="T353" s="3" t="str">
        <f t="shared" si="181"/>
        <v xml:space="preserve"> </v>
      </c>
      <c r="U353" s="3" t="str">
        <f t="shared" si="182"/>
        <v xml:space="preserve"> </v>
      </c>
      <c r="V353" s="3">
        <f t="shared" si="183"/>
        <v>4.1495511049733205</v>
      </c>
      <c r="W353" s="3" t="str">
        <f t="shared" si="184"/>
        <v xml:space="preserve"> </v>
      </c>
      <c r="X353" s="3" t="str">
        <f t="shared" si="185"/>
        <v xml:space="preserve"> </v>
      </c>
      <c r="Y353" s="3" t="str">
        <f t="shared" si="186"/>
        <v xml:space="preserve"> </v>
      </c>
      <c r="AA353" s="16" t="str">
        <f t="shared" si="187"/>
        <v>UprStage</v>
      </c>
      <c r="AC353" s="3">
        <f t="shared" si="188"/>
        <v>2.3982428571428556</v>
      </c>
      <c r="AD353" s="3">
        <f t="shared" si="189"/>
        <v>19.801588161411491</v>
      </c>
      <c r="AE353" s="3">
        <f t="shared" si="190"/>
        <v>0.57614367600619387</v>
      </c>
      <c r="AF353" s="3">
        <f t="shared" si="192"/>
        <v>13.820875303901683</v>
      </c>
      <c r="AH353" s="28">
        <f t="shared" si="193"/>
        <v>0.26300000000000001</v>
      </c>
      <c r="AI353" s="28">
        <f t="shared" si="194"/>
        <v>2.5446900494077322E-4</v>
      </c>
      <c r="AJ353" s="40">
        <f t="shared" si="191"/>
        <v>1.3820875303901683E-2</v>
      </c>
      <c r="AK353" s="28"/>
      <c r="AM353" s="14">
        <f>Rho_Coef0+Rho_Coef1*Solution!I353+Rho_Coef2*Solution!I353^2</f>
        <v>0.98903534045804642</v>
      </c>
      <c r="AO353" s="3" t="str">
        <f t="shared" si="172"/>
        <v xml:space="preserve"> </v>
      </c>
      <c r="AP353" s="3" t="str">
        <f t="shared" si="173"/>
        <v xml:space="preserve"> </v>
      </c>
      <c r="AQ353" s="3" t="str">
        <f t="shared" si="174"/>
        <v xml:space="preserve"> </v>
      </c>
      <c r="AR353" s="3" t="str">
        <f t="shared" si="175"/>
        <v xml:space="preserve"> </v>
      </c>
    </row>
    <row r="354" spans="1:44">
      <c r="A354" s="3">
        <f t="shared" si="176"/>
        <v>3.5099999999999691</v>
      </c>
      <c r="B354" s="3">
        <f t="shared" si="196"/>
        <v>3.8411429558020562</v>
      </c>
      <c r="C354" s="3">
        <f t="shared" si="197"/>
        <v>3.0143400034529262</v>
      </c>
      <c r="D354" s="14">
        <f t="shared" si="177"/>
        <v>-0.14648322168949016</v>
      </c>
      <c r="E354" s="14">
        <f t="shared" si="170"/>
        <v>-0.13503520323787574</v>
      </c>
      <c r="F354" s="14">
        <f t="shared" si="198"/>
        <v>3.5596245308746903</v>
      </c>
      <c r="G354" s="3">
        <f t="shared" si="171"/>
        <v>258.51030745078339</v>
      </c>
      <c r="H354" s="3">
        <f t="shared" si="199"/>
        <v>58.909387589872729</v>
      </c>
      <c r="I354" s="3">
        <f t="shared" si="200"/>
        <v>115.44058685132926</v>
      </c>
      <c r="P354" s="3" t="str">
        <f t="shared" si="195"/>
        <v xml:space="preserve"> </v>
      </c>
      <c r="Q354" s="3" t="str">
        <f t="shared" si="178"/>
        <v xml:space="preserve"> </v>
      </c>
      <c r="R354" s="3" t="str">
        <f t="shared" si="179"/>
        <v xml:space="preserve"> </v>
      </c>
      <c r="S354" s="3" t="str">
        <f t="shared" si="180"/>
        <v xml:space="preserve"> </v>
      </c>
      <c r="T354" s="3" t="str">
        <f t="shared" si="181"/>
        <v xml:space="preserve"> </v>
      </c>
      <c r="U354" s="3" t="str">
        <f t="shared" si="182"/>
        <v xml:space="preserve"> </v>
      </c>
      <c r="V354" s="3">
        <f t="shared" si="183"/>
        <v>3.8411429558020562</v>
      </c>
      <c r="W354" s="3" t="str">
        <f t="shared" si="184"/>
        <v xml:space="preserve"> </v>
      </c>
      <c r="X354" s="3" t="str">
        <f t="shared" si="185"/>
        <v xml:space="preserve"> </v>
      </c>
      <c r="Y354" s="3" t="str">
        <f t="shared" si="186"/>
        <v xml:space="preserve"> </v>
      </c>
      <c r="AA354" s="16" t="str">
        <f t="shared" si="187"/>
        <v>UprStage</v>
      </c>
      <c r="AC354" s="3">
        <f t="shared" si="188"/>
        <v>2.3982428571428556</v>
      </c>
      <c r="AD354" s="3">
        <f t="shared" si="189"/>
        <v>19.801588161411491</v>
      </c>
      <c r="AE354" s="3">
        <f t="shared" si="190"/>
        <v>0.61609714631007073</v>
      </c>
      <c r="AF354" s="3">
        <f t="shared" si="192"/>
        <v>13.769758606443155</v>
      </c>
      <c r="AH354" s="28">
        <f t="shared" si="193"/>
        <v>0.26300000000000001</v>
      </c>
      <c r="AI354" s="28">
        <f t="shared" si="194"/>
        <v>2.5446900494077322E-4</v>
      </c>
      <c r="AJ354" s="40">
        <f t="shared" si="191"/>
        <v>1.3769758606443154E-2</v>
      </c>
      <c r="AK354" s="28"/>
      <c r="AM354" s="14">
        <f>Rho_Coef0+Rho_Coef1*Solution!I354+Rho_Coef2*Solution!I354^2</f>
        <v>0.988980725382124</v>
      </c>
      <c r="AO354" s="3" t="str">
        <f t="shared" si="172"/>
        <v xml:space="preserve"> </v>
      </c>
      <c r="AP354" s="3" t="str">
        <f t="shared" si="173"/>
        <v xml:space="preserve"> </v>
      </c>
      <c r="AQ354" s="3" t="str">
        <f t="shared" si="174"/>
        <v xml:space="preserve"> </v>
      </c>
      <c r="AR354" s="3" t="str">
        <f t="shared" si="175"/>
        <v xml:space="preserve"> </v>
      </c>
    </row>
    <row r="355" spans="1:44">
      <c r="A355" s="3">
        <f t="shared" si="176"/>
        <v>3.5199999999999689</v>
      </c>
      <c r="B355" s="3">
        <f t="shared" si="196"/>
        <v>3.5327348066307924</v>
      </c>
      <c r="C355" s="3">
        <f t="shared" si="197"/>
        <v>3.0512093922650902</v>
      </c>
      <c r="D355" s="14">
        <f t="shared" si="177"/>
        <v>-0.1596126477997826</v>
      </c>
      <c r="E355" s="14">
        <f t="shared" si="170"/>
        <v>-0.13457261467222825</v>
      </c>
      <c r="F355" s="14">
        <f t="shared" si="198"/>
        <v>3.2385495441587815</v>
      </c>
      <c r="G355" s="3">
        <f t="shared" si="171"/>
        <v>236.00137341894782</v>
      </c>
      <c r="H355" s="3">
        <f t="shared" si="199"/>
        <v>61.494490664380564</v>
      </c>
      <c r="I355" s="3">
        <f t="shared" si="200"/>
        <v>116.04148079589893</v>
      </c>
      <c r="P355" s="3" t="str">
        <f t="shared" si="195"/>
        <v xml:space="preserve"> </v>
      </c>
      <c r="Q355" s="3" t="str">
        <f t="shared" si="178"/>
        <v xml:space="preserve"> </v>
      </c>
      <c r="R355" s="3" t="str">
        <f t="shared" si="179"/>
        <v xml:space="preserve"> </v>
      </c>
      <c r="S355" s="3" t="str">
        <f t="shared" si="180"/>
        <v xml:space="preserve"> </v>
      </c>
      <c r="T355" s="3" t="str">
        <f t="shared" si="181"/>
        <v xml:space="preserve"> </v>
      </c>
      <c r="U355" s="3" t="str">
        <f t="shared" si="182"/>
        <v xml:space="preserve"> </v>
      </c>
      <c r="V355" s="3">
        <f t="shared" si="183"/>
        <v>3.5327348066307924</v>
      </c>
      <c r="W355" s="3" t="str">
        <f t="shared" si="184"/>
        <v xml:space="preserve"> </v>
      </c>
      <c r="X355" s="3" t="str">
        <f t="shared" si="185"/>
        <v xml:space="preserve"> </v>
      </c>
      <c r="Y355" s="3" t="str">
        <f t="shared" si="186"/>
        <v xml:space="preserve"> </v>
      </c>
      <c r="AA355" s="16" t="str">
        <f t="shared" si="187"/>
        <v>UprStage</v>
      </c>
      <c r="AC355" s="3">
        <f t="shared" si="188"/>
        <v>2.3982428571428556</v>
      </c>
      <c r="AD355" s="3">
        <f t="shared" si="189"/>
        <v>19.801588161411491</v>
      </c>
      <c r="AE355" s="3">
        <f t="shared" si="190"/>
        <v>0.65296653512223501</v>
      </c>
      <c r="AF355" s="3">
        <f t="shared" si="192"/>
        <v>13.722587700410257</v>
      </c>
      <c r="AH355" s="28">
        <f t="shared" si="193"/>
        <v>0.26300000000000001</v>
      </c>
      <c r="AI355" s="28">
        <f t="shared" si="194"/>
        <v>2.5446900494077322E-4</v>
      </c>
      <c r="AJ355" s="40">
        <f t="shared" si="191"/>
        <v>1.3722587700410257E-2</v>
      </c>
      <c r="AK355" s="28"/>
      <c r="AM355" s="14">
        <f>Rho_Coef0+Rho_Coef1*Solution!I355+Rho_Coef2*Solution!I355^2</f>
        <v>0.98892354757537893</v>
      </c>
      <c r="AO355" s="3" t="str">
        <f t="shared" si="172"/>
        <v xml:space="preserve"> </v>
      </c>
      <c r="AP355" s="3" t="str">
        <f t="shared" si="173"/>
        <v xml:space="preserve"> </v>
      </c>
      <c r="AQ355" s="3" t="str">
        <f t="shared" si="174"/>
        <v xml:space="preserve"> </v>
      </c>
      <c r="AR355" s="3" t="str">
        <f t="shared" si="175"/>
        <v xml:space="preserve"> </v>
      </c>
    </row>
    <row r="356" spans="1:44">
      <c r="A356" s="3">
        <f t="shared" si="176"/>
        <v>3.5299999999999687</v>
      </c>
      <c r="B356" s="3">
        <f t="shared" si="196"/>
        <v>3.2243266574595286</v>
      </c>
      <c r="C356" s="3">
        <f t="shared" si="197"/>
        <v>3.084994699585542</v>
      </c>
      <c r="D356" s="14">
        <f t="shared" si="177"/>
        <v>-0.17208889747764608</v>
      </c>
      <c r="E356" s="14">
        <f t="shared" si="170"/>
        <v>-0.13414872110206491</v>
      </c>
      <c r="F356" s="14">
        <f t="shared" si="198"/>
        <v>2.9180890388798177</v>
      </c>
      <c r="G356" s="3">
        <f t="shared" si="171"/>
        <v>213.32054184369167</v>
      </c>
      <c r="H356" s="3">
        <f t="shared" si="199"/>
        <v>63.854504398570043</v>
      </c>
      <c r="I356" s="3">
        <f t="shared" si="200"/>
        <v>116.66709172963492</v>
      </c>
      <c r="P356" s="3" t="str">
        <f t="shared" si="195"/>
        <v xml:space="preserve"> </v>
      </c>
      <c r="Q356" s="3" t="str">
        <f t="shared" si="178"/>
        <v xml:space="preserve"> </v>
      </c>
      <c r="R356" s="3" t="str">
        <f t="shared" si="179"/>
        <v xml:space="preserve"> </v>
      </c>
      <c r="S356" s="3" t="str">
        <f t="shared" si="180"/>
        <v xml:space="preserve"> </v>
      </c>
      <c r="T356" s="3" t="str">
        <f t="shared" si="181"/>
        <v xml:space="preserve"> </v>
      </c>
      <c r="U356" s="3" t="str">
        <f t="shared" si="182"/>
        <v xml:space="preserve"> </v>
      </c>
      <c r="V356" s="3">
        <f t="shared" si="183"/>
        <v>3.2243266574595286</v>
      </c>
      <c r="W356" s="3" t="str">
        <f t="shared" si="184"/>
        <v xml:space="preserve"> </v>
      </c>
      <c r="X356" s="3" t="str">
        <f t="shared" si="185"/>
        <v xml:space="preserve"> </v>
      </c>
      <c r="Y356" s="3" t="str">
        <f t="shared" si="186"/>
        <v xml:space="preserve"> </v>
      </c>
      <c r="AA356" s="16" t="str">
        <f t="shared" si="187"/>
        <v>UprStage</v>
      </c>
      <c r="AC356" s="3">
        <f t="shared" si="188"/>
        <v>2.3982428571428556</v>
      </c>
      <c r="AD356" s="3">
        <f t="shared" si="189"/>
        <v>19.801588161411491</v>
      </c>
      <c r="AE356" s="3">
        <f t="shared" si="190"/>
        <v>0.68675184244268661</v>
      </c>
      <c r="AF356" s="3">
        <f t="shared" si="192"/>
        <v>13.679362585802993</v>
      </c>
      <c r="AH356" s="28">
        <f t="shared" si="193"/>
        <v>0.26300000000000001</v>
      </c>
      <c r="AI356" s="28">
        <f t="shared" si="194"/>
        <v>2.5446900494077322E-4</v>
      </c>
      <c r="AJ356" s="40">
        <f t="shared" si="191"/>
        <v>1.3679362585802993E-2</v>
      </c>
      <c r="AK356" s="28"/>
      <c r="AM356" s="14">
        <f>Rho_Coef0+Rho_Coef1*Solution!I356+Rho_Coef2*Solution!I356^2</f>
        <v>0.98886402044460364</v>
      </c>
      <c r="AO356" s="3" t="str">
        <f t="shared" si="172"/>
        <v xml:space="preserve"> </v>
      </c>
      <c r="AP356" s="3" t="str">
        <f t="shared" si="173"/>
        <v xml:space="preserve"> </v>
      </c>
      <c r="AQ356" s="3" t="str">
        <f t="shared" si="174"/>
        <v xml:space="preserve"> </v>
      </c>
      <c r="AR356" s="3" t="str">
        <f t="shared" si="175"/>
        <v xml:space="preserve"> </v>
      </c>
    </row>
    <row r="357" spans="1:44">
      <c r="A357" s="3">
        <f t="shared" si="176"/>
        <v>3.5399999999999685</v>
      </c>
      <c r="B357" s="3">
        <f t="shared" si="196"/>
        <v>2.9159185082882644</v>
      </c>
      <c r="C357" s="3">
        <f t="shared" si="197"/>
        <v>3.1156959254142809</v>
      </c>
      <c r="D357" s="14">
        <f t="shared" si="177"/>
        <v>-0.18376793887896295</v>
      </c>
      <c r="E357" s="14">
        <f t="shared" si="170"/>
        <v>-0.13376352252738577</v>
      </c>
      <c r="F357" s="14">
        <f t="shared" si="198"/>
        <v>2.5983870468819155</v>
      </c>
      <c r="G357" s="3">
        <f t="shared" si="171"/>
        <v>190.49642123537561</v>
      </c>
      <c r="H357" s="3">
        <f t="shared" si="199"/>
        <v>65.987709817006959</v>
      </c>
      <c r="I357" s="3">
        <f t="shared" si="200"/>
        <v>117.31516159468239</v>
      </c>
      <c r="P357" s="3" t="str">
        <f t="shared" si="195"/>
        <v xml:space="preserve"> </v>
      </c>
      <c r="Q357" s="3" t="str">
        <f t="shared" si="178"/>
        <v xml:space="preserve"> </v>
      </c>
      <c r="R357" s="3" t="str">
        <f t="shared" si="179"/>
        <v xml:space="preserve"> </v>
      </c>
      <c r="S357" s="3" t="str">
        <f t="shared" si="180"/>
        <v xml:space="preserve"> </v>
      </c>
      <c r="T357" s="3" t="str">
        <f t="shared" si="181"/>
        <v xml:space="preserve"> </v>
      </c>
      <c r="U357" s="3" t="str">
        <f t="shared" si="182"/>
        <v xml:space="preserve"> </v>
      </c>
      <c r="V357" s="3">
        <f t="shared" si="183"/>
        <v>2.9159185082882644</v>
      </c>
      <c r="W357" s="3" t="str">
        <f t="shared" si="184"/>
        <v xml:space="preserve"> </v>
      </c>
      <c r="X357" s="3" t="str">
        <f t="shared" si="185"/>
        <v xml:space="preserve"> </v>
      </c>
      <c r="Y357" s="3" t="str">
        <f t="shared" si="186"/>
        <v xml:space="preserve"> </v>
      </c>
      <c r="AA357" s="16" t="str">
        <f t="shared" si="187"/>
        <v>UprStage</v>
      </c>
      <c r="AC357" s="3">
        <f t="shared" si="188"/>
        <v>2.3982428571428556</v>
      </c>
      <c r="AD357" s="3">
        <f t="shared" si="189"/>
        <v>19.801588161411491</v>
      </c>
      <c r="AE357" s="3">
        <f t="shared" si="190"/>
        <v>0.71745306827142552</v>
      </c>
      <c r="AF357" s="3">
        <f t="shared" si="192"/>
        <v>13.640083262621364</v>
      </c>
      <c r="AH357" s="28">
        <f t="shared" si="193"/>
        <v>0.26300000000000001</v>
      </c>
      <c r="AI357" s="28">
        <f t="shared" si="194"/>
        <v>2.5446900494077322E-4</v>
      </c>
      <c r="AJ357" s="40">
        <f t="shared" si="191"/>
        <v>1.3640083262621363E-2</v>
      </c>
      <c r="AK357" s="28"/>
      <c r="AM357" s="14">
        <f>Rho_Coef0+Rho_Coef1*Solution!I357+Rho_Coef2*Solution!I357^2</f>
        <v>0.98880235914577541</v>
      </c>
      <c r="AO357" s="3" t="str">
        <f t="shared" si="172"/>
        <v xml:space="preserve"> </v>
      </c>
      <c r="AP357" s="3" t="str">
        <f t="shared" si="173"/>
        <v xml:space="preserve"> </v>
      </c>
      <c r="AQ357" s="3" t="str">
        <f t="shared" si="174"/>
        <v xml:space="preserve"> </v>
      </c>
      <c r="AR357" s="3" t="str">
        <f t="shared" si="175"/>
        <v xml:space="preserve"> </v>
      </c>
    </row>
    <row r="358" spans="1:44">
      <c r="A358" s="3">
        <f t="shared" si="176"/>
        <v>3.5499999999999683</v>
      </c>
      <c r="B358" s="3">
        <f t="shared" si="196"/>
        <v>2.6075103591170006</v>
      </c>
      <c r="C358" s="3">
        <f t="shared" si="197"/>
        <v>3.143313069751307</v>
      </c>
      <c r="D358" s="14">
        <f t="shared" si="177"/>
        <v>-0.19451915725435634</v>
      </c>
      <c r="E358" s="14">
        <f t="shared" si="170"/>
        <v>-0.13341701894819083</v>
      </c>
      <c r="F358" s="14">
        <f t="shared" si="198"/>
        <v>2.2795741829144536</v>
      </c>
      <c r="G358" s="3">
        <f t="shared" si="171"/>
        <v>167.55723023281629</v>
      </c>
      <c r="H358" s="3">
        <f t="shared" si="199"/>
        <v>67.89267402936072</v>
      </c>
      <c r="I358" s="3">
        <f t="shared" si="200"/>
        <v>117.98341655436411</v>
      </c>
      <c r="P358" s="3" t="str">
        <f t="shared" si="195"/>
        <v xml:space="preserve"> </v>
      </c>
      <c r="Q358" s="3" t="str">
        <f t="shared" si="178"/>
        <v xml:space="preserve"> </v>
      </c>
      <c r="R358" s="3" t="str">
        <f t="shared" si="179"/>
        <v xml:space="preserve"> </v>
      </c>
      <c r="S358" s="3" t="str">
        <f t="shared" si="180"/>
        <v xml:space="preserve"> </v>
      </c>
      <c r="T358" s="3" t="str">
        <f t="shared" si="181"/>
        <v xml:space="preserve"> </v>
      </c>
      <c r="U358" s="3" t="str">
        <f t="shared" si="182"/>
        <v xml:space="preserve"> </v>
      </c>
      <c r="V358" s="3">
        <f t="shared" si="183"/>
        <v>2.6075103591170006</v>
      </c>
      <c r="W358" s="3" t="str">
        <f t="shared" si="184"/>
        <v xml:space="preserve"> </v>
      </c>
      <c r="X358" s="3" t="str">
        <f t="shared" si="185"/>
        <v xml:space="preserve"> </v>
      </c>
      <c r="Y358" s="3" t="str">
        <f t="shared" si="186"/>
        <v xml:space="preserve"> </v>
      </c>
      <c r="AA358" s="16" t="str">
        <f t="shared" si="187"/>
        <v>UprStage</v>
      </c>
      <c r="AC358" s="3">
        <f t="shared" si="188"/>
        <v>2.3982428571428556</v>
      </c>
      <c r="AD358" s="3">
        <f t="shared" si="189"/>
        <v>19.801588161411491</v>
      </c>
      <c r="AE358" s="3">
        <f t="shared" si="190"/>
        <v>0.74507021260845185</v>
      </c>
      <c r="AF358" s="3">
        <f t="shared" si="192"/>
        <v>13.604749730865366</v>
      </c>
      <c r="AH358" s="28">
        <f t="shared" si="193"/>
        <v>0.26300000000000001</v>
      </c>
      <c r="AI358" s="28">
        <f t="shared" si="194"/>
        <v>2.5446900494077322E-4</v>
      </c>
      <c r="AJ358" s="40">
        <f t="shared" si="191"/>
        <v>1.3604749730865366E-2</v>
      </c>
      <c r="AK358" s="28"/>
      <c r="AM358" s="14">
        <f>Rho_Coef0+Rho_Coef1*Solution!I358+Rho_Coef2*Solution!I358^2</f>
        <v>0.98873878030724982</v>
      </c>
      <c r="AO358" s="3" t="str">
        <f t="shared" si="172"/>
        <v xml:space="preserve"> </v>
      </c>
      <c r="AP358" s="3" t="str">
        <f t="shared" si="173"/>
        <v xml:space="preserve"> </v>
      </c>
      <c r="AQ358" s="3" t="str">
        <f t="shared" si="174"/>
        <v xml:space="preserve"> </v>
      </c>
      <c r="AR358" s="3" t="str">
        <f t="shared" si="175"/>
        <v xml:space="preserve"> </v>
      </c>
    </row>
    <row r="359" spans="1:44">
      <c r="A359" s="3">
        <f t="shared" si="176"/>
        <v>3.5599999999999681</v>
      </c>
      <c r="B359" s="3">
        <f t="shared" si="196"/>
        <v>2.2991022099457368</v>
      </c>
      <c r="C359" s="3">
        <f t="shared" si="197"/>
        <v>3.1678461325966207</v>
      </c>
      <c r="D359" s="14">
        <f t="shared" si="177"/>
        <v>-0.20422586168205459</v>
      </c>
      <c r="E359" s="14">
        <f t="shared" si="170"/>
        <v>-0.13310921036448006</v>
      </c>
      <c r="F359" s="14">
        <f t="shared" si="198"/>
        <v>1.9617671378992021</v>
      </c>
      <c r="G359" s="3">
        <f t="shared" si="171"/>
        <v>144.53067259734064</v>
      </c>
      <c r="H359" s="3">
        <f t="shared" si="199"/>
        <v>69.568246331688883</v>
      </c>
      <c r="I359" s="3">
        <f t="shared" si="200"/>
        <v>118.66956982828758</v>
      </c>
      <c r="P359" s="3" t="str">
        <f t="shared" si="195"/>
        <v xml:space="preserve"> </v>
      </c>
      <c r="Q359" s="3" t="str">
        <f t="shared" si="178"/>
        <v xml:space="preserve"> </v>
      </c>
      <c r="R359" s="3" t="str">
        <f t="shared" si="179"/>
        <v xml:space="preserve"> </v>
      </c>
      <c r="S359" s="3" t="str">
        <f t="shared" si="180"/>
        <v xml:space="preserve"> </v>
      </c>
      <c r="T359" s="3" t="str">
        <f t="shared" si="181"/>
        <v xml:space="preserve"> </v>
      </c>
      <c r="U359" s="3" t="str">
        <f t="shared" si="182"/>
        <v xml:space="preserve"> </v>
      </c>
      <c r="V359" s="3">
        <f t="shared" si="183"/>
        <v>2.2991022099457368</v>
      </c>
      <c r="W359" s="3" t="str">
        <f t="shared" si="184"/>
        <v xml:space="preserve"> </v>
      </c>
      <c r="X359" s="3" t="str">
        <f t="shared" si="185"/>
        <v xml:space="preserve"> </v>
      </c>
      <c r="Y359" s="3" t="str">
        <f t="shared" si="186"/>
        <v xml:space="preserve"> </v>
      </c>
      <c r="AA359" s="16" t="str">
        <f t="shared" si="187"/>
        <v>UprStage</v>
      </c>
      <c r="AC359" s="3">
        <f t="shared" si="188"/>
        <v>2.3982428571428556</v>
      </c>
      <c r="AD359" s="3">
        <f t="shared" si="189"/>
        <v>19.801588161411491</v>
      </c>
      <c r="AE359" s="3">
        <f t="shared" si="190"/>
        <v>0.7696032754537655</v>
      </c>
      <c r="AF359" s="3">
        <f t="shared" si="192"/>
        <v>13.573361990535002</v>
      </c>
      <c r="AH359" s="28">
        <f t="shared" si="193"/>
        <v>0.26300000000000001</v>
      </c>
      <c r="AI359" s="28">
        <f t="shared" si="194"/>
        <v>2.5446900494077322E-4</v>
      </c>
      <c r="AJ359" s="40">
        <f t="shared" si="191"/>
        <v>1.3573361990535002E-2</v>
      </c>
      <c r="AK359" s="28"/>
      <c r="AM359" s="14">
        <f>Rho_Coef0+Rho_Coef1*Solution!I359+Rho_Coef2*Solution!I359^2</f>
        <v>0.98867350175639879</v>
      </c>
      <c r="AO359" s="3" t="str">
        <f t="shared" si="172"/>
        <v xml:space="preserve"> </v>
      </c>
      <c r="AP359" s="3" t="str">
        <f t="shared" si="173"/>
        <v xml:space="preserve"> </v>
      </c>
      <c r="AQ359" s="3" t="str">
        <f t="shared" si="174"/>
        <v xml:space="preserve"> </v>
      </c>
      <c r="AR359" s="3" t="str">
        <f t="shared" si="175"/>
        <v xml:space="preserve"> </v>
      </c>
    </row>
    <row r="360" spans="1:44">
      <c r="A360" s="3">
        <f t="shared" si="176"/>
        <v>3.5699999999999679</v>
      </c>
      <c r="B360" s="3">
        <f t="shared" si="196"/>
        <v>1.990694060774473</v>
      </c>
      <c r="C360" s="3">
        <f t="shared" si="197"/>
        <v>3.1892951139502217</v>
      </c>
      <c r="D360" s="14">
        <f t="shared" si="177"/>
        <v>-0.21278569904246275</v>
      </c>
      <c r="E360" s="14">
        <f t="shared" si="170"/>
        <v>-0.13284009677625347</v>
      </c>
      <c r="F360" s="14">
        <f t="shared" si="198"/>
        <v>1.6450682649557566</v>
      </c>
      <c r="G360" s="3">
        <f t="shared" si="171"/>
        <v>121.4438192385617</v>
      </c>
      <c r="H360" s="3">
        <f t="shared" si="199"/>
        <v>71.013553057662293</v>
      </c>
      <c r="I360" s="3">
        <f t="shared" si="200"/>
        <v>119.37132448256639</v>
      </c>
      <c r="P360" s="3" t="str">
        <f t="shared" si="195"/>
        <v xml:space="preserve"> </v>
      </c>
      <c r="Q360" s="3" t="str">
        <f t="shared" si="178"/>
        <v xml:space="preserve"> </v>
      </c>
      <c r="R360" s="3" t="str">
        <f t="shared" si="179"/>
        <v xml:space="preserve"> </v>
      </c>
      <c r="S360" s="3" t="str">
        <f t="shared" si="180"/>
        <v xml:space="preserve"> </v>
      </c>
      <c r="T360" s="3" t="str">
        <f t="shared" si="181"/>
        <v xml:space="preserve"> </v>
      </c>
      <c r="U360" s="3" t="str">
        <f t="shared" si="182"/>
        <v xml:space="preserve"> </v>
      </c>
      <c r="V360" s="3">
        <f t="shared" si="183"/>
        <v>1.990694060774473</v>
      </c>
      <c r="W360" s="3" t="str">
        <f t="shared" si="184"/>
        <v xml:space="preserve"> </v>
      </c>
      <c r="X360" s="3" t="str">
        <f t="shared" si="185"/>
        <v xml:space="preserve"> </v>
      </c>
      <c r="Y360" s="3" t="str">
        <f t="shared" si="186"/>
        <v xml:space="preserve"> </v>
      </c>
      <c r="AA360" s="16" t="str">
        <f t="shared" si="187"/>
        <v>UprStage</v>
      </c>
      <c r="AC360" s="3">
        <f t="shared" si="188"/>
        <v>2.3982428571428556</v>
      </c>
      <c r="AD360" s="3">
        <f t="shared" si="189"/>
        <v>19.801588161411491</v>
      </c>
      <c r="AE360" s="3">
        <f t="shared" si="190"/>
        <v>0.79105225680736657</v>
      </c>
      <c r="AF360" s="3">
        <f t="shared" si="192"/>
        <v>13.54592004163027</v>
      </c>
      <c r="AH360" s="28">
        <f t="shared" si="193"/>
        <v>0.26300000000000001</v>
      </c>
      <c r="AI360" s="28">
        <f t="shared" si="194"/>
        <v>2.5446900494077322E-4</v>
      </c>
      <c r="AJ360" s="40">
        <f t="shared" si="191"/>
        <v>1.354592004163027E-2</v>
      </c>
      <c r="AK360" s="28"/>
      <c r="AM360" s="14">
        <f>Rho_Coef0+Rho_Coef1*Solution!I360+Rho_Coef2*Solution!I360^2</f>
        <v>0.98860674225092027</v>
      </c>
      <c r="AO360" s="3" t="str">
        <f t="shared" si="172"/>
        <v xml:space="preserve"> </v>
      </c>
      <c r="AP360" s="3" t="str">
        <f t="shared" si="173"/>
        <v xml:space="preserve"> </v>
      </c>
      <c r="AQ360" s="3" t="str">
        <f t="shared" si="174"/>
        <v xml:space="preserve"> </v>
      </c>
      <c r="AR360" s="3" t="str">
        <f t="shared" si="175"/>
        <v xml:space="preserve"> </v>
      </c>
    </row>
    <row r="361" spans="1:44">
      <c r="A361" s="3">
        <f t="shared" si="176"/>
        <v>3.5799999999999677</v>
      </c>
      <c r="B361" s="3">
        <f t="shared" si="196"/>
        <v>1.6822859116032092</v>
      </c>
      <c r="C361" s="3">
        <f t="shared" si="197"/>
        <v>3.2076600138121103</v>
      </c>
      <c r="D361" s="14">
        <f t="shared" si="177"/>
        <v>-0.22011097552242914</v>
      </c>
      <c r="E361" s="14">
        <f t="shared" si="170"/>
        <v>-0.1326096781835111</v>
      </c>
      <c r="F361" s="14">
        <f t="shared" si="198"/>
        <v>1.329565257897269</v>
      </c>
      <c r="G361" s="3">
        <f t="shared" si="171"/>
        <v>98.322998102106027</v>
      </c>
      <c r="H361" s="3">
        <f t="shared" si="199"/>
        <v>72.227991250047907</v>
      </c>
      <c r="I361" s="3">
        <f t="shared" si="200"/>
        <v>120.08637616304812</v>
      </c>
      <c r="P361" s="3" t="str">
        <f t="shared" si="195"/>
        <v xml:space="preserve"> </v>
      </c>
      <c r="Q361" s="3" t="str">
        <f t="shared" si="178"/>
        <v xml:space="preserve"> </v>
      </c>
      <c r="R361" s="3" t="str">
        <f t="shared" si="179"/>
        <v xml:space="preserve"> </v>
      </c>
      <c r="S361" s="3" t="str">
        <f t="shared" si="180"/>
        <v xml:space="preserve"> </v>
      </c>
      <c r="T361" s="3" t="str">
        <f t="shared" si="181"/>
        <v xml:space="preserve"> </v>
      </c>
      <c r="U361" s="3" t="str">
        <f t="shared" si="182"/>
        <v xml:space="preserve"> </v>
      </c>
      <c r="V361" s="3">
        <f t="shared" si="183"/>
        <v>1.6822859116032092</v>
      </c>
      <c r="W361" s="3" t="str">
        <f t="shared" si="184"/>
        <v xml:space="preserve"> </v>
      </c>
      <c r="X361" s="3" t="str">
        <f t="shared" si="185"/>
        <v xml:space="preserve"> </v>
      </c>
      <c r="Y361" s="3" t="str">
        <f t="shared" si="186"/>
        <v xml:space="preserve"> </v>
      </c>
      <c r="AA361" s="16" t="str">
        <f t="shared" si="187"/>
        <v>UprStage</v>
      </c>
      <c r="AC361" s="3">
        <f t="shared" si="188"/>
        <v>2.3982428571428556</v>
      </c>
      <c r="AD361" s="3">
        <f t="shared" si="189"/>
        <v>19.801588161411491</v>
      </c>
      <c r="AE361" s="3">
        <f t="shared" si="190"/>
        <v>0.80941715666925496</v>
      </c>
      <c r="AF361" s="3">
        <f t="shared" si="192"/>
        <v>13.522423884151173</v>
      </c>
      <c r="AH361" s="28">
        <f t="shared" si="193"/>
        <v>0.26300000000000001</v>
      </c>
      <c r="AI361" s="28">
        <f t="shared" si="194"/>
        <v>2.5446900494077322E-4</v>
      </c>
      <c r="AJ361" s="40">
        <f t="shared" si="191"/>
        <v>1.3522423884151173E-2</v>
      </c>
      <c r="AK361" s="28"/>
      <c r="AM361" s="14">
        <f>Rho_Coef0+Rho_Coef1*Solution!I361+Rho_Coef2*Solution!I361^2</f>
        <v>0.98853872121598618</v>
      </c>
      <c r="AO361" s="3" t="str">
        <f t="shared" si="172"/>
        <v xml:space="preserve"> </v>
      </c>
      <c r="AP361" s="3" t="str">
        <f t="shared" si="173"/>
        <v xml:space="preserve"> </v>
      </c>
      <c r="AQ361" s="3" t="str">
        <f t="shared" si="174"/>
        <v xml:space="preserve"> </v>
      </c>
      <c r="AR361" s="3" t="str">
        <f t="shared" si="175"/>
        <v xml:space="preserve"> </v>
      </c>
    </row>
    <row r="362" spans="1:44">
      <c r="A362" s="3">
        <f t="shared" si="176"/>
        <v>3.5899999999999674</v>
      </c>
      <c r="B362" s="3">
        <f t="shared" si="196"/>
        <v>1.3738777624319445</v>
      </c>
      <c r="C362" s="3">
        <f t="shared" si="197"/>
        <v>3.2229408321822861</v>
      </c>
      <c r="D362" s="14">
        <f t="shared" si="177"/>
        <v>-0.22612888697765499</v>
      </c>
      <c r="E362" s="14">
        <f t="shared" si="170"/>
        <v>-0.13241795458625288</v>
      </c>
      <c r="F362" s="14">
        <f t="shared" si="198"/>
        <v>1.0153309208680366</v>
      </c>
      <c r="G362" s="3">
        <f t="shared" si="171"/>
        <v>75.193692624551588</v>
      </c>
      <c r="H362" s="3">
        <f t="shared" si="199"/>
        <v>73.211221231068961</v>
      </c>
      <c r="I362" s="3">
        <f t="shared" si="200"/>
        <v>120.81241576017983</v>
      </c>
      <c r="P362" s="3" t="str">
        <f t="shared" si="195"/>
        <v xml:space="preserve"> </v>
      </c>
      <c r="Q362" s="3" t="str">
        <f t="shared" si="178"/>
        <v xml:space="preserve"> </v>
      </c>
      <c r="R362" s="3" t="str">
        <f t="shared" si="179"/>
        <v xml:space="preserve"> </v>
      </c>
      <c r="S362" s="3" t="str">
        <f t="shared" si="180"/>
        <v xml:space="preserve"> </v>
      </c>
      <c r="T362" s="3" t="str">
        <f t="shared" si="181"/>
        <v xml:space="preserve"> </v>
      </c>
      <c r="U362" s="3" t="str">
        <f t="shared" si="182"/>
        <v xml:space="preserve"> </v>
      </c>
      <c r="V362" s="3">
        <f t="shared" si="183"/>
        <v>1.3738777624319445</v>
      </c>
      <c r="W362" s="3" t="str">
        <f t="shared" si="184"/>
        <v xml:space="preserve"> </v>
      </c>
      <c r="X362" s="3" t="str">
        <f t="shared" si="185"/>
        <v xml:space="preserve"> </v>
      </c>
      <c r="Y362" s="3" t="str">
        <f t="shared" si="186"/>
        <v xml:space="preserve"> </v>
      </c>
      <c r="AA362" s="16" t="str">
        <f t="shared" si="187"/>
        <v>UprStage</v>
      </c>
      <c r="AC362" s="3">
        <f t="shared" si="188"/>
        <v>2.3982428571428556</v>
      </c>
      <c r="AD362" s="3">
        <f t="shared" si="189"/>
        <v>19.801588161411491</v>
      </c>
      <c r="AE362" s="3">
        <f t="shared" si="190"/>
        <v>0.82469797503943076</v>
      </c>
      <c r="AF362" s="3">
        <f t="shared" si="192"/>
        <v>13.502873518097708</v>
      </c>
      <c r="AH362" s="28">
        <f t="shared" si="193"/>
        <v>0.26300000000000001</v>
      </c>
      <c r="AI362" s="28">
        <f t="shared" si="194"/>
        <v>2.5446900494077322E-4</v>
      </c>
      <c r="AJ362" s="40">
        <f t="shared" si="191"/>
        <v>1.3502873518097707E-2</v>
      </c>
      <c r="AK362" s="28"/>
      <c r="AM362" s="14">
        <f>Rho_Coef0+Rho_Coef1*Solution!I362+Rho_Coef2*Solution!I362^2</f>
        <v>0.98846965848831847</v>
      </c>
      <c r="AO362" s="3" t="str">
        <f t="shared" si="172"/>
        <v xml:space="preserve"> </v>
      </c>
      <c r="AP362" s="3" t="str">
        <f t="shared" si="173"/>
        <v xml:space="preserve"> </v>
      </c>
      <c r="AQ362" s="3" t="str">
        <f t="shared" si="174"/>
        <v xml:space="preserve"> </v>
      </c>
      <c r="AR362" s="3" t="str">
        <f t="shared" si="175"/>
        <v xml:space="preserve"> </v>
      </c>
    </row>
    <row r="363" spans="1:44">
      <c r="A363" s="3">
        <f t="shared" si="176"/>
        <v>3.5999999999999672</v>
      </c>
      <c r="B363" s="3">
        <f t="shared" si="196"/>
        <v>1.0654696132606807</v>
      </c>
      <c r="C363" s="3">
        <f t="shared" si="197"/>
        <v>3.2351375690607491</v>
      </c>
      <c r="D363" s="14">
        <f t="shared" si="177"/>
        <v>-0.23078166045599852</v>
      </c>
      <c r="E363" s="14">
        <f t="shared" si="170"/>
        <v>-0.13226492598447886</v>
      </c>
      <c r="F363" s="14">
        <f t="shared" si="198"/>
        <v>0.70242302682020341</v>
      </c>
      <c r="G363" s="3">
        <f t="shared" si="171"/>
        <v>52.080449330722004</v>
      </c>
      <c r="H363" s="3">
        <f t="shared" si="199"/>
        <v>73.963158157314481</v>
      </c>
      <c r="I363" s="3">
        <f t="shared" si="200"/>
        <v>121.54713199495707</v>
      </c>
      <c r="P363" s="3" t="str">
        <f t="shared" si="195"/>
        <v xml:space="preserve"> </v>
      </c>
      <c r="Q363" s="3" t="str">
        <f t="shared" si="178"/>
        <v xml:space="preserve"> </v>
      </c>
      <c r="R363" s="3" t="str">
        <f t="shared" si="179"/>
        <v xml:space="preserve"> </v>
      </c>
      <c r="S363" s="3" t="str">
        <f t="shared" si="180"/>
        <v xml:space="preserve"> </v>
      </c>
      <c r="T363" s="3" t="str">
        <f t="shared" si="181"/>
        <v xml:space="preserve"> </v>
      </c>
      <c r="U363" s="3" t="str">
        <f t="shared" si="182"/>
        <v xml:space="preserve"> </v>
      </c>
      <c r="V363" s="3">
        <f t="shared" si="183"/>
        <v>1.0654696132606807</v>
      </c>
      <c r="W363" s="3" t="str">
        <f t="shared" si="184"/>
        <v xml:space="preserve"> </v>
      </c>
      <c r="X363" s="3" t="str">
        <f t="shared" si="185"/>
        <v xml:space="preserve"> </v>
      </c>
      <c r="Y363" s="3" t="str">
        <f t="shared" si="186"/>
        <v xml:space="preserve"> </v>
      </c>
      <c r="AA363" s="16" t="str">
        <f t="shared" si="187"/>
        <v>UprStage</v>
      </c>
      <c r="AC363" s="3">
        <f t="shared" si="188"/>
        <v>2.3982428571428556</v>
      </c>
      <c r="AD363" s="3">
        <f t="shared" si="189"/>
        <v>19.801588161411491</v>
      </c>
      <c r="AE363" s="3">
        <f t="shared" si="190"/>
        <v>0.83689471191789389</v>
      </c>
      <c r="AF363" s="3">
        <f t="shared" si="192"/>
        <v>13.487268943469877</v>
      </c>
      <c r="AH363" s="28">
        <f t="shared" si="193"/>
        <v>0.26300000000000001</v>
      </c>
      <c r="AI363" s="28">
        <f t="shared" si="194"/>
        <v>2.5446900494077322E-4</v>
      </c>
      <c r="AJ363" s="40">
        <f t="shared" si="191"/>
        <v>1.3487268943469877E-2</v>
      </c>
      <c r="AK363" s="28"/>
      <c r="AM363" s="14">
        <f>Rho_Coef0+Rho_Coef1*Solution!I363+Rho_Coef2*Solution!I363^2</f>
        <v>0.98839977406820245</v>
      </c>
      <c r="AO363" s="3" t="str">
        <f t="shared" si="172"/>
        <v xml:space="preserve"> </v>
      </c>
      <c r="AP363" s="3" t="str">
        <f t="shared" si="173"/>
        <v xml:space="preserve"> </v>
      </c>
      <c r="AQ363" s="3" t="str">
        <f t="shared" si="174"/>
        <v xml:space="preserve"> </v>
      </c>
      <c r="AR363" s="3" t="str">
        <f t="shared" si="175"/>
        <v xml:space="preserve"> </v>
      </c>
    </row>
    <row r="364" spans="1:44">
      <c r="A364" s="3">
        <f t="shared" si="176"/>
        <v>3.609999999999967</v>
      </c>
      <c r="B364" s="3">
        <f t="shared" si="196"/>
        <v>1.0639213125732498</v>
      </c>
      <c r="C364" s="3">
        <f t="shared" si="197"/>
        <v>3.245784523689919</v>
      </c>
      <c r="D364" s="14">
        <f t="shared" si="177"/>
        <v>-0.23402661007906458</v>
      </c>
      <c r="E364" s="14">
        <f t="shared" si="170"/>
        <v>-0.13213134201064319</v>
      </c>
      <c r="F364" s="14">
        <f t="shared" si="198"/>
        <v>0.69776336048354204</v>
      </c>
      <c r="G364" s="3">
        <f t="shared" si="171"/>
        <v>51.787266782885972</v>
      </c>
      <c r="H364" s="3">
        <f t="shared" si="199"/>
        <v>74.483962650621706</v>
      </c>
      <c r="I364" s="3">
        <f t="shared" si="200"/>
        <v>122.28935293986936</v>
      </c>
      <c r="P364" s="3" t="str">
        <f t="shared" si="195"/>
        <v xml:space="preserve"> </v>
      </c>
      <c r="Q364" s="3" t="str">
        <f t="shared" si="178"/>
        <v xml:space="preserve"> </v>
      </c>
      <c r="R364" s="3" t="str">
        <f t="shared" si="179"/>
        <v xml:space="preserve"> </v>
      </c>
      <c r="S364" s="3" t="str">
        <f t="shared" si="180"/>
        <v xml:space="preserve"> </v>
      </c>
      <c r="T364" s="3" t="str">
        <f t="shared" si="181"/>
        <v xml:space="preserve"> </v>
      </c>
      <c r="U364" s="3" t="str">
        <f t="shared" si="182"/>
        <v xml:space="preserve"> </v>
      </c>
      <c r="V364" s="3" t="str">
        <f t="shared" si="183"/>
        <v xml:space="preserve"> </v>
      </c>
      <c r="W364" s="3">
        <f t="shared" si="184"/>
        <v>1.0639213125732498</v>
      </c>
      <c r="X364" s="3" t="str">
        <f t="shared" si="185"/>
        <v xml:space="preserve"> </v>
      </c>
      <c r="Y364" s="3" t="str">
        <f t="shared" si="186"/>
        <v xml:space="preserve"> </v>
      </c>
      <c r="AA364" s="16" t="str">
        <f t="shared" si="187"/>
        <v>UprStage</v>
      </c>
      <c r="AC364" s="3">
        <f t="shared" si="188"/>
        <v>2.3982428571428556</v>
      </c>
      <c r="AD364" s="3">
        <f t="shared" si="189"/>
        <v>19.801588161411491</v>
      </c>
      <c r="AE364" s="3">
        <f t="shared" si="190"/>
        <v>0.84754166654706353</v>
      </c>
      <c r="AF364" s="3">
        <f t="shared" si="192"/>
        <v>13.473647169078451</v>
      </c>
      <c r="AH364" s="28">
        <f t="shared" si="193"/>
        <v>0.26300000000000001</v>
      </c>
      <c r="AI364" s="28">
        <f t="shared" si="194"/>
        <v>2.5446900494077322E-4</v>
      </c>
      <c r="AJ364" s="40">
        <f t="shared" si="191"/>
        <v>1.3473647169078451E-2</v>
      </c>
      <c r="AK364" s="28"/>
      <c r="AM364" s="14">
        <f>Rho_Coef0+Rho_Coef1*Solution!I364+Rho_Coef2*Solution!I364^2</f>
        <v>0.98832917954780786</v>
      </c>
      <c r="AO364" s="3" t="str">
        <f t="shared" si="172"/>
        <v xml:space="preserve"> </v>
      </c>
      <c r="AP364" s="3" t="str">
        <f t="shared" si="173"/>
        <v xml:space="preserve"> </v>
      </c>
      <c r="AQ364" s="3" t="str">
        <f t="shared" si="174"/>
        <v xml:space="preserve"> </v>
      </c>
      <c r="AR364" s="3" t="str">
        <f t="shared" si="175"/>
        <v xml:space="preserve"> </v>
      </c>
    </row>
    <row r="365" spans="1:44">
      <c r="A365" s="3">
        <f t="shared" si="176"/>
        <v>3.6199999999999668</v>
      </c>
      <c r="B365" s="3">
        <f t="shared" si="196"/>
        <v>1.0623730118868278</v>
      </c>
      <c r="C365" s="3">
        <f t="shared" si="197"/>
        <v>3.2564159953122194</v>
      </c>
      <c r="D365" s="14">
        <f t="shared" si="177"/>
        <v>-0.23727525917831857</v>
      </c>
      <c r="E365" s="14">
        <f t="shared" si="170"/>
        <v>-0.13199795229719993</v>
      </c>
      <c r="F365" s="14">
        <f t="shared" si="198"/>
        <v>0.69309980041130925</v>
      </c>
      <c r="G365" s="3">
        <f t="shared" si="171"/>
        <v>51.493125760010365</v>
      </c>
      <c r="H365" s="3">
        <f t="shared" si="199"/>
        <v>75.00183531845056</v>
      </c>
      <c r="I365" s="3">
        <f t="shared" si="200"/>
        <v>123.03676722266358</v>
      </c>
      <c r="P365" s="3" t="str">
        <f t="shared" si="195"/>
        <v xml:space="preserve"> </v>
      </c>
      <c r="Q365" s="3" t="str">
        <f t="shared" si="178"/>
        <v xml:space="preserve"> </v>
      </c>
      <c r="R365" s="3" t="str">
        <f t="shared" si="179"/>
        <v xml:space="preserve"> </v>
      </c>
      <c r="S365" s="3" t="str">
        <f t="shared" si="180"/>
        <v xml:space="preserve"> </v>
      </c>
      <c r="T365" s="3" t="str">
        <f t="shared" si="181"/>
        <v xml:space="preserve"> </v>
      </c>
      <c r="U365" s="3" t="str">
        <f t="shared" si="182"/>
        <v xml:space="preserve"> </v>
      </c>
      <c r="V365" s="3" t="str">
        <f t="shared" si="183"/>
        <v xml:space="preserve"> </v>
      </c>
      <c r="W365" s="3">
        <f t="shared" si="184"/>
        <v>1.0623730118868278</v>
      </c>
      <c r="X365" s="3" t="str">
        <f t="shared" si="185"/>
        <v xml:space="preserve"> </v>
      </c>
      <c r="Y365" s="3" t="str">
        <f t="shared" si="186"/>
        <v xml:space="preserve"> </v>
      </c>
      <c r="AA365" s="16" t="str">
        <f t="shared" si="187"/>
        <v>UprStage</v>
      </c>
      <c r="AC365" s="3">
        <f t="shared" si="188"/>
        <v>2.3982428571428556</v>
      </c>
      <c r="AD365" s="3">
        <f t="shared" si="189"/>
        <v>19.801588161411491</v>
      </c>
      <c r="AE365" s="3">
        <f t="shared" si="190"/>
        <v>0.85817313816936391</v>
      </c>
      <c r="AF365" s="3">
        <f t="shared" si="192"/>
        <v>13.460045203734195</v>
      </c>
      <c r="AH365" s="28">
        <f t="shared" si="193"/>
        <v>0.26300000000000001</v>
      </c>
      <c r="AI365" s="28">
        <f t="shared" si="194"/>
        <v>2.5446900494077322E-4</v>
      </c>
      <c r="AJ365" s="40">
        <f t="shared" si="191"/>
        <v>1.3460045203734195E-2</v>
      </c>
      <c r="AK365" s="28"/>
      <c r="AM365" s="14">
        <f>Rho_Coef0+Rho_Coef1*Solution!I365+Rho_Coef2*Solution!I365^2</f>
        <v>0.98825809486371718</v>
      </c>
      <c r="AO365" s="3" t="str">
        <f t="shared" si="172"/>
        <v xml:space="preserve"> </v>
      </c>
      <c r="AP365" s="3" t="str">
        <f t="shared" si="173"/>
        <v xml:space="preserve"> </v>
      </c>
      <c r="AQ365" s="3" t="str">
        <f t="shared" si="174"/>
        <v xml:space="preserve"> </v>
      </c>
      <c r="AR365" s="3" t="str">
        <f t="shared" si="175"/>
        <v xml:space="preserve"> </v>
      </c>
    </row>
    <row r="366" spans="1:44">
      <c r="A366" s="3">
        <f t="shared" si="176"/>
        <v>3.6299999999999666</v>
      </c>
      <c r="B366" s="3">
        <f t="shared" si="196"/>
        <v>1.0608247112004057</v>
      </c>
      <c r="C366" s="3">
        <f t="shared" si="197"/>
        <v>3.2670319839276556</v>
      </c>
      <c r="D366" s="14">
        <f t="shared" si="177"/>
        <v>-0.2405272080315263</v>
      </c>
      <c r="E366" s="14">
        <f t="shared" si="170"/>
        <v>-0.13186475684414906</v>
      </c>
      <c r="F366" s="14">
        <f t="shared" si="198"/>
        <v>0.68843274632473039</v>
      </c>
      <c r="G366" s="3">
        <f t="shared" si="171"/>
        <v>51.19805438025174</v>
      </c>
      <c r="H366" s="3">
        <f t="shared" si="199"/>
        <v>75.516766576050657</v>
      </c>
      <c r="I366" s="3">
        <f t="shared" si="200"/>
        <v>123.7893454785671</v>
      </c>
      <c r="P366" s="3" t="str">
        <f t="shared" si="195"/>
        <v xml:space="preserve"> </v>
      </c>
      <c r="Q366" s="3" t="str">
        <f t="shared" si="178"/>
        <v xml:space="preserve"> </v>
      </c>
      <c r="R366" s="3" t="str">
        <f t="shared" si="179"/>
        <v xml:space="preserve"> </v>
      </c>
      <c r="S366" s="3" t="str">
        <f t="shared" si="180"/>
        <v xml:space="preserve"> </v>
      </c>
      <c r="T366" s="3" t="str">
        <f t="shared" si="181"/>
        <v xml:space="preserve"> </v>
      </c>
      <c r="U366" s="3" t="str">
        <f t="shared" si="182"/>
        <v xml:space="preserve"> </v>
      </c>
      <c r="V366" s="3" t="str">
        <f t="shared" si="183"/>
        <v xml:space="preserve"> </v>
      </c>
      <c r="W366" s="3">
        <f t="shared" si="184"/>
        <v>1.0608247112004057</v>
      </c>
      <c r="X366" s="3" t="str">
        <f t="shared" si="185"/>
        <v xml:space="preserve"> </v>
      </c>
      <c r="Y366" s="3" t="str">
        <f t="shared" si="186"/>
        <v xml:space="preserve"> </v>
      </c>
      <c r="AA366" s="16" t="str">
        <f t="shared" si="187"/>
        <v>UprStage</v>
      </c>
      <c r="AC366" s="3">
        <f t="shared" si="188"/>
        <v>2.3982428571428556</v>
      </c>
      <c r="AD366" s="3">
        <f t="shared" si="189"/>
        <v>19.801588161411491</v>
      </c>
      <c r="AE366" s="3">
        <f t="shared" si="190"/>
        <v>0.86878912678480003</v>
      </c>
      <c r="AF366" s="3">
        <f t="shared" si="192"/>
        <v>13.446463047437103</v>
      </c>
      <c r="AH366" s="28">
        <f t="shared" si="193"/>
        <v>0.26300000000000001</v>
      </c>
      <c r="AI366" s="28">
        <f t="shared" si="194"/>
        <v>2.5446900494077322E-4</v>
      </c>
      <c r="AJ366" s="40">
        <f t="shared" si="191"/>
        <v>1.3446463047437103E-2</v>
      </c>
      <c r="AK366" s="28"/>
      <c r="AM366" s="14">
        <f>Rho_Coef0+Rho_Coef1*Solution!I366+Rho_Coef2*Solution!I366^2</f>
        <v>0.98818652288774922</v>
      </c>
      <c r="AO366" s="3" t="str">
        <f t="shared" si="172"/>
        <v xml:space="preserve"> </v>
      </c>
      <c r="AP366" s="3" t="str">
        <f t="shared" si="173"/>
        <v xml:space="preserve"> </v>
      </c>
      <c r="AQ366" s="3" t="str">
        <f t="shared" si="174"/>
        <v xml:space="preserve"> </v>
      </c>
      <c r="AR366" s="3" t="str">
        <f t="shared" si="175"/>
        <v xml:space="preserve"> </v>
      </c>
    </row>
    <row r="367" spans="1:44">
      <c r="A367" s="3">
        <f t="shared" si="176"/>
        <v>3.6399999999999664</v>
      </c>
      <c r="B367" s="3">
        <f t="shared" si="196"/>
        <v>1.0592764105139834</v>
      </c>
      <c r="C367" s="3">
        <f t="shared" si="197"/>
        <v>3.2776324895362277</v>
      </c>
      <c r="D367" s="14">
        <f t="shared" si="177"/>
        <v>-0.24378200871418224</v>
      </c>
      <c r="E367" s="14">
        <f t="shared" si="170"/>
        <v>-0.13173175565149056</v>
      </c>
      <c r="F367" s="14">
        <f t="shared" si="198"/>
        <v>0.68376264614831062</v>
      </c>
      <c r="G367" s="3">
        <f t="shared" si="171"/>
        <v>50.902084472252739</v>
      </c>
      <c r="H367" s="3">
        <f t="shared" si="199"/>
        <v>76.028747119853179</v>
      </c>
      <c r="I367" s="3">
        <f t="shared" si="200"/>
        <v>124.54705824855122</v>
      </c>
      <c r="P367" s="3" t="str">
        <f t="shared" si="195"/>
        <v xml:space="preserve"> </v>
      </c>
      <c r="Q367" s="3" t="str">
        <f t="shared" si="178"/>
        <v xml:space="preserve"> </v>
      </c>
      <c r="R367" s="3" t="str">
        <f t="shared" si="179"/>
        <v xml:space="preserve"> </v>
      </c>
      <c r="S367" s="3" t="str">
        <f t="shared" si="180"/>
        <v xml:space="preserve"> </v>
      </c>
      <c r="T367" s="3" t="str">
        <f t="shared" si="181"/>
        <v xml:space="preserve"> </v>
      </c>
      <c r="U367" s="3" t="str">
        <f t="shared" si="182"/>
        <v xml:space="preserve"> </v>
      </c>
      <c r="V367" s="3" t="str">
        <f t="shared" si="183"/>
        <v xml:space="preserve"> </v>
      </c>
      <c r="W367" s="3">
        <f t="shared" si="184"/>
        <v>1.0592764105139834</v>
      </c>
      <c r="X367" s="3" t="str">
        <f t="shared" si="185"/>
        <v xml:space="preserve"> </v>
      </c>
      <c r="Y367" s="3" t="str">
        <f t="shared" si="186"/>
        <v xml:space="preserve"> </v>
      </c>
      <c r="AA367" s="16" t="str">
        <f t="shared" si="187"/>
        <v>UprStage</v>
      </c>
      <c r="AC367" s="3">
        <f t="shared" si="188"/>
        <v>2.3982428571428556</v>
      </c>
      <c r="AD367" s="3">
        <f t="shared" si="189"/>
        <v>19.801588161411491</v>
      </c>
      <c r="AE367" s="3">
        <f t="shared" si="190"/>
        <v>0.87938963239337198</v>
      </c>
      <c r="AF367" s="3">
        <f t="shared" si="192"/>
        <v>13.432900700187176</v>
      </c>
      <c r="AH367" s="28">
        <f t="shared" si="193"/>
        <v>0.26300000000000001</v>
      </c>
      <c r="AI367" s="28">
        <f t="shared" si="194"/>
        <v>2.5446900494077322E-4</v>
      </c>
      <c r="AJ367" s="40">
        <f t="shared" si="191"/>
        <v>1.3432900700187177E-2</v>
      </c>
      <c r="AK367" s="28"/>
      <c r="AM367" s="14">
        <f>Rho_Coef0+Rho_Coef1*Solution!I367+Rho_Coef2*Solution!I367^2</f>
        <v>0.9881144665006304</v>
      </c>
      <c r="AO367" s="3" t="str">
        <f t="shared" si="172"/>
        <v xml:space="preserve"> </v>
      </c>
      <c r="AP367" s="3" t="str">
        <f t="shared" si="173"/>
        <v xml:space="preserve"> </v>
      </c>
      <c r="AQ367" s="3" t="str">
        <f t="shared" si="174"/>
        <v xml:space="preserve"> </v>
      </c>
      <c r="AR367" s="3" t="str">
        <f t="shared" si="175"/>
        <v xml:space="preserve"> </v>
      </c>
    </row>
    <row r="368" spans="1:44">
      <c r="A368" s="3">
        <f t="shared" si="176"/>
        <v>3.6499999999999662</v>
      </c>
      <c r="B368" s="3">
        <f t="shared" si="196"/>
        <v>1.0577281098275613</v>
      </c>
      <c r="C368" s="3">
        <f t="shared" si="197"/>
        <v>3.2882175121379356</v>
      </c>
      <c r="D368" s="14">
        <f t="shared" si="177"/>
        <v>-0.24703921610580926</v>
      </c>
      <c r="E368" s="14">
        <f t="shared" si="170"/>
        <v>-0.13159894871922445</v>
      </c>
      <c r="F368" s="14">
        <f t="shared" si="198"/>
        <v>0.67908994500252762</v>
      </c>
      <c r="G368" s="3">
        <f t="shared" si="171"/>
        <v>50.605247792425402</v>
      </c>
      <c r="H368" s="3">
        <f t="shared" si="199"/>
        <v>76.537767964575707</v>
      </c>
      <c r="I368" s="3">
        <f t="shared" si="200"/>
        <v>125.30987598213939</v>
      </c>
      <c r="P368" s="3" t="str">
        <f t="shared" si="195"/>
        <v xml:space="preserve"> </v>
      </c>
      <c r="Q368" s="3" t="str">
        <f t="shared" si="178"/>
        <v xml:space="preserve"> </v>
      </c>
      <c r="R368" s="3" t="str">
        <f t="shared" si="179"/>
        <v xml:space="preserve"> </v>
      </c>
      <c r="S368" s="3" t="str">
        <f t="shared" si="180"/>
        <v xml:space="preserve"> </v>
      </c>
      <c r="T368" s="3" t="str">
        <f t="shared" si="181"/>
        <v xml:space="preserve"> </v>
      </c>
      <c r="U368" s="3" t="str">
        <f t="shared" si="182"/>
        <v xml:space="preserve"> </v>
      </c>
      <c r="V368" s="3" t="str">
        <f t="shared" si="183"/>
        <v xml:space="preserve"> </v>
      </c>
      <c r="W368" s="3">
        <f t="shared" si="184"/>
        <v>1.0577281098275613</v>
      </c>
      <c r="X368" s="3" t="str">
        <f t="shared" si="185"/>
        <v xml:space="preserve"> </v>
      </c>
      <c r="Y368" s="3" t="str">
        <f t="shared" si="186"/>
        <v xml:space="preserve"> </v>
      </c>
      <c r="AA368" s="16" t="str">
        <f t="shared" si="187"/>
        <v>UprStage</v>
      </c>
      <c r="AC368" s="3">
        <f t="shared" si="188"/>
        <v>2.3982428571428556</v>
      </c>
      <c r="AD368" s="3">
        <f t="shared" si="189"/>
        <v>19.801588161411491</v>
      </c>
      <c r="AE368" s="3">
        <f t="shared" si="190"/>
        <v>0.88997465499507966</v>
      </c>
      <c r="AF368" s="3">
        <f t="shared" si="192"/>
        <v>13.419358161984414</v>
      </c>
      <c r="AH368" s="28">
        <f t="shared" si="193"/>
        <v>0.26300000000000001</v>
      </c>
      <c r="AI368" s="28">
        <f t="shared" si="194"/>
        <v>2.5446900494077322E-4</v>
      </c>
      <c r="AJ368" s="40">
        <f t="shared" si="191"/>
        <v>1.3419358161984415E-2</v>
      </c>
      <c r="AK368" s="28"/>
      <c r="AM368" s="14">
        <f>Rho_Coef0+Rho_Coef1*Solution!I368+Rho_Coef2*Solution!I368^2</f>
        <v>0.98804192859171602</v>
      </c>
      <c r="AO368" s="3" t="str">
        <f t="shared" si="172"/>
        <v xml:space="preserve"> </v>
      </c>
      <c r="AP368" s="3" t="str">
        <f t="shared" si="173"/>
        <v xml:space="preserve"> </v>
      </c>
      <c r="AQ368" s="3" t="str">
        <f t="shared" si="174"/>
        <v xml:space="preserve"> </v>
      </c>
      <c r="AR368" s="3" t="str">
        <f t="shared" si="175"/>
        <v xml:space="preserve"> </v>
      </c>
    </row>
    <row r="369" spans="1:44">
      <c r="A369" s="3">
        <f t="shared" si="176"/>
        <v>3.6599999999999659</v>
      </c>
      <c r="B369" s="3">
        <f t="shared" si="196"/>
        <v>1.056179809141139</v>
      </c>
      <c r="C369" s="3">
        <f t="shared" si="197"/>
        <v>3.2987870517327789</v>
      </c>
      <c r="D369" s="14">
        <f t="shared" si="177"/>
        <v>-0.25029838797775206</v>
      </c>
      <c r="E369" s="14">
        <f t="shared" si="170"/>
        <v>-0.1314663360473507</v>
      </c>
      <c r="F369" s="14">
        <f t="shared" si="198"/>
        <v>0.67441508511603621</v>
      </c>
      <c r="G369" s="3">
        <f t="shared" si="171"/>
        <v>50.307576017567548</v>
      </c>
      <c r="H369" s="3">
        <f t="shared" si="199"/>
        <v>77.043820442499964</v>
      </c>
      <c r="I369" s="3">
        <f t="shared" si="200"/>
        <v>126.07776904058602</v>
      </c>
      <c r="P369" s="3" t="str">
        <f t="shared" si="195"/>
        <v xml:space="preserve"> </v>
      </c>
      <c r="Q369" s="3" t="str">
        <f t="shared" si="178"/>
        <v xml:space="preserve"> </v>
      </c>
      <c r="R369" s="3" t="str">
        <f t="shared" si="179"/>
        <v xml:space="preserve"> </v>
      </c>
      <c r="S369" s="3" t="str">
        <f t="shared" si="180"/>
        <v xml:space="preserve"> </v>
      </c>
      <c r="T369" s="3" t="str">
        <f t="shared" si="181"/>
        <v xml:space="preserve"> </v>
      </c>
      <c r="U369" s="3" t="str">
        <f t="shared" si="182"/>
        <v xml:space="preserve"> </v>
      </c>
      <c r="V369" s="3" t="str">
        <f t="shared" si="183"/>
        <v xml:space="preserve"> </v>
      </c>
      <c r="W369" s="3">
        <f t="shared" si="184"/>
        <v>1.056179809141139</v>
      </c>
      <c r="X369" s="3" t="str">
        <f t="shared" si="185"/>
        <v xml:space="preserve"> </v>
      </c>
      <c r="Y369" s="3" t="str">
        <f t="shared" si="186"/>
        <v xml:space="preserve"> </v>
      </c>
      <c r="AA369" s="16" t="str">
        <f t="shared" si="187"/>
        <v>UprStage</v>
      </c>
      <c r="AC369" s="3">
        <f t="shared" si="188"/>
        <v>2.3982428571428556</v>
      </c>
      <c r="AD369" s="3">
        <f t="shared" si="189"/>
        <v>19.801588161411491</v>
      </c>
      <c r="AE369" s="3">
        <f t="shared" si="190"/>
        <v>0.90054419458992319</v>
      </c>
      <c r="AF369" s="3">
        <f t="shared" si="192"/>
        <v>13.405835432828816</v>
      </c>
      <c r="AH369" s="28">
        <f t="shared" si="193"/>
        <v>0.26300000000000001</v>
      </c>
      <c r="AI369" s="28">
        <f t="shared" si="194"/>
        <v>2.5446900494077322E-4</v>
      </c>
      <c r="AJ369" s="40">
        <f t="shared" si="191"/>
        <v>1.3405835432828816E-2</v>
      </c>
      <c r="AK369" s="28"/>
      <c r="AM369" s="14">
        <f>Rho_Coef0+Rho_Coef1*Solution!I369+Rho_Coef2*Solution!I369^2</f>
        <v>0.98796891205867465</v>
      </c>
      <c r="AO369" s="3" t="str">
        <f t="shared" si="172"/>
        <v xml:space="preserve"> </v>
      </c>
      <c r="AP369" s="3" t="str">
        <f t="shared" si="173"/>
        <v xml:space="preserve"> </v>
      </c>
      <c r="AQ369" s="3" t="str">
        <f t="shared" si="174"/>
        <v xml:space="preserve"> </v>
      </c>
      <c r="AR369" s="3" t="str">
        <f t="shared" si="175"/>
        <v xml:space="preserve"> </v>
      </c>
    </row>
    <row r="370" spans="1:44">
      <c r="A370" s="3">
        <f t="shared" si="176"/>
        <v>3.6699999999999657</v>
      </c>
      <c r="B370" s="3">
        <f t="shared" si="196"/>
        <v>1.0546315084547169</v>
      </c>
      <c r="C370" s="3">
        <f t="shared" si="197"/>
        <v>3.309341108320758</v>
      </c>
      <c r="D370" s="14">
        <f t="shared" si="177"/>
        <v>-0.25355908507907798</v>
      </c>
      <c r="E370" s="14">
        <f t="shared" si="170"/>
        <v>-0.13133391763586932</v>
      </c>
      <c r="F370" s="14">
        <f t="shared" si="198"/>
        <v>0.66973850573976956</v>
      </c>
      <c r="G370" s="3">
        <f t="shared" si="171"/>
        <v>50.009100737577619</v>
      </c>
      <c r="H370" s="3">
        <f t="shared" si="199"/>
        <v>77.54689620267564</v>
      </c>
      <c r="I370" s="3">
        <f t="shared" si="200"/>
        <v>126.85070770004791</v>
      </c>
      <c r="P370" s="3" t="str">
        <f t="shared" si="195"/>
        <v xml:space="preserve"> </v>
      </c>
      <c r="Q370" s="3" t="str">
        <f t="shared" si="178"/>
        <v xml:space="preserve"> </v>
      </c>
      <c r="R370" s="3" t="str">
        <f t="shared" si="179"/>
        <v xml:space="preserve"> </v>
      </c>
      <c r="S370" s="3" t="str">
        <f t="shared" si="180"/>
        <v xml:space="preserve"> </v>
      </c>
      <c r="T370" s="3" t="str">
        <f t="shared" si="181"/>
        <v xml:space="preserve"> </v>
      </c>
      <c r="U370" s="3" t="str">
        <f t="shared" si="182"/>
        <v xml:space="preserve"> </v>
      </c>
      <c r="V370" s="3" t="str">
        <f t="shared" si="183"/>
        <v xml:space="preserve"> </v>
      </c>
      <c r="W370" s="3">
        <f t="shared" si="184"/>
        <v>1.0546315084547169</v>
      </c>
      <c r="X370" s="3" t="str">
        <f t="shared" si="185"/>
        <v xml:space="preserve"> </v>
      </c>
      <c r="Y370" s="3" t="str">
        <f t="shared" si="186"/>
        <v xml:space="preserve"> </v>
      </c>
      <c r="AA370" s="16" t="str">
        <f t="shared" si="187"/>
        <v>UprStage</v>
      </c>
      <c r="AC370" s="3">
        <f t="shared" si="188"/>
        <v>2.3982428571428556</v>
      </c>
      <c r="AD370" s="3">
        <f t="shared" si="189"/>
        <v>19.801588161411491</v>
      </c>
      <c r="AE370" s="3">
        <f t="shared" si="190"/>
        <v>0.91109825117790244</v>
      </c>
      <c r="AF370" s="3">
        <f t="shared" si="192"/>
        <v>13.392332512720381</v>
      </c>
      <c r="AH370" s="28">
        <f t="shared" si="193"/>
        <v>0.26300000000000001</v>
      </c>
      <c r="AI370" s="28">
        <f t="shared" si="194"/>
        <v>2.5446900494077322E-4</v>
      </c>
      <c r="AJ370" s="40">
        <f t="shared" si="191"/>
        <v>1.3392332512720382E-2</v>
      </c>
      <c r="AK370" s="28"/>
      <c r="AM370" s="14">
        <f>Rho_Coef0+Rho_Coef1*Solution!I370+Rho_Coef2*Solution!I370^2</f>
        <v>0.98789541980717421</v>
      </c>
      <c r="AO370" s="3" t="str">
        <f t="shared" si="172"/>
        <v xml:space="preserve"> </v>
      </c>
      <c r="AP370" s="3" t="str">
        <f t="shared" si="173"/>
        <v xml:space="preserve"> </v>
      </c>
      <c r="AQ370" s="3" t="str">
        <f t="shared" si="174"/>
        <v xml:space="preserve"> </v>
      </c>
      <c r="AR370" s="3" t="str">
        <f t="shared" si="175"/>
        <v xml:space="preserve"> </v>
      </c>
    </row>
    <row r="371" spans="1:44">
      <c r="A371" s="3">
        <f t="shared" si="176"/>
        <v>3.6799999999999655</v>
      </c>
      <c r="B371" s="3">
        <f t="shared" si="196"/>
        <v>1.0530832077682946</v>
      </c>
      <c r="C371" s="3">
        <f t="shared" si="197"/>
        <v>3.319879681901873</v>
      </c>
      <c r="D371" s="14">
        <f t="shared" si="177"/>
        <v>-0.25682087122057784</v>
      </c>
      <c r="E371" s="14">
        <f t="shared" si="170"/>
        <v>-0.13120169348478034</v>
      </c>
      <c r="F371" s="14">
        <f t="shared" si="198"/>
        <v>0.66506064306293644</v>
      </c>
      <c r="G371" s="3">
        <f t="shared" si="171"/>
        <v>49.709853448269044</v>
      </c>
      <c r="H371" s="3">
        <f t="shared" si="199"/>
        <v>78.046987210051412</v>
      </c>
      <c r="I371" s="3">
        <f t="shared" si="200"/>
        <v>127.62866215474708</v>
      </c>
      <c r="P371" s="3" t="str">
        <f t="shared" si="195"/>
        <v xml:space="preserve"> </v>
      </c>
      <c r="Q371" s="3" t="str">
        <f t="shared" si="178"/>
        <v xml:space="preserve"> </v>
      </c>
      <c r="R371" s="3" t="str">
        <f t="shared" si="179"/>
        <v xml:space="preserve"> </v>
      </c>
      <c r="S371" s="3" t="str">
        <f t="shared" si="180"/>
        <v xml:space="preserve"> </v>
      </c>
      <c r="T371" s="3" t="str">
        <f t="shared" si="181"/>
        <v xml:space="preserve"> </v>
      </c>
      <c r="U371" s="3" t="str">
        <f t="shared" si="182"/>
        <v xml:space="preserve"> </v>
      </c>
      <c r="V371" s="3" t="str">
        <f t="shared" si="183"/>
        <v xml:space="preserve"> </v>
      </c>
      <c r="W371" s="3">
        <f t="shared" si="184"/>
        <v>1.0530832077682946</v>
      </c>
      <c r="X371" s="3" t="str">
        <f t="shared" si="185"/>
        <v xml:space="preserve"> </v>
      </c>
      <c r="Y371" s="3" t="str">
        <f t="shared" si="186"/>
        <v xml:space="preserve"> </v>
      </c>
      <c r="AA371" s="16" t="str">
        <f t="shared" si="187"/>
        <v>UprStage</v>
      </c>
      <c r="AC371" s="3">
        <f t="shared" si="188"/>
        <v>2.3982428571428556</v>
      </c>
      <c r="AD371" s="3">
        <f t="shared" si="189"/>
        <v>19.801588161411491</v>
      </c>
      <c r="AE371" s="3">
        <f t="shared" si="190"/>
        <v>0.92163682475901754</v>
      </c>
      <c r="AF371" s="3">
        <f t="shared" si="192"/>
        <v>13.378849401659112</v>
      </c>
      <c r="AH371" s="28">
        <f t="shared" si="193"/>
        <v>0.26300000000000001</v>
      </c>
      <c r="AI371" s="28">
        <f t="shared" si="194"/>
        <v>2.5446900494077322E-4</v>
      </c>
      <c r="AJ371" s="40">
        <f t="shared" si="191"/>
        <v>1.3378849401659112E-2</v>
      </c>
      <c r="AK371" s="28"/>
      <c r="AM371" s="14">
        <f>Rho_Coef0+Rho_Coef1*Solution!I371+Rho_Coef2*Solution!I371^2</f>
        <v>0.98782145475056915</v>
      </c>
      <c r="AO371" s="3" t="str">
        <f t="shared" si="172"/>
        <v xml:space="preserve"> </v>
      </c>
      <c r="AP371" s="3" t="str">
        <f t="shared" si="173"/>
        <v xml:space="preserve"> </v>
      </c>
      <c r="AQ371" s="3" t="str">
        <f t="shared" si="174"/>
        <v xml:space="preserve"> </v>
      </c>
      <c r="AR371" s="3" t="str">
        <f t="shared" si="175"/>
        <v xml:space="preserve"> </v>
      </c>
    </row>
    <row r="372" spans="1:44">
      <c r="A372" s="3">
        <f t="shared" si="176"/>
        <v>3.6899999999999653</v>
      </c>
      <c r="B372" s="3">
        <f t="shared" si="196"/>
        <v>1.0515349070818725</v>
      </c>
      <c r="C372" s="3">
        <f t="shared" si="197"/>
        <v>3.3304027724761238</v>
      </c>
      <c r="D372" s="14">
        <f t="shared" si="177"/>
        <v>-0.26008331335684759</v>
      </c>
      <c r="E372" s="14">
        <f t="shared" si="170"/>
        <v>-0.13106966359408367</v>
      </c>
      <c r="F372" s="14">
        <f t="shared" si="198"/>
        <v>0.66038193013094115</v>
      </c>
      <c r="G372" s="3">
        <f t="shared" si="171"/>
        <v>49.409865544286923</v>
      </c>
      <c r="H372" s="3">
        <f t="shared" si="199"/>
        <v>78.544085744534101</v>
      </c>
      <c r="I372" s="3">
        <f t="shared" si="200"/>
        <v>128.4116025201248</v>
      </c>
      <c r="P372" s="3" t="str">
        <f t="shared" si="195"/>
        <v xml:space="preserve"> </v>
      </c>
      <c r="Q372" s="3" t="str">
        <f t="shared" si="178"/>
        <v xml:space="preserve"> </v>
      </c>
      <c r="R372" s="3" t="str">
        <f t="shared" si="179"/>
        <v xml:space="preserve"> </v>
      </c>
      <c r="S372" s="3" t="str">
        <f t="shared" si="180"/>
        <v xml:space="preserve"> </v>
      </c>
      <c r="T372" s="3" t="str">
        <f t="shared" si="181"/>
        <v xml:space="preserve"> </v>
      </c>
      <c r="U372" s="3" t="str">
        <f t="shared" si="182"/>
        <v xml:space="preserve"> </v>
      </c>
      <c r="V372" s="3" t="str">
        <f t="shared" si="183"/>
        <v xml:space="preserve"> </v>
      </c>
      <c r="W372" s="3">
        <f t="shared" si="184"/>
        <v>1.0515349070818725</v>
      </c>
      <c r="X372" s="3" t="str">
        <f t="shared" si="185"/>
        <v xml:space="preserve"> </v>
      </c>
      <c r="Y372" s="3" t="str">
        <f t="shared" si="186"/>
        <v xml:space="preserve"> </v>
      </c>
      <c r="AA372" s="16" t="str">
        <f t="shared" si="187"/>
        <v>UprStage</v>
      </c>
      <c r="AC372" s="3">
        <f t="shared" si="188"/>
        <v>2.3982428571428556</v>
      </c>
      <c r="AD372" s="3">
        <f t="shared" si="189"/>
        <v>19.801588161411491</v>
      </c>
      <c r="AE372" s="3">
        <f t="shared" si="190"/>
        <v>0.93215991533326836</v>
      </c>
      <c r="AF372" s="3">
        <f t="shared" si="192"/>
        <v>13.365386099645006</v>
      </c>
      <c r="AH372" s="28">
        <f t="shared" si="193"/>
        <v>0.26300000000000001</v>
      </c>
      <c r="AI372" s="28">
        <f t="shared" si="194"/>
        <v>2.5446900494077322E-4</v>
      </c>
      <c r="AJ372" s="40">
        <f t="shared" si="191"/>
        <v>1.3365386099645006E-2</v>
      </c>
      <c r="AK372" s="28"/>
      <c r="AM372" s="14">
        <f>Rho_Coef0+Rho_Coef1*Solution!I372+Rho_Coef2*Solution!I372^2</f>
        <v>0.98774701980958779</v>
      </c>
      <c r="AO372" s="3" t="str">
        <f t="shared" si="172"/>
        <v xml:space="preserve"> </v>
      </c>
      <c r="AP372" s="3" t="str">
        <f t="shared" si="173"/>
        <v xml:space="preserve"> </v>
      </c>
      <c r="AQ372" s="3" t="str">
        <f t="shared" si="174"/>
        <v xml:space="preserve"> </v>
      </c>
      <c r="AR372" s="3" t="str">
        <f t="shared" si="175"/>
        <v xml:space="preserve"> </v>
      </c>
    </row>
    <row r="373" spans="1:44">
      <c r="A373" s="3">
        <f t="shared" si="176"/>
        <v>3.6999999999999651</v>
      </c>
      <c r="B373" s="3">
        <f t="shared" si="196"/>
        <v>1.0499866063954502</v>
      </c>
      <c r="C373" s="3">
        <f t="shared" si="197"/>
        <v>3.3409103800435105</v>
      </c>
      <c r="D373" s="14">
        <f t="shared" si="177"/>
        <v>-0.2633459816664338</v>
      </c>
      <c r="E373" s="14">
        <f t="shared" si="170"/>
        <v>-0.13093782796377945</v>
      </c>
      <c r="F373" s="14">
        <f t="shared" si="198"/>
        <v>0.65570279676523691</v>
      </c>
      <c r="G373" s="3">
        <f t="shared" si="171"/>
        <v>49.109168312128801</v>
      </c>
      <c r="H373" s="3">
        <f t="shared" si="199"/>
        <v>79.03818439997697</v>
      </c>
      <c r="I373" s="3">
        <f t="shared" si="200"/>
        <v>129.19949883598574</v>
      </c>
      <c r="P373" s="3" t="str">
        <f t="shared" si="195"/>
        <v xml:space="preserve"> </v>
      </c>
      <c r="Q373" s="3" t="str">
        <f t="shared" si="178"/>
        <v xml:space="preserve"> </v>
      </c>
      <c r="R373" s="3" t="str">
        <f t="shared" si="179"/>
        <v xml:space="preserve"> </v>
      </c>
      <c r="S373" s="3" t="str">
        <f t="shared" si="180"/>
        <v xml:space="preserve"> </v>
      </c>
      <c r="T373" s="3" t="str">
        <f t="shared" si="181"/>
        <v xml:space="preserve"> </v>
      </c>
      <c r="U373" s="3" t="str">
        <f t="shared" si="182"/>
        <v xml:space="preserve"> </v>
      </c>
      <c r="V373" s="3" t="str">
        <f t="shared" si="183"/>
        <v xml:space="preserve"> </v>
      </c>
      <c r="W373" s="3">
        <f t="shared" si="184"/>
        <v>1.0499866063954502</v>
      </c>
      <c r="X373" s="3" t="str">
        <f t="shared" si="185"/>
        <v xml:space="preserve"> </v>
      </c>
      <c r="Y373" s="3" t="str">
        <f t="shared" si="186"/>
        <v xml:space="preserve"> </v>
      </c>
      <c r="AA373" s="16" t="str">
        <f t="shared" si="187"/>
        <v>UprStage</v>
      </c>
      <c r="AC373" s="3">
        <f t="shared" si="188"/>
        <v>2.3982428571428556</v>
      </c>
      <c r="AD373" s="3">
        <f t="shared" si="189"/>
        <v>19.801588161411491</v>
      </c>
      <c r="AE373" s="3">
        <f t="shared" si="190"/>
        <v>0.94266752290065503</v>
      </c>
      <c r="AF373" s="3">
        <f t="shared" si="192"/>
        <v>13.351942606678065</v>
      </c>
      <c r="AH373" s="28">
        <f t="shared" si="193"/>
        <v>0.26300000000000001</v>
      </c>
      <c r="AI373" s="28">
        <f t="shared" si="194"/>
        <v>2.5446900494077322E-4</v>
      </c>
      <c r="AJ373" s="40">
        <f t="shared" si="191"/>
        <v>1.3351942606678066E-2</v>
      </c>
      <c r="AK373" s="28"/>
      <c r="AM373" s="14">
        <f>Rho_Coef0+Rho_Coef1*Solution!I373+Rho_Coef2*Solution!I373^2</f>
        <v>0.98767211791202125</v>
      </c>
      <c r="AO373" s="3" t="str">
        <f t="shared" si="172"/>
        <v xml:space="preserve"> </v>
      </c>
      <c r="AP373" s="3" t="str">
        <f t="shared" si="173"/>
        <v xml:space="preserve"> </v>
      </c>
      <c r="AQ373" s="3" t="str">
        <f t="shared" si="174"/>
        <v xml:space="preserve"> </v>
      </c>
      <c r="AR373" s="3" t="str">
        <f t="shared" si="175"/>
        <v xml:space="preserve"> </v>
      </c>
    </row>
    <row r="374" spans="1:44">
      <c r="A374" s="3">
        <f t="shared" si="176"/>
        <v>3.7099999999999649</v>
      </c>
      <c r="B374" s="3">
        <f t="shared" si="196"/>
        <v>1.0484383057090281</v>
      </c>
      <c r="C374" s="3">
        <f t="shared" si="197"/>
        <v>3.351402504604033</v>
      </c>
      <c r="D374" s="14">
        <f t="shared" si="177"/>
        <v>-0.266608449630028</v>
      </c>
      <c r="E374" s="14">
        <f t="shared" si="170"/>
        <v>-0.13080618659386756</v>
      </c>
      <c r="F374" s="14">
        <f t="shared" si="198"/>
        <v>0.65102366948513246</v>
      </c>
      <c r="G374" s="3">
        <f t="shared" si="171"/>
        <v>48.807792923272061</v>
      </c>
      <c r="H374" s="3">
        <f t="shared" si="199"/>
        <v>79.529276083098253</v>
      </c>
      <c r="I374" s="3">
        <f t="shared" si="200"/>
        <v>129.99232106963166</v>
      </c>
      <c r="P374" s="3" t="str">
        <f t="shared" si="195"/>
        <v xml:space="preserve"> </v>
      </c>
      <c r="Q374" s="3" t="str">
        <f t="shared" si="178"/>
        <v xml:space="preserve"> </v>
      </c>
      <c r="R374" s="3" t="str">
        <f t="shared" si="179"/>
        <v xml:space="preserve"> </v>
      </c>
      <c r="S374" s="3" t="str">
        <f t="shared" si="180"/>
        <v xml:space="preserve"> </v>
      </c>
      <c r="T374" s="3" t="str">
        <f t="shared" si="181"/>
        <v xml:space="preserve"> </v>
      </c>
      <c r="U374" s="3" t="str">
        <f t="shared" si="182"/>
        <v xml:space="preserve"> </v>
      </c>
      <c r="V374" s="3" t="str">
        <f t="shared" si="183"/>
        <v xml:space="preserve"> </v>
      </c>
      <c r="W374" s="3">
        <f t="shared" si="184"/>
        <v>1.0484383057090281</v>
      </c>
      <c r="X374" s="3" t="str">
        <f t="shared" si="185"/>
        <v xml:space="preserve"> </v>
      </c>
      <c r="Y374" s="3" t="str">
        <f t="shared" si="186"/>
        <v xml:space="preserve"> </v>
      </c>
      <c r="AA374" s="16" t="str">
        <f t="shared" si="187"/>
        <v>UprStage</v>
      </c>
      <c r="AC374" s="3">
        <f t="shared" si="188"/>
        <v>2.3982428571428556</v>
      </c>
      <c r="AD374" s="3">
        <f t="shared" si="189"/>
        <v>19.801588161411491</v>
      </c>
      <c r="AE374" s="3">
        <f t="shared" si="190"/>
        <v>0.95315964746117743</v>
      </c>
      <c r="AF374" s="3">
        <f t="shared" si="192"/>
        <v>13.338518922758288</v>
      </c>
      <c r="AH374" s="28">
        <f t="shared" si="193"/>
        <v>0.26300000000000001</v>
      </c>
      <c r="AI374" s="28">
        <f t="shared" si="194"/>
        <v>2.5446900494077322E-4</v>
      </c>
      <c r="AJ374" s="40">
        <f t="shared" si="191"/>
        <v>1.3338518922758289E-2</v>
      </c>
      <c r="AK374" s="28"/>
      <c r="AM374" s="14">
        <f>Rho_Coef0+Rho_Coef1*Solution!I374+Rho_Coef2*Solution!I374^2</f>
        <v>0.98759675199241381</v>
      </c>
      <c r="AO374" s="3" t="str">
        <f t="shared" si="172"/>
        <v xml:space="preserve"> </v>
      </c>
      <c r="AP374" s="3" t="str">
        <f t="shared" si="173"/>
        <v xml:space="preserve"> </v>
      </c>
      <c r="AQ374" s="3" t="str">
        <f t="shared" si="174"/>
        <v xml:space="preserve"> </v>
      </c>
      <c r="AR374" s="3" t="str">
        <f t="shared" si="175"/>
        <v xml:space="preserve"> </v>
      </c>
    </row>
    <row r="375" spans="1:44">
      <c r="A375" s="3">
        <f t="shared" si="176"/>
        <v>3.7199999999999647</v>
      </c>
      <c r="B375" s="3">
        <f t="shared" si="196"/>
        <v>1.0468900050226058</v>
      </c>
      <c r="C375" s="3">
        <f t="shared" si="197"/>
        <v>3.3618791461576913</v>
      </c>
      <c r="D375" s="14">
        <f t="shared" si="177"/>
        <v>-0.26987029410669577</v>
      </c>
      <c r="E375" s="14">
        <f t="shared" si="170"/>
        <v>-0.13067473948434805</v>
      </c>
      <c r="F375" s="14">
        <f t="shared" si="198"/>
        <v>0.646344971431562</v>
      </c>
      <c r="G375" s="3">
        <f t="shared" si="171"/>
        <v>48.50577042740948</v>
      </c>
      <c r="H375" s="3">
        <f t="shared" si="199"/>
        <v>80.017354012330969</v>
      </c>
      <c r="I375" s="3">
        <f t="shared" si="200"/>
        <v>130.79003911898403</v>
      </c>
      <c r="P375" s="3" t="str">
        <f t="shared" si="195"/>
        <v xml:space="preserve"> </v>
      </c>
      <c r="Q375" s="3" t="str">
        <f t="shared" si="178"/>
        <v xml:space="preserve"> </v>
      </c>
      <c r="R375" s="3" t="str">
        <f t="shared" si="179"/>
        <v xml:space="preserve"> </v>
      </c>
      <c r="S375" s="3" t="str">
        <f t="shared" si="180"/>
        <v xml:space="preserve"> </v>
      </c>
      <c r="T375" s="3" t="str">
        <f t="shared" si="181"/>
        <v xml:space="preserve"> </v>
      </c>
      <c r="U375" s="3" t="str">
        <f t="shared" si="182"/>
        <v xml:space="preserve"> </v>
      </c>
      <c r="V375" s="3" t="str">
        <f t="shared" si="183"/>
        <v xml:space="preserve"> </v>
      </c>
      <c r="W375" s="3">
        <f t="shared" si="184"/>
        <v>1.0468900050226058</v>
      </c>
      <c r="X375" s="3" t="str">
        <f t="shared" si="185"/>
        <v xml:space="preserve"> </v>
      </c>
      <c r="Y375" s="3" t="str">
        <f t="shared" si="186"/>
        <v xml:space="preserve"> </v>
      </c>
      <c r="AA375" s="16" t="str">
        <f t="shared" si="187"/>
        <v>UprStage</v>
      </c>
      <c r="AC375" s="3">
        <f t="shared" si="188"/>
        <v>2.3982428571428556</v>
      </c>
      <c r="AD375" s="3">
        <f t="shared" si="189"/>
        <v>19.801588161411491</v>
      </c>
      <c r="AE375" s="3">
        <f t="shared" si="190"/>
        <v>0.96363628901483556</v>
      </c>
      <c r="AF375" s="3">
        <f t="shared" si="192"/>
        <v>13.325115047885674</v>
      </c>
      <c r="AH375" s="28">
        <f t="shared" si="193"/>
        <v>0.26300000000000001</v>
      </c>
      <c r="AI375" s="28">
        <f t="shared" si="194"/>
        <v>2.5446900494077322E-4</v>
      </c>
      <c r="AJ375" s="40">
        <f t="shared" si="191"/>
        <v>1.3325115047885675E-2</v>
      </c>
      <c r="AK375" s="28"/>
      <c r="AM375" s="14">
        <f>Rho_Coef0+Rho_Coef1*Solution!I375+Rho_Coef2*Solution!I375^2</f>
        <v>0.98752092499175337</v>
      </c>
      <c r="AO375" s="3" t="str">
        <f t="shared" si="172"/>
        <v xml:space="preserve"> </v>
      </c>
      <c r="AP375" s="3" t="str">
        <f t="shared" si="173"/>
        <v xml:space="preserve"> </v>
      </c>
      <c r="AQ375" s="3" t="str">
        <f t="shared" si="174"/>
        <v xml:space="preserve"> </v>
      </c>
      <c r="AR375" s="3" t="str">
        <f t="shared" si="175"/>
        <v xml:space="preserve"> </v>
      </c>
    </row>
    <row r="376" spans="1:44">
      <c r="A376" s="3">
        <f t="shared" si="176"/>
        <v>3.7299999999999645</v>
      </c>
      <c r="B376" s="3">
        <f t="shared" si="196"/>
        <v>1.0453417043361837</v>
      </c>
      <c r="C376" s="3">
        <f t="shared" si="197"/>
        <v>3.3723403047044851</v>
      </c>
      <c r="D376" s="14">
        <f t="shared" si="177"/>
        <v>-0.27313109540812819</v>
      </c>
      <c r="E376" s="14">
        <f t="shared" si="170"/>
        <v>-0.13054348663522089</v>
      </c>
      <c r="F376" s="14">
        <f t="shared" si="198"/>
        <v>0.64166712229283462</v>
      </c>
      <c r="G376" s="3">
        <f t="shared" si="171"/>
        <v>48.203131745795339</v>
      </c>
      <c r="H376" s="3">
        <f t="shared" si="199"/>
        <v>80.502411716605067</v>
      </c>
      <c r="I376" s="3">
        <f t="shared" si="200"/>
        <v>131.59262281569463</v>
      </c>
      <c r="P376" s="3" t="str">
        <f t="shared" si="195"/>
        <v xml:space="preserve"> </v>
      </c>
      <c r="Q376" s="3" t="str">
        <f t="shared" si="178"/>
        <v xml:space="preserve"> </v>
      </c>
      <c r="R376" s="3" t="str">
        <f t="shared" si="179"/>
        <v xml:space="preserve"> </v>
      </c>
      <c r="S376" s="3" t="str">
        <f t="shared" si="180"/>
        <v xml:space="preserve"> </v>
      </c>
      <c r="T376" s="3" t="str">
        <f t="shared" si="181"/>
        <v xml:space="preserve"> </v>
      </c>
      <c r="U376" s="3" t="str">
        <f t="shared" si="182"/>
        <v xml:space="preserve"> </v>
      </c>
      <c r="V376" s="3" t="str">
        <f t="shared" si="183"/>
        <v xml:space="preserve"> </v>
      </c>
      <c r="W376" s="3">
        <f t="shared" si="184"/>
        <v>1.0453417043361837</v>
      </c>
      <c r="X376" s="3" t="str">
        <f t="shared" si="185"/>
        <v xml:space="preserve"> </v>
      </c>
      <c r="Y376" s="3" t="str">
        <f t="shared" si="186"/>
        <v xml:space="preserve"> </v>
      </c>
      <c r="AA376" s="16" t="str">
        <f t="shared" si="187"/>
        <v>UprStage</v>
      </c>
      <c r="AC376" s="3">
        <f t="shared" si="188"/>
        <v>2.3982428571428556</v>
      </c>
      <c r="AD376" s="3">
        <f t="shared" si="189"/>
        <v>19.801588161411491</v>
      </c>
      <c r="AE376" s="3">
        <f t="shared" si="190"/>
        <v>0.97409744756162953</v>
      </c>
      <c r="AF376" s="3">
        <f t="shared" si="192"/>
        <v>13.311730982060226</v>
      </c>
      <c r="AH376" s="28">
        <f t="shared" si="193"/>
        <v>0.26300000000000001</v>
      </c>
      <c r="AI376" s="28">
        <f t="shared" si="194"/>
        <v>2.5446900494077322E-4</v>
      </c>
      <c r="AJ376" s="40">
        <f t="shared" si="191"/>
        <v>1.3311730982060226E-2</v>
      </c>
      <c r="AK376" s="28"/>
      <c r="AM376" s="14">
        <f>Rho_Coef0+Rho_Coef1*Solution!I376+Rho_Coef2*Solution!I376^2</f>
        <v>0.98744463985716457</v>
      </c>
      <c r="AO376" s="3" t="str">
        <f t="shared" si="172"/>
        <v xml:space="preserve"> </v>
      </c>
      <c r="AP376" s="3" t="str">
        <f t="shared" si="173"/>
        <v xml:space="preserve"> </v>
      </c>
      <c r="AQ376" s="3" t="str">
        <f t="shared" si="174"/>
        <v xml:space="preserve"> </v>
      </c>
      <c r="AR376" s="3" t="str">
        <f t="shared" si="175"/>
        <v xml:space="preserve"> </v>
      </c>
    </row>
    <row r="377" spans="1:44">
      <c r="A377" s="3">
        <f t="shared" si="176"/>
        <v>3.7399999999999642</v>
      </c>
      <c r="B377" s="3">
        <f t="shared" si="196"/>
        <v>1.0437934036497614</v>
      </c>
      <c r="C377" s="3">
        <f t="shared" si="197"/>
        <v>3.3827859802444147</v>
      </c>
      <c r="D377" s="14">
        <f t="shared" si="177"/>
        <v>-0.27639043737090424</v>
      </c>
      <c r="E377" s="14">
        <f t="shared" si="170"/>
        <v>-0.13041242804648615</v>
      </c>
      <c r="F377" s="14">
        <f t="shared" si="198"/>
        <v>0.63699053823237095</v>
      </c>
      <c r="G377" s="3">
        <f t="shared" si="171"/>
        <v>47.899907664703534</v>
      </c>
      <c r="H377" s="3">
        <f t="shared" si="199"/>
        <v>80.98444303406302</v>
      </c>
      <c r="I377" s="3">
        <f t="shared" si="200"/>
        <v>132.40004192824392</v>
      </c>
      <c r="P377" s="3" t="str">
        <f t="shared" si="195"/>
        <v xml:space="preserve"> </v>
      </c>
      <c r="Q377" s="3" t="str">
        <f t="shared" si="178"/>
        <v xml:space="preserve"> </v>
      </c>
      <c r="R377" s="3" t="str">
        <f t="shared" si="179"/>
        <v xml:space="preserve"> </v>
      </c>
      <c r="S377" s="3" t="str">
        <f t="shared" si="180"/>
        <v xml:space="preserve"> </v>
      </c>
      <c r="T377" s="3" t="str">
        <f t="shared" si="181"/>
        <v xml:space="preserve"> </v>
      </c>
      <c r="U377" s="3" t="str">
        <f t="shared" si="182"/>
        <v xml:space="preserve"> </v>
      </c>
      <c r="V377" s="3" t="str">
        <f t="shared" si="183"/>
        <v xml:space="preserve"> </v>
      </c>
      <c r="W377" s="3">
        <f t="shared" si="184"/>
        <v>1.0437934036497614</v>
      </c>
      <c r="X377" s="3" t="str">
        <f t="shared" si="185"/>
        <v xml:space="preserve"> </v>
      </c>
      <c r="Y377" s="3" t="str">
        <f t="shared" si="186"/>
        <v xml:space="preserve"> </v>
      </c>
      <c r="AA377" s="16" t="str">
        <f t="shared" si="187"/>
        <v>UprStage</v>
      </c>
      <c r="AC377" s="3">
        <f t="shared" si="188"/>
        <v>2.3982428571428556</v>
      </c>
      <c r="AD377" s="3">
        <f t="shared" si="189"/>
        <v>19.801588161411491</v>
      </c>
      <c r="AE377" s="3">
        <f t="shared" si="190"/>
        <v>0.98454312310155923</v>
      </c>
      <c r="AF377" s="3">
        <f t="shared" si="192"/>
        <v>13.298366725281943</v>
      </c>
      <c r="AH377" s="28">
        <f t="shared" si="193"/>
        <v>0.26300000000000001</v>
      </c>
      <c r="AI377" s="28">
        <f t="shared" si="194"/>
        <v>2.5446900494077322E-4</v>
      </c>
      <c r="AJ377" s="40">
        <f t="shared" si="191"/>
        <v>1.3298366725281943E-2</v>
      </c>
      <c r="AK377" s="28"/>
      <c r="AM377" s="14">
        <f>Rho_Coef0+Rho_Coef1*Solution!I377+Rho_Coef2*Solution!I377^2</f>
        <v>0.98736789954160231</v>
      </c>
      <c r="AO377" s="3" t="str">
        <f t="shared" si="172"/>
        <v xml:space="preserve"> </v>
      </c>
      <c r="AP377" s="3" t="str">
        <f t="shared" si="173"/>
        <v xml:space="preserve"> </v>
      </c>
      <c r="AQ377" s="3" t="str">
        <f t="shared" si="174"/>
        <v xml:space="preserve"> </v>
      </c>
      <c r="AR377" s="3" t="str">
        <f t="shared" si="175"/>
        <v xml:space="preserve"> </v>
      </c>
    </row>
    <row r="378" spans="1:44">
      <c r="A378" s="3">
        <f t="shared" si="176"/>
        <v>3.749999999999964</v>
      </c>
      <c r="B378" s="3">
        <f t="shared" si="196"/>
        <v>1.0422451029633393</v>
      </c>
      <c r="C378" s="3">
        <f t="shared" si="197"/>
        <v>3.3932161727774801</v>
      </c>
      <c r="D378" s="14">
        <f t="shared" si="177"/>
        <v>-0.27964790742675427</v>
      </c>
      <c r="E378" s="14">
        <f t="shared" si="170"/>
        <v>-0.13028156371814378</v>
      </c>
      <c r="F378" s="14">
        <f t="shared" si="198"/>
        <v>0.63231563181844119</v>
      </c>
      <c r="G378" s="3">
        <f t="shared" si="171"/>
        <v>47.596128828999788</v>
      </c>
      <c r="H378" s="3">
        <f t="shared" si="199"/>
        <v>81.463442110710048</v>
      </c>
      <c r="I378" s="3">
        <f t="shared" si="200"/>
        <v>133.21226616502599</v>
      </c>
      <c r="P378" s="3" t="str">
        <f t="shared" si="195"/>
        <v xml:space="preserve"> </v>
      </c>
      <c r="Q378" s="3" t="str">
        <f t="shared" si="178"/>
        <v xml:space="preserve"> </v>
      </c>
      <c r="R378" s="3" t="str">
        <f t="shared" si="179"/>
        <v xml:space="preserve"> </v>
      </c>
      <c r="S378" s="3" t="str">
        <f t="shared" si="180"/>
        <v xml:space="preserve"> </v>
      </c>
      <c r="T378" s="3" t="str">
        <f t="shared" si="181"/>
        <v xml:space="preserve"> </v>
      </c>
      <c r="U378" s="3" t="str">
        <f t="shared" si="182"/>
        <v xml:space="preserve"> </v>
      </c>
      <c r="V378" s="3" t="str">
        <f t="shared" si="183"/>
        <v xml:space="preserve"> </v>
      </c>
      <c r="W378" s="3">
        <f t="shared" si="184"/>
        <v>1.0422451029633393</v>
      </c>
      <c r="X378" s="3" t="str">
        <f t="shared" si="185"/>
        <v xml:space="preserve"> </v>
      </c>
      <c r="Y378" s="3" t="str">
        <f t="shared" si="186"/>
        <v xml:space="preserve"> </v>
      </c>
      <c r="AA378" s="16" t="str">
        <f t="shared" si="187"/>
        <v>UprStage</v>
      </c>
      <c r="AC378" s="3">
        <f t="shared" si="188"/>
        <v>2.3982428571428556</v>
      </c>
      <c r="AD378" s="3">
        <f t="shared" si="189"/>
        <v>19.801588161411491</v>
      </c>
      <c r="AE378" s="3">
        <f t="shared" si="190"/>
        <v>0.99497331563462477</v>
      </c>
      <c r="AF378" s="3">
        <f t="shared" si="192"/>
        <v>13.285022277550823</v>
      </c>
      <c r="AH378" s="28">
        <f t="shared" si="193"/>
        <v>0.26300000000000001</v>
      </c>
      <c r="AI378" s="28">
        <f t="shared" si="194"/>
        <v>2.5446900494077322E-4</v>
      </c>
      <c r="AJ378" s="40">
        <f t="shared" si="191"/>
        <v>1.3285022277550823E-2</v>
      </c>
      <c r="AK378" s="28"/>
      <c r="AM378" s="14">
        <f>Rho_Coef0+Rho_Coef1*Solution!I378+Rho_Coef2*Solution!I378^2</f>
        <v>0.98729070700354638</v>
      </c>
      <c r="AO378" s="3" t="str">
        <f t="shared" si="172"/>
        <v xml:space="preserve"> </v>
      </c>
      <c r="AP378" s="3" t="str">
        <f t="shared" si="173"/>
        <v xml:space="preserve"> </v>
      </c>
      <c r="AQ378" s="3" t="str">
        <f t="shared" si="174"/>
        <v xml:space="preserve"> </v>
      </c>
      <c r="AR378" s="3" t="str">
        <f t="shared" si="175"/>
        <v xml:space="preserve"> </v>
      </c>
    </row>
    <row r="379" spans="1:44">
      <c r="A379" s="3">
        <f t="shared" si="176"/>
        <v>3.7599999999999638</v>
      </c>
      <c r="B379" s="3">
        <f t="shared" si="196"/>
        <v>1.040696802276917</v>
      </c>
      <c r="C379" s="3">
        <f t="shared" si="197"/>
        <v>3.4036308823036814</v>
      </c>
      <c r="D379" s="14">
        <f t="shared" si="177"/>
        <v>-0.28290309667081581</v>
      </c>
      <c r="E379" s="14">
        <f t="shared" si="170"/>
        <v>-0.13015089365019378</v>
      </c>
      <c r="F379" s="14">
        <f t="shared" si="198"/>
        <v>0.62764281195590743</v>
      </c>
      <c r="G379" s="3">
        <f t="shared" si="171"/>
        <v>47.291825735829171</v>
      </c>
      <c r="H379" s="3">
        <f t="shared" si="199"/>
        <v>81.939403399000042</v>
      </c>
      <c r="I379" s="3">
        <f t="shared" si="200"/>
        <v>134.02926517741986</v>
      </c>
      <c r="P379" s="3" t="str">
        <f t="shared" si="195"/>
        <v xml:space="preserve"> </v>
      </c>
      <c r="Q379" s="3" t="str">
        <f t="shared" si="178"/>
        <v xml:space="preserve"> </v>
      </c>
      <c r="R379" s="3" t="str">
        <f t="shared" si="179"/>
        <v xml:space="preserve"> </v>
      </c>
      <c r="S379" s="3" t="str">
        <f t="shared" si="180"/>
        <v xml:space="preserve"> </v>
      </c>
      <c r="T379" s="3" t="str">
        <f t="shared" si="181"/>
        <v xml:space="preserve"> </v>
      </c>
      <c r="U379" s="3" t="str">
        <f t="shared" si="182"/>
        <v xml:space="preserve"> </v>
      </c>
      <c r="V379" s="3" t="str">
        <f t="shared" si="183"/>
        <v xml:space="preserve"> </v>
      </c>
      <c r="W379" s="3">
        <f t="shared" si="184"/>
        <v>1.040696802276917</v>
      </c>
      <c r="X379" s="3" t="str">
        <f t="shared" si="185"/>
        <v xml:space="preserve"> </v>
      </c>
      <c r="Y379" s="3" t="str">
        <f t="shared" si="186"/>
        <v xml:space="preserve"> </v>
      </c>
      <c r="AA379" s="16" t="str">
        <f t="shared" si="187"/>
        <v>UprStage</v>
      </c>
      <c r="AC379" s="3">
        <f t="shared" si="188"/>
        <v>2.3982428571428556</v>
      </c>
      <c r="AD379" s="3">
        <f t="shared" si="189"/>
        <v>19.801588161411491</v>
      </c>
      <c r="AE379" s="3">
        <f t="shared" si="190"/>
        <v>1.005388025160826</v>
      </c>
      <c r="AF379" s="3">
        <f t="shared" si="192"/>
        <v>13.271697638866868</v>
      </c>
      <c r="AH379" s="28">
        <f t="shared" si="193"/>
        <v>0.26300000000000001</v>
      </c>
      <c r="AI379" s="28">
        <f t="shared" si="194"/>
        <v>2.5446900494077322E-4</v>
      </c>
      <c r="AJ379" s="40">
        <f t="shared" si="191"/>
        <v>1.3271697638866868E-2</v>
      </c>
      <c r="AK379" s="28"/>
      <c r="AM379" s="14">
        <f>Rho_Coef0+Rho_Coef1*Solution!I379+Rho_Coef2*Solution!I379^2</f>
        <v>0.98721306520669871</v>
      </c>
      <c r="AO379" s="3" t="str">
        <f t="shared" si="172"/>
        <v xml:space="preserve"> </v>
      </c>
      <c r="AP379" s="3" t="str">
        <f t="shared" si="173"/>
        <v xml:space="preserve"> </v>
      </c>
      <c r="AQ379" s="3" t="str">
        <f t="shared" si="174"/>
        <v xml:space="preserve"> </v>
      </c>
      <c r="AR379" s="3" t="str">
        <f t="shared" si="175"/>
        <v xml:space="preserve"> </v>
      </c>
    </row>
    <row r="380" spans="1:44">
      <c r="A380" s="3">
        <f t="shared" si="176"/>
        <v>3.7699999999999636</v>
      </c>
      <c r="B380" s="3">
        <f t="shared" si="196"/>
        <v>1.0391485015904949</v>
      </c>
      <c r="C380" s="3">
        <f t="shared" si="197"/>
        <v>3.4140301088230185</v>
      </c>
      <c r="D380" s="14">
        <f t="shared" si="177"/>
        <v>-0.28615559992787459</v>
      </c>
      <c r="E380" s="14">
        <f t="shared" si="170"/>
        <v>-0.13002041784263613</v>
      </c>
      <c r="F380" s="14">
        <f t="shared" si="198"/>
        <v>0.62297248381998416</v>
      </c>
      <c r="G380" s="3">
        <f t="shared" si="171"/>
        <v>46.987028728421009</v>
      </c>
      <c r="H380" s="3">
        <f t="shared" si="199"/>
        <v>82.41232165635833</v>
      </c>
      <c r="I380" s="3">
        <f t="shared" si="200"/>
        <v>134.85100856284626</v>
      </c>
      <c r="P380" s="3" t="str">
        <f t="shared" si="195"/>
        <v xml:space="preserve"> </v>
      </c>
      <c r="Q380" s="3" t="str">
        <f t="shared" si="178"/>
        <v xml:space="preserve"> </v>
      </c>
      <c r="R380" s="3" t="str">
        <f t="shared" si="179"/>
        <v xml:space="preserve"> </v>
      </c>
      <c r="S380" s="3" t="str">
        <f t="shared" si="180"/>
        <v xml:space="preserve"> </v>
      </c>
      <c r="T380" s="3" t="str">
        <f t="shared" si="181"/>
        <v xml:space="preserve"> </v>
      </c>
      <c r="U380" s="3" t="str">
        <f t="shared" si="182"/>
        <v xml:space="preserve"> </v>
      </c>
      <c r="V380" s="3" t="str">
        <f t="shared" si="183"/>
        <v xml:space="preserve"> </v>
      </c>
      <c r="W380" s="3">
        <f t="shared" si="184"/>
        <v>1.0391485015904949</v>
      </c>
      <c r="X380" s="3" t="str">
        <f t="shared" si="185"/>
        <v xml:space="preserve"> </v>
      </c>
      <c r="Y380" s="3" t="str">
        <f t="shared" si="186"/>
        <v xml:space="preserve"> </v>
      </c>
      <c r="AA380" s="16" t="str">
        <f t="shared" si="187"/>
        <v>UprStage</v>
      </c>
      <c r="AC380" s="3">
        <f t="shared" si="188"/>
        <v>2.3982428571428556</v>
      </c>
      <c r="AD380" s="3">
        <f t="shared" si="189"/>
        <v>19.801588161411491</v>
      </c>
      <c r="AE380" s="3">
        <f t="shared" si="190"/>
        <v>1.0157872516801632</v>
      </c>
      <c r="AF380" s="3">
        <f t="shared" si="192"/>
        <v>13.258392809230077</v>
      </c>
      <c r="AH380" s="28">
        <f t="shared" si="193"/>
        <v>0.26300000000000001</v>
      </c>
      <c r="AI380" s="28">
        <f t="shared" si="194"/>
        <v>2.5446900494077322E-4</v>
      </c>
      <c r="AJ380" s="40">
        <f t="shared" si="191"/>
        <v>1.3258392809230078E-2</v>
      </c>
      <c r="AK380" s="28"/>
      <c r="AM380" s="14">
        <f>Rho_Coef0+Rho_Coef1*Solution!I380+Rho_Coef2*Solution!I380^2</f>
        <v>0.9871349771196809</v>
      </c>
      <c r="AO380" s="3" t="str">
        <f t="shared" si="172"/>
        <v xml:space="preserve"> </v>
      </c>
      <c r="AP380" s="3" t="str">
        <f t="shared" si="173"/>
        <v xml:space="preserve"> </v>
      </c>
      <c r="AQ380" s="3" t="str">
        <f t="shared" si="174"/>
        <v xml:space="preserve"> </v>
      </c>
      <c r="AR380" s="3" t="str">
        <f t="shared" si="175"/>
        <v xml:space="preserve"> </v>
      </c>
    </row>
    <row r="381" spans="1:44">
      <c r="A381" s="3">
        <f t="shared" si="176"/>
        <v>3.7799999999999634</v>
      </c>
      <c r="B381" s="3">
        <f t="shared" si="196"/>
        <v>1.0376002009040728</v>
      </c>
      <c r="C381" s="3">
        <f t="shared" si="197"/>
        <v>3.4244138523354914</v>
      </c>
      <c r="D381" s="14">
        <f t="shared" si="177"/>
        <v>-0.28940501581658573</v>
      </c>
      <c r="E381" s="14">
        <f t="shared" si="170"/>
        <v>-0.12989013629547086</v>
      </c>
      <c r="F381" s="14">
        <f t="shared" si="198"/>
        <v>0.6183050487920162</v>
      </c>
      <c r="G381" s="3">
        <f t="shared" si="171"/>
        <v>46.681767990012133</v>
      </c>
      <c r="H381" s="3">
        <f t="shared" si="199"/>
        <v>82.882191943642539</v>
      </c>
      <c r="I381" s="3">
        <f t="shared" si="200"/>
        <v>135.67746586780933</v>
      </c>
      <c r="P381" s="3" t="str">
        <f t="shared" si="195"/>
        <v xml:space="preserve"> </v>
      </c>
      <c r="Q381" s="3" t="str">
        <f t="shared" si="178"/>
        <v xml:space="preserve"> </v>
      </c>
      <c r="R381" s="3" t="str">
        <f t="shared" si="179"/>
        <v xml:space="preserve"> </v>
      </c>
      <c r="S381" s="3" t="str">
        <f t="shared" si="180"/>
        <v xml:space="preserve"> </v>
      </c>
      <c r="T381" s="3" t="str">
        <f t="shared" si="181"/>
        <v xml:space="preserve"> </v>
      </c>
      <c r="U381" s="3" t="str">
        <f t="shared" si="182"/>
        <v xml:space="preserve"> </v>
      </c>
      <c r="V381" s="3" t="str">
        <f t="shared" si="183"/>
        <v xml:space="preserve"> </v>
      </c>
      <c r="W381" s="3">
        <f t="shared" si="184"/>
        <v>1.0376002009040728</v>
      </c>
      <c r="X381" s="3" t="str">
        <f t="shared" si="185"/>
        <v xml:space="preserve"> </v>
      </c>
      <c r="Y381" s="3" t="str">
        <f t="shared" si="186"/>
        <v xml:space="preserve"> </v>
      </c>
      <c r="AA381" s="16" t="str">
        <f t="shared" si="187"/>
        <v>UprStage</v>
      </c>
      <c r="AC381" s="3">
        <f t="shared" si="188"/>
        <v>2.3982428571428556</v>
      </c>
      <c r="AD381" s="3">
        <f t="shared" si="189"/>
        <v>19.801588161411491</v>
      </c>
      <c r="AE381" s="3">
        <f t="shared" si="190"/>
        <v>1.0261709951926359</v>
      </c>
      <c r="AF381" s="3">
        <f t="shared" si="192"/>
        <v>13.24510778864045</v>
      </c>
      <c r="AH381" s="28">
        <f t="shared" si="193"/>
        <v>0.26300000000000001</v>
      </c>
      <c r="AI381" s="28">
        <f t="shared" si="194"/>
        <v>2.5446900494077322E-4</v>
      </c>
      <c r="AJ381" s="40">
        <f t="shared" si="191"/>
        <v>1.3245107788640451E-2</v>
      </c>
      <c r="AK381" s="28"/>
      <c r="AM381" s="14">
        <f>Rho_Coef0+Rho_Coef1*Solution!I381+Rho_Coef2*Solution!I381^2</f>
        <v>0.98705644571573403</v>
      </c>
      <c r="AO381" s="3" t="str">
        <f t="shared" si="172"/>
        <v xml:space="preserve"> </v>
      </c>
      <c r="AP381" s="3" t="str">
        <f t="shared" si="173"/>
        <v xml:space="preserve"> </v>
      </c>
      <c r="AQ381" s="3" t="str">
        <f t="shared" si="174"/>
        <v xml:space="preserve"> </v>
      </c>
      <c r="AR381" s="3" t="str">
        <f t="shared" si="175"/>
        <v xml:space="preserve"> </v>
      </c>
    </row>
    <row r="382" spans="1:44">
      <c r="A382" s="3">
        <f t="shared" si="176"/>
        <v>3.7899999999999632</v>
      </c>
      <c r="B382" s="3">
        <f t="shared" si="196"/>
        <v>1.0360519002176505</v>
      </c>
      <c r="C382" s="3">
        <f t="shared" si="197"/>
        <v>3.4347821128411002</v>
      </c>
      <c r="D382" s="14">
        <f t="shared" si="177"/>
        <v>-0.29265094681166787</v>
      </c>
      <c r="E382" s="14">
        <f t="shared" si="170"/>
        <v>-0.12976004900869798</v>
      </c>
      <c r="F382" s="14">
        <f t="shared" si="198"/>
        <v>0.61364090439728469</v>
      </c>
      <c r="G382" s="3">
        <f t="shared" si="171"/>
        <v>46.376073537890335</v>
      </c>
      <c r="H382" s="3">
        <f t="shared" si="199"/>
        <v>83.349009623542656</v>
      </c>
      <c r="I382" s="3">
        <f t="shared" si="200"/>
        <v>136.50860659092265</v>
      </c>
      <c r="P382" s="3" t="str">
        <f t="shared" si="195"/>
        <v xml:space="preserve"> </v>
      </c>
      <c r="Q382" s="3" t="str">
        <f t="shared" si="178"/>
        <v xml:space="preserve"> </v>
      </c>
      <c r="R382" s="3" t="str">
        <f t="shared" si="179"/>
        <v xml:space="preserve"> </v>
      </c>
      <c r="S382" s="3" t="str">
        <f t="shared" si="180"/>
        <v xml:space="preserve"> </v>
      </c>
      <c r="T382" s="3" t="str">
        <f t="shared" si="181"/>
        <v xml:space="preserve"> </v>
      </c>
      <c r="U382" s="3" t="str">
        <f t="shared" si="182"/>
        <v xml:space="preserve"> </v>
      </c>
      <c r="V382" s="3" t="str">
        <f t="shared" si="183"/>
        <v xml:space="preserve"> </v>
      </c>
      <c r="W382" s="3">
        <f t="shared" si="184"/>
        <v>1.0360519002176505</v>
      </c>
      <c r="X382" s="3" t="str">
        <f t="shared" si="185"/>
        <v xml:space="preserve"> </v>
      </c>
      <c r="Y382" s="3" t="str">
        <f t="shared" si="186"/>
        <v xml:space="preserve"> </v>
      </c>
      <c r="AA382" s="16" t="str">
        <f t="shared" si="187"/>
        <v>UprStage</v>
      </c>
      <c r="AC382" s="3">
        <f t="shared" si="188"/>
        <v>2.3982428571428556</v>
      </c>
      <c r="AD382" s="3">
        <f t="shared" si="189"/>
        <v>19.801588161411491</v>
      </c>
      <c r="AE382" s="3">
        <f t="shared" si="190"/>
        <v>1.0365392556982445</v>
      </c>
      <c r="AF382" s="3">
        <f t="shared" si="192"/>
        <v>13.231842577097988</v>
      </c>
      <c r="AH382" s="28">
        <f t="shared" si="193"/>
        <v>0.26300000000000001</v>
      </c>
      <c r="AI382" s="28">
        <f t="shared" si="194"/>
        <v>2.5446900494077322E-4</v>
      </c>
      <c r="AJ382" s="40">
        <f t="shared" si="191"/>
        <v>1.3231842577097988E-2</v>
      </c>
      <c r="AK382" s="28"/>
      <c r="AM382" s="14">
        <f>Rho_Coef0+Rho_Coef1*Solution!I382+Rho_Coef2*Solution!I382^2</f>
        <v>0.98697747397242042</v>
      </c>
      <c r="AO382" s="3" t="str">
        <f t="shared" si="172"/>
        <v xml:space="preserve"> </v>
      </c>
      <c r="AP382" s="3" t="str">
        <f t="shared" si="173"/>
        <v xml:space="preserve"> </v>
      </c>
      <c r="AQ382" s="3" t="str">
        <f t="shared" si="174"/>
        <v xml:space="preserve"> </v>
      </c>
      <c r="AR382" s="3" t="str">
        <f t="shared" si="175"/>
        <v xml:space="preserve"> </v>
      </c>
    </row>
    <row r="383" spans="1:44">
      <c r="A383" s="3">
        <f t="shared" si="176"/>
        <v>3.799999999999963</v>
      </c>
      <c r="B383" s="3">
        <f t="shared" si="196"/>
        <v>1.0345035995312284</v>
      </c>
      <c r="C383" s="3">
        <f t="shared" si="197"/>
        <v>3.4451348903398444</v>
      </c>
      <c r="D383" s="14">
        <f t="shared" si="177"/>
        <v>-0.29589299930407048</v>
      </c>
      <c r="E383" s="14">
        <f t="shared" si="170"/>
        <v>-0.12963015598231745</v>
      </c>
      <c r="F383" s="14">
        <f t="shared" si="198"/>
        <v>0.60898044424484055</v>
      </c>
      <c r="G383" s="3">
        <f t="shared" si="171"/>
        <v>46.069975217558948</v>
      </c>
      <c r="H383" s="3">
        <f t="shared" si="199"/>
        <v>83.812770358921554</v>
      </c>
      <c r="I383" s="3">
        <f t="shared" si="200"/>
        <v>137.34440018591897</v>
      </c>
      <c r="P383" s="3" t="str">
        <f t="shared" si="195"/>
        <v xml:space="preserve"> </v>
      </c>
      <c r="Q383" s="3" t="str">
        <f t="shared" si="178"/>
        <v xml:space="preserve"> </v>
      </c>
      <c r="R383" s="3" t="str">
        <f t="shared" si="179"/>
        <v xml:space="preserve"> </v>
      </c>
      <c r="S383" s="3" t="str">
        <f t="shared" si="180"/>
        <v xml:space="preserve"> </v>
      </c>
      <c r="T383" s="3" t="str">
        <f t="shared" si="181"/>
        <v xml:space="preserve"> </v>
      </c>
      <c r="U383" s="3" t="str">
        <f t="shared" si="182"/>
        <v xml:space="preserve"> </v>
      </c>
      <c r="V383" s="3" t="str">
        <f t="shared" si="183"/>
        <v xml:space="preserve"> </v>
      </c>
      <c r="W383" s="3">
        <f t="shared" si="184"/>
        <v>1.0345035995312284</v>
      </c>
      <c r="X383" s="3" t="str">
        <f t="shared" si="185"/>
        <v xml:space="preserve"> </v>
      </c>
      <c r="Y383" s="3" t="str">
        <f t="shared" si="186"/>
        <v xml:space="preserve"> </v>
      </c>
      <c r="AA383" s="16" t="str">
        <f t="shared" si="187"/>
        <v>UprStage</v>
      </c>
      <c r="AC383" s="3">
        <f t="shared" si="188"/>
        <v>2.3982428571428556</v>
      </c>
      <c r="AD383" s="3">
        <f t="shared" si="189"/>
        <v>19.801588161411491</v>
      </c>
      <c r="AE383" s="3">
        <f t="shared" si="190"/>
        <v>1.0468920331969889</v>
      </c>
      <c r="AF383" s="3">
        <f t="shared" si="192"/>
        <v>13.218597174602689</v>
      </c>
      <c r="AH383" s="28">
        <f t="shared" si="193"/>
        <v>0.26300000000000001</v>
      </c>
      <c r="AI383" s="28">
        <f t="shared" si="194"/>
        <v>2.5446900494077322E-4</v>
      </c>
      <c r="AJ383" s="40">
        <f t="shared" si="191"/>
        <v>1.3218597174602689E-2</v>
      </c>
      <c r="AK383" s="28"/>
      <c r="AM383" s="14">
        <f>Rho_Coef0+Rho_Coef1*Solution!I383+Rho_Coef2*Solution!I383^2</f>
        <v>0.98689806487132536</v>
      </c>
      <c r="AO383" s="3" t="str">
        <f t="shared" si="172"/>
        <v xml:space="preserve"> </v>
      </c>
      <c r="AP383" s="3" t="str">
        <f t="shared" si="173"/>
        <v xml:space="preserve"> </v>
      </c>
      <c r="AQ383" s="3" t="str">
        <f t="shared" si="174"/>
        <v xml:space="preserve"> </v>
      </c>
      <c r="AR383" s="3" t="str">
        <f t="shared" si="175"/>
        <v xml:space="preserve"> </v>
      </c>
    </row>
    <row r="384" spans="1:44">
      <c r="A384" s="3">
        <f t="shared" si="176"/>
        <v>3.8099999999999627</v>
      </c>
      <c r="B384" s="3">
        <f t="shared" si="196"/>
        <v>1.0329552988448061</v>
      </c>
      <c r="C384" s="3">
        <f t="shared" si="197"/>
        <v>3.4554721848317245</v>
      </c>
      <c r="D384" s="14">
        <f t="shared" si="177"/>
        <v>-0.29913078365910839</v>
      </c>
      <c r="E384" s="14">
        <f t="shared" si="170"/>
        <v>-0.1295004572163293</v>
      </c>
      <c r="F384" s="14">
        <f t="shared" si="198"/>
        <v>0.60432405796936839</v>
      </c>
      <c r="G384" s="3">
        <f t="shared" si="171"/>
        <v>45.763502697023831</v>
      </c>
      <c r="H384" s="3">
        <f t="shared" si="199"/>
        <v>84.27347011109714</v>
      </c>
      <c r="I384" s="3">
        <f t="shared" si="200"/>
        <v>138.18481606464303</v>
      </c>
      <c r="P384" s="3" t="str">
        <f t="shared" si="195"/>
        <v xml:space="preserve"> </v>
      </c>
      <c r="Q384" s="3" t="str">
        <f t="shared" si="178"/>
        <v xml:space="preserve"> </v>
      </c>
      <c r="R384" s="3" t="str">
        <f t="shared" si="179"/>
        <v xml:space="preserve"> </v>
      </c>
      <c r="S384" s="3" t="str">
        <f t="shared" si="180"/>
        <v xml:space="preserve"> </v>
      </c>
      <c r="T384" s="3" t="str">
        <f t="shared" si="181"/>
        <v xml:space="preserve"> </v>
      </c>
      <c r="U384" s="3" t="str">
        <f t="shared" si="182"/>
        <v xml:space="preserve"> </v>
      </c>
      <c r="V384" s="3" t="str">
        <f t="shared" si="183"/>
        <v xml:space="preserve"> </v>
      </c>
      <c r="W384" s="3">
        <f t="shared" si="184"/>
        <v>1.0329552988448061</v>
      </c>
      <c r="X384" s="3" t="str">
        <f t="shared" si="185"/>
        <v xml:space="preserve"> </v>
      </c>
      <c r="Y384" s="3" t="str">
        <f t="shared" si="186"/>
        <v xml:space="preserve"> </v>
      </c>
      <c r="AA384" s="16" t="str">
        <f t="shared" si="187"/>
        <v>UprStage</v>
      </c>
      <c r="AC384" s="3">
        <f t="shared" si="188"/>
        <v>2.3982428571428556</v>
      </c>
      <c r="AD384" s="3">
        <f t="shared" si="189"/>
        <v>19.801588161411491</v>
      </c>
      <c r="AE384" s="3">
        <f t="shared" si="190"/>
        <v>1.0572293276888691</v>
      </c>
      <c r="AF384" s="3">
        <f t="shared" si="192"/>
        <v>13.205371581154555</v>
      </c>
      <c r="AH384" s="28">
        <f t="shared" si="193"/>
        <v>0.26300000000000001</v>
      </c>
      <c r="AI384" s="28">
        <f t="shared" si="194"/>
        <v>2.5446900494077322E-4</v>
      </c>
      <c r="AJ384" s="40">
        <f t="shared" si="191"/>
        <v>1.3205371581154556E-2</v>
      </c>
      <c r="AK384" s="28"/>
      <c r="AM384" s="14">
        <f>Rho_Coef0+Rho_Coef1*Solution!I384+Rho_Coef2*Solution!I384^2</f>
        <v>0.98681822139776332</v>
      </c>
      <c r="AO384" s="3" t="str">
        <f t="shared" si="172"/>
        <v xml:space="preserve"> </v>
      </c>
      <c r="AP384" s="3" t="str">
        <f t="shared" si="173"/>
        <v xml:space="preserve"> </v>
      </c>
      <c r="AQ384" s="3" t="str">
        <f t="shared" si="174"/>
        <v xml:space="preserve"> </v>
      </c>
      <c r="AR384" s="3" t="str">
        <f t="shared" si="175"/>
        <v xml:space="preserve"> </v>
      </c>
    </row>
    <row r="385" spans="1:44">
      <c r="A385" s="3">
        <f t="shared" si="176"/>
        <v>3.8199999999999625</v>
      </c>
      <c r="B385" s="3">
        <f t="shared" si="196"/>
        <v>1.031406998158384</v>
      </c>
      <c r="C385" s="3">
        <f t="shared" si="197"/>
        <v>3.4657939963167403</v>
      </c>
      <c r="D385" s="14">
        <f t="shared" si="177"/>
        <v>-0.3023639142725662</v>
      </c>
      <c r="E385" s="14">
        <f t="shared" si="170"/>
        <v>-0.12937095271073354</v>
      </c>
      <c r="F385" s="14">
        <f t="shared" si="198"/>
        <v>0.59967213117508422</v>
      </c>
      <c r="G385" s="3">
        <f t="shared" si="171"/>
        <v>45.456685461204216</v>
      </c>
      <c r="H385" s="3">
        <f t="shared" si="199"/>
        <v>84.731105138067377</v>
      </c>
      <c r="I385" s="3">
        <f t="shared" si="200"/>
        <v>139.02982360002707</v>
      </c>
      <c r="P385" s="3" t="str">
        <f t="shared" si="195"/>
        <v xml:space="preserve"> </v>
      </c>
      <c r="Q385" s="3" t="str">
        <f t="shared" si="178"/>
        <v xml:space="preserve"> </v>
      </c>
      <c r="R385" s="3" t="str">
        <f t="shared" si="179"/>
        <v xml:space="preserve"> </v>
      </c>
      <c r="S385" s="3" t="str">
        <f t="shared" si="180"/>
        <v xml:space="preserve"> </v>
      </c>
      <c r="T385" s="3" t="str">
        <f t="shared" si="181"/>
        <v xml:space="preserve"> </v>
      </c>
      <c r="U385" s="3" t="str">
        <f t="shared" si="182"/>
        <v xml:space="preserve"> </v>
      </c>
      <c r="V385" s="3" t="str">
        <f t="shared" si="183"/>
        <v xml:space="preserve"> </v>
      </c>
      <c r="W385" s="3">
        <f t="shared" si="184"/>
        <v>1.031406998158384</v>
      </c>
      <c r="X385" s="3" t="str">
        <f t="shared" si="185"/>
        <v xml:space="preserve"> </v>
      </c>
      <c r="Y385" s="3" t="str">
        <f t="shared" si="186"/>
        <v xml:space="preserve"> </v>
      </c>
      <c r="AA385" s="16" t="str">
        <f t="shared" si="187"/>
        <v>UprStage</v>
      </c>
      <c r="AC385" s="3">
        <f t="shared" si="188"/>
        <v>2.3982428571428556</v>
      </c>
      <c r="AD385" s="3">
        <f t="shared" si="189"/>
        <v>19.801588161411491</v>
      </c>
      <c r="AE385" s="3">
        <f t="shared" si="190"/>
        <v>1.067551139173885</v>
      </c>
      <c r="AF385" s="3">
        <f t="shared" si="192"/>
        <v>13.192165796753585</v>
      </c>
      <c r="AH385" s="28">
        <f t="shared" si="193"/>
        <v>0.26300000000000001</v>
      </c>
      <c r="AI385" s="28">
        <f t="shared" si="194"/>
        <v>2.5446900494077322E-4</v>
      </c>
      <c r="AJ385" s="40">
        <f t="shared" si="191"/>
        <v>1.3192165796753585E-2</v>
      </c>
      <c r="AK385" s="28"/>
      <c r="AM385" s="14">
        <f>Rho_Coef0+Rho_Coef1*Solution!I385+Rho_Coef2*Solution!I385^2</f>
        <v>0.9867379465404833</v>
      </c>
      <c r="AO385" s="3" t="str">
        <f t="shared" si="172"/>
        <v xml:space="preserve"> </v>
      </c>
      <c r="AP385" s="3" t="str">
        <f t="shared" si="173"/>
        <v xml:space="preserve"> </v>
      </c>
      <c r="AQ385" s="3" t="str">
        <f t="shared" si="174"/>
        <v xml:space="preserve"> </v>
      </c>
      <c r="AR385" s="3" t="str">
        <f t="shared" si="175"/>
        <v xml:space="preserve"> </v>
      </c>
    </row>
    <row r="386" spans="1:44">
      <c r="A386" s="3">
        <f t="shared" si="176"/>
        <v>3.8299999999999623</v>
      </c>
      <c r="B386" s="3">
        <f t="shared" si="196"/>
        <v>1.0298586974719617</v>
      </c>
      <c r="C386" s="3">
        <f t="shared" si="197"/>
        <v>3.4761003247948921</v>
      </c>
      <c r="D386" s="14">
        <f t="shared" si="177"/>
        <v>-0.30559200962476968</v>
      </c>
      <c r="E386" s="14">
        <f t="shared" si="170"/>
        <v>-0.12924164246553016</v>
      </c>
      <c r="F386" s="14">
        <f t="shared" si="198"/>
        <v>0.59502504538166179</v>
      </c>
      <c r="G386" s="3">
        <f t="shared" si="171"/>
        <v>45.14955280646771</v>
      </c>
      <c r="H386" s="3">
        <f t="shared" si="199"/>
        <v>85.185671992679417</v>
      </c>
      <c r="I386" s="3">
        <f t="shared" si="200"/>
        <v>139.87939212904806</v>
      </c>
      <c r="P386" s="3" t="str">
        <f t="shared" si="195"/>
        <v xml:space="preserve"> </v>
      </c>
      <c r="Q386" s="3" t="str">
        <f t="shared" si="178"/>
        <v xml:space="preserve"> </v>
      </c>
      <c r="R386" s="3" t="str">
        <f t="shared" si="179"/>
        <v xml:space="preserve"> </v>
      </c>
      <c r="S386" s="3" t="str">
        <f t="shared" si="180"/>
        <v xml:space="preserve"> </v>
      </c>
      <c r="T386" s="3" t="str">
        <f t="shared" si="181"/>
        <v xml:space="preserve"> </v>
      </c>
      <c r="U386" s="3" t="str">
        <f t="shared" si="182"/>
        <v xml:space="preserve"> </v>
      </c>
      <c r="V386" s="3" t="str">
        <f t="shared" si="183"/>
        <v xml:space="preserve"> </v>
      </c>
      <c r="W386" s="3">
        <f t="shared" si="184"/>
        <v>1.0298586974719617</v>
      </c>
      <c r="X386" s="3" t="str">
        <f t="shared" si="185"/>
        <v xml:space="preserve"> </v>
      </c>
      <c r="Y386" s="3" t="str">
        <f t="shared" si="186"/>
        <v xml:space="preserve"> </v>
      </c>
      <c r="AA386" s="16" t="str">
        <f t="shared" si="187"/>
        <v>UprStage</v>
      </c>
      <c r="AC386" s="3">
        <f t="shared" si="188"/>
        <v>2.3982428571428556</v>
      </c>
      <c r="AD386" s="3">
        <f t="shared" si="189"/>
        <v>19.801588161411491</v>
      </c>
      <c r="AE386" s="3">
        <f t="shared" si="190"/>
        <v>1.0778574676520367</v>
      </c>
      <c r="AF386" s="3">
        <f t="shared" si="192"/>
        <v>13.17897982139978</v>
      </c>
      <c r="AH386" s="28">
        <f t="shared" si="193"/>
        <v>0.26300000000000001</v>
      </c>
      <c r="AI386" s="28">
        <f t="shared" si="194"/>
        <v>2.5446900494077322E-4</v>
      </c>
      <c r="AJ386" s="40">
        <f t="shared" si="191"/>
        <v>1.317897982139978E-2</v>
      </c>
      <c r="AK386" s="28"/>
      <c r="AM386" s="14">
        <f>Rho_Coef0+Rho_Coef1*Solution!I386+Rho_Coef2*Solution!I386^2</f>
        <v>0.98665724329137738</v>
      </c>
      <c r="AO386" s="3" t="str">
        <f t="shared" si="172"/>
        <v xml:space="preserve"> </v>
      </c>
      <c r="AP386" s="3" t="str">
        <f t="shared" si="173"/>
        <v xml:space="preserve"> </v>
      </c>
      <c r="AQ386" s="3" t="str">
        <f t="shared" si="174"/>
        <v xml:space="preserve"> </v>
      </c>
      <c r="AR386" s="3" t="str">
        <f t="shared" si="175"/>
        <v xml:space="preserve"> </v>
      </c>
    </row>
    <row r="387" spans="1:44">
      <c r="A387" s="3">
        <f t="shared" si="176"/>
        <v>3.8399999999999621</v>
      </c>
      <c r="B387" s="3">
        <f t="shared" si="196"/>
        <v>1.0283103967855396</v>
      </c>
      <c r="C387" s="3">
        <f t="shared" si="197"/>
        <v>3.4863911702661796</v>
      </c>
      <c r="D387" s="14">
        <f t="shared" si="177"/>
        <v>-0.30881469233262804</v>
      </c>
      <c r="E387" s="14">
        <f t="shared" ref="E387:E450" si="201">-Grav*AJ387</f>
        <v>-0.12911252648071914</v>
      </c>
      <c r="F387" s="14">
        <f t="shared" si="198"/>
        <v>0.59038317797219242</v>
      </c>
      <c r="G387" s="3">
        <f t="shared" ref="G387:G450" si="202">F387/AJ387</f>
        <v>44.842133835291307</v>
      </c>
      <c r="H387" s="3">
        <f t="shared" si="199"/>
        <v>85.6371675207441</v>
      </c>
      <c r="I387" s="3">
        <f t="shared" si="200"/>
        <v>140.73349095566661</v>
      </c>
      <c r="P387" s="3" t="str">
        <f t="shared" si="195"/>
        <v xml:space="preserve"> </v>
      </c>
      <c r="Q387" s="3" t="str">
        <f t="shared" si="178"/>
        <v xml:space="preserve"> </v>
      </c>
      <c r="R387" s="3" t="str">
        <f t="shared" si="179"/>
        <v xml:space="preserve"> </v>
      </c>
      <c r="S387" s="3" t="str">
        <f t="shared" si="180"/>
        <v xml:space="preserve"> </v>
      </c>
      <c r="T387" s="3" t="str">
        <f t="shared" si="181"/>
        <v xml:space="preserve"> </v>
      </c>
      <c r="U387" s="3" t="str">
        <f t="shared" si="182"/>
        <v xml:space="preserve"> </v>
      </c>
      <c r="V387" s="3" t="str">
        <f t="shared" si="183"/>
        <v xml:space="preserve"> </v>
      </c>
      <c r="W387" s="3">
        <f t="shared" si="184"/>
        <v>1.0283103967855396</v>
      </c>
      <c r="X387" s="3" t="str">
        <f t="shared" si="185"/>
        <v xml:space="preserve"> </v>
      </c>
      <c r="Y387" s="3" t="str">
        <f t="shared" si="186"/>
        <v xml:space="preserve"> </v>
      </c>
      <c r="AA387" s="16" t="str">
        <f t="shared" si="187"/>
        <v>UprStage</v>
      </c>
      <c r="AC387" s="3">
        <f t="shared" si="188"/>
        <v>2.3982428571428556</v>
      </c>
      <c r="AD387" s="3">
        <f t="shared" si="189"/>
        <v>19.801588161411491</v>
      </c>
      <c r="AE387" s="3">
        <f t="shared" si="190"/>
        <v>1.0881483131233243</v>
      </c>
      <c r="AF387" s="3">
        <f t="shared" si="192"/>
        <v>13.165813655093139</v>
      </c>
      <c r="AH387" s="28">
        <f t="shared" si="193"/>
        <v>0.26300000000000001</v>
      </c>
      <c r="AI387" s="28">
        <f t="shared" si="194"/>
        <v>2.5446900494077322E-4</v>
      </c>
      <c r="AJ387" s="40">
        <f t="shared" si="191"/>
        <v>1.316581365509314E-2</v>
      </c>
      <c r="AK387" s="28"/>
      <c r="AM387" s="14">
        <f>Rho_Coef0+Rho_Coef1*Solution!I387+Rho_Coef2*Solution!I387^2</f>
        <v>0.9865761146451919</v>
      </c>
      <c r="AO387" s="3" t="str">
        <f t="shared" ref="AO387:AO450" si="203">IF(ABS($A387-$L$7)&lt;0.5*DeltaT,$H387," ")</f>
        <v xml:space="preserve"> </v>
      </c>
      <c r="AP387" s="3" t="str">
        <f t="shared" ref="AP387:AP450" si="204">IF(ABS($A387-$L$7)&lt;0.5*DeltaT,$I387," ")</f>
        <v xml:space="preserve"> </v>
      </c>
      <c r="AQ387" s="3" t="str">
        <f t="shared" ref="AQ387:AQ450" si="205">IF(ABS($A387-$L$9)&lt;0.5*DeltaT,$H387," ")</f>
        <v xml:space="preserve"> </v>
      </c>
      <c r="AR387" s="3" t="str">
        <f t="shared" ref="AR387:AR450" si="206">IF(ABS($A387-$L$9)&lt;0.5*DeltaT,$I387," ")</f>
        <v xml:space="preserve"> </v>
      </c>
    </row>
    <row r="388" spans="1:44">
      <c r="A388" s="3">
        <f t="shared" ref="A388:A451" si="207">A387+DeltaT</f>
        <v>3.8499999999999619</v>
      </c>
      <c r="B388" s="3">
        <f t="shared" si="196"/>
        <v>1.0267620960991173</v>
      </c>
      <c r="C388" s="3">
        <f t="shared" si="197"/>
        <v>3.496666532730603</v>
      </c>
      <c r="D388" s="14">
        <f t="shared" ref="D388:D451" si="208">-SIGN(H388)*(0.5*(Rho*AM387)*H388^2*AH388*AI388)</f>
        <v>-0.31203158919964885</v>
      </c>
      <c r="E388" s="14">
        <f t="shared" si="201"/>
        <v>-0.12898360475630047</v>
      </c>
      <c r="F388" s="14">
        <f t="shared" si="198"/>
        <v>0.58574690214316805</v>
      </c>
      <c r="G388" s="3">
        <f t="shared" si="202"/>
        <v>44.534457451048333</v>
      </c>
      <c r="H388" s="3">
        <f t="shared" si="199"/>
        <v>86.085588859097015</v>
      </c>
      <c r="I388" s="3">
        <f t="shared" si="200"/>
        <v>141.59208935374662</v>
      </c>
      <c r="P388" s="3" t="str">
        <f t="shared" si="195"/>
        <v xml:space="preserve"> </v>
      </c>
      <c r="Q388" s="3" t="str">
        <f t="shared" ref="Q388:Q451" si="209">IF(($A388&gt;$L$4)*AND($A388&lt;=$L$5),$M$4+($A388-$L$4)*$N$4," ")</f>
        <v xml:space="preserve"> </v>
      </c>
      <c r="R388" s="3" t="str">
        <f t="shared" ref="R388:R451" si="210">IF(($A388&gt;$L$5)*AND($A388&lt;=$L$6),$M$5+($A388-$L$5)*$N$5," ")</f>
        <v xml:space="preserve"> </v>
      </c>
      <c r="S388" s="3" t="str">
        <f t="shared" ref="S388:S451" si="211">IF(($A388&gt;$L$6)*AND($A388&lt;=$L$7),$M$6+($A388-$L$6)*$N$6," ")</f>
        <v xml:space="preserve"> </v>
      </c>
      <c r="T388" s="3" t="str">
        <f t="shared" ref="T388:T451" si="212">IF(($A388&gt;$L$7)*AND($A388&lt;=$L$9),0," ")</f>
        <v xml:space="preserve"> </v>
      </c>
      <c r="U388" s="3" t="str">
        <f t="shared" ref="U388:U451" si="213">IF(($A388&gt;$L$9)*AND($A388&lt;=$L$10),$M$9+($A388-$L$9)*$N$9," ")</f>
        <v xml:space="preserve"> </v>
      </c>
      <c r="V388" s="3" t="str">
        <f t="shared" ref="V388:V451" si="214">IF(($A388&gt;$L$10)*AND($A388&lt;=$L$11),$M$10+($A388-$L$10)*$N$10," ")</f>
        <v xml:space="preserve"> </v>
      </c>
      <c r="W388" s="3">
        <f t="shared" ref="W388:W451" si="215">IF(($A388&gt;$L$11)*AND($A388&lt;=$L$12),$M$11+($A388-$L$11)*$N$11," ")</f>
        <v>1.0267620960991173</v>
      </c>
      <c r="X388" s="3" t="str">
        <f t="shared" ref="X388:X451" si="216">IF(($A388&gt;$L$12)*AND($A388&lt;=$L$13),$M$12+($A388-$L$12)*$N$12," ")</f>
        <v xml:space="preserve"> </v>
      </c>
      <c r="Y388" s="3" t="str">
        <f t="shared" ref="Y388:Y451" si="217">IF(($A388&gt;$L$13),0," ")</f>
        <v xml:space="preserve"> </v>
      </c>
      <c r="AA388" s="16" t="str">
        <f t="shared" ref="AA388:AA451" si="218">IF($A388&lt;$L$7,"Booster","UprStage")</f>
        <v>UprStage</v>
      </c>
      <c r="AC388" s="3">
        <f t="shared" ref="AC388:AC451" si="219">IF($AA388="Booster",AC387+AVERAGE($B387:$B388)*DeltaT,AC387)</f>
        <v>2.3982428571428556</v>
      </c>
      <c r="AD388" s="3">
        <f t="shared" ref="AD388:AD451" si="220">$M$33+$M$34-$M$45*$AC388</f>
        <v>19.801588161411491</v>
      </c>
      <c r="AE388" s="3">
        <f t="shared" ref="AE388:AE451" si="221">IF($AA388="UprStage",AE387+AVERAGE($B387:$B388)*DeltaT,AE387)</f>
        <v>1.0984236755877475</v>
      </c>
      <c r="AF388" s="3">
        <f t="shared" si="192"/>
        <v>13.152667297833663</v>
      </c>
      <c r="AH388" s="28">
        <f t="shared" si="193"/>
        <v>0.26300000000000001</v>
      </c>
      <c r="AI388" s="28">
        <f t="shared" si="194"/>
        <v>2.5446900494077322E-4</v>
      </c>
      <c r="AJ388" s="40">
        <f t="shared" ref="AJ388:AJ451" si="222">IF($AA388="Booster",AD388+AF388,AF388)/1000</f>
        <v>1.3152667297833662E-2</v>
      </c>
      <c r="AK388" s="28"/>
      <c r="AM388" s="14">
        <f>Rho_Coef0+Rho_Coef1*Solution!I388+Rho_Coef2*Solution!I388^2</f>
        <v>0.98649456359923859</v>
      </c>
      <c r="AO388" s="3" t="str">
        <f t="shared" si="203"/>
        <v xml:space="preserve"> </v>
      </c>
      <c r="AP388" s="3" t="str">
        <f t="shared" si="204"/>
        <v xml:space="preserve"> </v>
      </c>
      <c r="AQ388" s="3" t="str">
        <f t="shared" si="205"/>
        <v xml:space="preserve"> </v>
      </c>
      <c r="AR388" s="3" t="str">
        <f t="shared" si="206"/>
        <v xml:space="preserve"> </v>
      </c>
    </row>
    <row r="389" spans="1:44">
      <c r="A389" s="3">
        <f t="shared" si="207"/>
        <v>3.8599999999999617</v>
      </c>
      <c r="B389" s="3">
        <f t="shared" si="196"/>
        <v>1.0252137954126952</v>
      </c>
      <c r="C389" s="3">
        <f t="shared" si="197"/>
        <v>3.5069264121881623</v>
      </c>
      <c r="D389" s="14">
        <f t="shared" si="208"/>
        <v>-0.31524233126392903</v>
      </c>
      <c r="E389" s="14">
        <f t="shared" si="201"/>
        <v>-0.12885487729227418</v>
      </c>
      <c r="F389" s="14">
        <f t="shared" si="198"/>
        <v>0.58111658685649203</v>
      </c>
      <c r="G389" s="3">
        <f t="shared" si="202"/>
        <v>44.226552352922873</v>
      </c>
      <c r="H389" s="3">
        <f t="shared" si="199"/>
        <v>86.530933433607501</v>
      </c>
      <c r="I389" s="3">
        <f t="shared" si="200"/>
        <v>142.45515656995525</v>
      </c>
      <c r="P389" s="3" t="str">
        <f t="shared" si="195"/>
        <v xml:space="preserve"> </v>
      </c>
      <c r="Q389" s="3" t="str">
        <f t="shared" si="209"/>
        <v xml:space="preserve"> </v>
      </c>
      <c r="R389" s="3" t="str">
        <f t="shared" si="210"/>
        <v xml:space="preserve"> </v>
      </c>
      <c r="S389" s="3" t="str">
        <f t="shared" si="211"/>
        <v xml:space="preserve"> </v>
      </c>
      <c r="T389" s="3" t="str">
        <f t="shared" si="212"/>
        <v xml:space="preserve"> </v>
      </c>
      <c r="U389" s="3" t="str">
        <f t="shared" si="213"/>
        <v xml:space="preserve"> </v>
      </c>
      <c r="V389" s="3" t="str">
        <f t="shared" si="214"/>
        <v xml:space="preserve"> </v>
      </c>
      <c r="W389" s="3">
        <f t="shared" si="215"/>
        <v>1.0252137954126952</v>
      </c>
      <c r="X389" s="3" t="str">
        <f t="shared" si="216"/>
        <v xml:space="preserve"> </v>
      </c>
      <c r="Y389" s="3" t="str">
        <f t="shared" si="217"/>
        <v xml:space="preserve"> </v>
      </c>
      <c r="AA389" s="16" t="str">
        <f t="shared" si="218"/>
        <v>UprStage</v>
      </c>
      <c r="AC389" s="3">
        <f t="shared" si="219"/>
        <v>2.3982428571428556</v>
      </c>
      <c r="AD389" s="3">
        <f t="shared" si="220"/>
        <v>19.801588161411491</v>
      </c>
      <c r="AE389" s="3">
        <f t="shared" si="221"/>
        <v>1.1086835550453065</v>
      </c>
      <c r="AF389" s="3">
        <f t="shared" ref="AF389:AF452" si="223">$M$31+$M$32-$M$41*$AE389</f>
        <v>13.13954074962135</v>
      </c>
      <c r="AH389" s="28">
        <f t="shared" ref="AH389:AH452" si="224">IF($AA389="Booster",$M$28,$M$21)</f>
        <v>0.26300000000000001</v>
      </c>
      <c r="AI389" s="28">
        <f t="shared" ref="AI389:AI452" si="225">IF($AA389="Booster",M$27,M$20)</f>
        <v>2.5446900494077322E-4</v>
      </c>
      <c r="AJ389" s="40">
        <f t="shared" si="222"/>
        <v>1.3139540749621349E-2</v>
      </c>
      <c r="AK389" s="28"/>
      <c r="AM389" s="14">
        <f>Rho_Coef0+Rho_Coef1*Solution!I389+Rho_Coef2*Solution!I389^2</f>
        <v>0.98641259315310903</v>
      </c>
      <c r="AO389" s="3" t="str">
        <f t="shared" si="203"/>
        <v xml:space="preserve"> </v>
      </c>
      <c r="AP389" s="3" t="str">
        <f t="shared" si="204"/>
        <v xml:space="preserve"> </v>
      </c>
      <c r="AQ389" s="3" t="str">
        <f t="shared" si="205"/>
        <v xml:space="preserve"> </v>
      </c>
      <c r="AR389" s="3" t="str">
        <f t="shared" si="206"/>
        <v xml:space="preserve"> </v>
      </c>
    </row>
    <row r="390" spans="1:44">
      <c r="A390" s="3">
        <f t="shared" si="207"/>
        <v>3.8699999999999615</v>
      </c>
      <c r="B390" s="3">
        <f t="shared" si="196"/>
        <v>1.0236654947262729</v>
      </c>
      <c r="C390" s="3">
        <f t="shared" si="197"/>
        <v>3.5171708086388569</v>
      </c>
      <c r="D390" s="14">
        <f t="shared" si="208"/>
        <v>-0.31844655384412729</v>
      </c>
      <c r="E390" s="14">
        <f t="shared" si="201"/>
        <v>-0.12872634408864031</v>
      </c>
      <c r="F390" s="14">
        <f t="shared" si="198"/>
        <v>0.57649259679350529</v>
      </c>
      <c r="G390" s="3">
        <f t="shared" si="202"/>
        <v>43.918447030951832</v>
      </c>
      <c r="H390" s="3">
        <f t="shared" si="199"/>
        <v>86.973198957136731</v>
      </c>
      <c r="I390" s="3">
        <f t="shared" si="200"/>
        <v>143.32266182664287</v>
      </c>
      <c r="P390" s="3" t="str">
        <f t="shared" si="195"/>
        <v xml:space="preserve"> </v>
      </c>
      <c r="Q390" s="3" t="str">
        <f t="shared" si="209"/>
        <v xml:space="preserve"> </v>
      </c>
      <c r="R390" s="3" t="str">
        <f t="shared" si="210"/>
        <v xml:space="preserve"> </v>
      </c>
      <c r="S390" s="3" t="str">
        <f t="shared" si="211"/>
        <v xml:space="preserve"> </v>
      </c>
      <c r="T390" s="3" t="str">
        <f t="shared" si="212"/>
        <v xml:space="preserve"> </v>
      </c>
      <c r="U390" s="3" t="str">
        <f t="shared" si="213"/>
        <v xml:space="preserve"> </v>
      </c>
      <c r="V390" s="3" t="str">
        <f t="shared" si="214"/>
        <v xml:space="preserve"> </v>
      </c>
      <c r="W390" s="3">
        <f t="shared" si="215"/>
        <v>1.0236654947262729</v>
      </c>
      <c r="X390" s="3" t="str">
        <f t="shared" si="216"/>
        <v xml:space="preserve"> </v>
      </c>
      <c r="Y390" s="3" t="str">
        <f t="shared" si="217"/>
        <v xml:space="preserve"> </v>
      </c>
      <c r="AA390" s="16" t="str">
        <f t="shared" si="218"/>
        <v>UprStage</v>
      </c>
      <c r="AC390" s="3">
        <f t="shared" si="219"/>
        <v>2.3982428571428556</v>
      </c>
      <c r="AD390" s="3">
        <f t="shared" si="220"/>
        <v>19.801588161411491</v>
      </c>
      <c r="AE390" s="3">
        <f t="shared" si="221"/>
        <v>1.1189279514960013</v>
      </c>
      <c r="AF390" s="3">
        <f t="shared" si="223"/>
        <v>13.126434010456201</v>
      </c>
      <c r="AH390" s="28">
        <f t="shared" si="224"/>
        <v>0.26300000000000001</v>
      </c>
      <c r="AI390" s="28">
        <f t="shared" si="225"/>
        <v>2.5446900494077322E-4</v>
      </c>
      <c r="AJ390" s="40">
        <f t="shared" si="222"/>
        <v>1.3126434010456201E-2</v>
      </c>
      <c r="AK390" s="28"/>
      <c r="AM390" s="14">
        <f>Rho_Coef0+Rho_Coef1*Solution!I390+Rho_Coef2*Solution!I390^2</f>
        <v>0.98633020630839185</v>
      </c>
      <c r="AO390" s="3" t="str">
        <f t="shared" si="203"/>
        <v xml:space="preserve"> </v>
      </c>
      <c r="AP390" s="3" t="str">
        <f t="shared" si="204"/>
        <v xml:space="preserve"> </v>
      </c>
      <c r="AQ390" s="3" t="str">
        <f t="shared" si="205"/>
        <v xml:space="preserve"> </v>
      </c>
      <c r="AR390" s="3" t="str">
        <f t="shared" si="206"/>
        <v xml:space="preserve"> </v>
      </c>
    </row>
    <row r="391" spans="1:44">
      <c r="A391" s="3">
        <f t="shared" si="207"/>
        <v>3.8799999999999613</v>
      </c>
      <c r="B391" s="3">
        <f t="shared" si="196"/>
        <v>1.0221171940398508</v>
      </c>
      <c r="C391" s="3">
        <f t="shared" si="197"/>
        <v>3.5273997220826874</v>
      </c>
      <c r="D391" s="14">
        <f t="shared" si="208"/>
        <v>-0.32164389658342468</v>
      </c>
      <c r="E391" s="14">
        <f t="shared" si="201"/>
        <v>-0.12859800514539876</v>
      </c>
      <c r="F391" s="14">
        <f t="shared" si="198"/>
        <v>0.57187529231102729</v>
      </c>
      <c r="G391" s="3">
        <f t="shared" si="202"/>
        <v>43.610169761195522</v>
      </c>
      <c r="H391" s="3">
        <f t="shared" si="199"/>
        <v>87.412383427446244</v>
      </c>
      <c r="I391" s="3">
        <f t="shared" si="200"/>
        <v>144.1945743247023</v>
      </c>
      <c r="P391" s="3" t="str">
        <f t="shared" si="195"/>
        <v xml:space="preserve"> </v>
      </c>
      <c r="Q391" s="3" t="str">
        <f t="shared" si="209"/>
        <v xml:space="preserve"> </v>
      </c>
      <c r="R391" s="3" t="str">
        <f t="shared" si="210"/>
        <v xml:space="preserve"> </v>
      </c>
      <c r="S391" s="3" t="str">
        <f t="shared" si="211"/>
        <v xml:space="preserve"> </v>
      </c>
      <c r="T391" s="3" t="str">
        <f t="shared" si="212"/>
        <v xml:space="preserve"> </v>
      </c>
      <c r="U391" s="3" t="str">
        <f t="shared" si="213"/>
        <v xml:space="preserve"> </v>
      </c>
      <c r="V391" s="3" t="str">
        <f t="shared" si="214"/>
        <v xml:space="preserve"> </v>
      </c>
      <c r="W391" s="3">
        <f t="shared" si="215"/>
        <v>1.0221171940398508</v>
      </c>
      <c r="X391" s="3" t="str">
        <f t="shared" si="216"/>
        <v xml:space="preserve"> </v>
      </c>
      <c r="Y391" s="3" t="str">
        <f t="shared" si="217"/>
        <v xml:space="preserve"> </v>
      </c>
      <c r="AA391" s="16" t="str">
        <f t="shared" si="218"/>
        <v>UprStage</v>
      </c>
      <c r="AC391" s="3">
        <f t="shared" si="219"/>
        <v>2.3982428571428556</v>
      </c>
      <c r="AD391" s="3">
        <f t="shared" si="220"/>
        <v>19.801588161411491</v>
      </c>
      <c r="AE391" s="3">
        <f t="shared" si="221"/>
        <v>1.129156864939832</v>
      </c>
      <c r="AF391" s="3">
        <f t="shared" si="223"/>
        <v>13.113347080338217</v>
      </c>
      <c r="AH391" s="28">
        <f t="shared" si="224"/>
        <v>0.26300000000000001</v>
      </c>
      <c r="AI391" s="28">
        <f t="shared" si="225"/>
        <v>2.5446900494077322E-4</v>
      </c>
      <c r="AJ391" s="40">
        <f t="shared" si="222"/>
        <v>1.3113347080338218E-2</v>
      </c>
      <c r="AK391" s="28"/>
      <c r="AM391" s="14">
        <f>Rho_Coef0+Rho_Coef1*Solution!I391+Rho_Coef2*Solution!I391^2</f>
        <v>0.98624740606839001</v>
      </c>
      <c r="AO391" s="3" t="str">
        <f t="shared" si="203"/>
        <v xml:space="preserve"> </v>
      </c>
      <c r="AP391" s="3" t="str">
        <f t="shared" si="204"/>
        <v xml:space="preserve"> </v>
      </c>
      <c r="AQ391" s="3" t="str">
        <f t="shared" si="205"/>
        <v xml:space="preserve"> </v>
      </c>
      <c r="AR391" s="3" t="str">
        <f t="shared" si="206"/>
        <v xml:space="preserve"> </v>
      </c>
    </row>
    <row r="392" spans="1:44">
      <c r="A392" s="3">
        <f t="shared" si="207"/>
        <v>3.889999999999961</v>
      </c>
      <c r="B392" s="3">
        <f t="shared" si="196"/>
        <v>1.0205688933534285</v>
      </c>
      <c r="C392" s="3">
        <f t="shared" si="197"/>
        <v>3.5376131525196537</v>
      </c>
      <c r="D392" s="14">
        <f t="shared" si="208"/>
        <v>-0.32483400349147956</v>
      </c>
      <c r="E392" s="14">
        <f t="shared" si="201"/>
        <v>-0.12846986046254963</v>
      </c>
      <c r="F392" s="14">
        <f t="shared" si="198"/>
        <v>0.56726502939939927</v>
      </c>
      <c r="G392" s="3">
        <f t="shared" si="202"/>
        <v>43.301748601036941</v>
      </c>
      <c r="H392" s="3">
        <f t="shared" si="199"/>
        <v>87.848485125058204</v>
      </c>
      <c r="I392" s="3">
        <f t="shared" si="200"/>
        <v>145.07086324640682</v>
      </c>
      <c r="P392" s="3" t="str">
        <f t="shared" si="195"/>
        <v xml:space="preserve"> </v>
      </c>
      <c r="Q392" s="3" t="str">
        <f t="shared" si="209"/>
        <v xml:space="preserve"> </v>
      </c>
      <c r="R392" s="3" t="str">
        <f t="shared" si="210"/>
        <v xml:space="preserve"> </v>
      </c>
      <c r="S392" s="3" t="str">
        <f t="shared" si="211"/>
        <v xml:space="preserve"> </v>
      </c>
      <c r="T392" s="3" t="str">
        <f t="shared" si="212"/>
        <v xml:space="preserve"> </v>
      </c>
      <c r="U392" s="3" t="str">
        <f t="shared" si="213"/>
        <v xml:space="preserve"> </v>
      </c>
      <c r="V392" s="3" t="str">
        <f t="shared" si="214"/>
        <v xml:space="preserve"> </v>
      </c>
      <c r="W392" s="3">
        <f t="shared" si="215"/>
        <v>1.0205688933534285</v>
      </c>
      <c r="X392" s="3" t="str">
        <f t="shared" si="216"/>
        <v xml:space="preserve"> </v>
      </c>
      <c r="Y392" s="3" t="str">
        <f t="shared" si="217"/>
        <v xml:space="preserve"> </v>
      </c>
      <c r="AA392" s="16" t="str">
        <f t="shared" si="218"/>
        <v>UprStage</v>
      </c>
      <c r="AC392" s="3">
        <f t="shared" si="219"/>
        <v>2.3982428571428556</v>
      </c>
      <c r="AD392" s="3">
        <f t="shared" si="220"/>
        <v>19.801588161411491</v>
      </c>
      <c r="AE392" s="3">
        <f t="shared" si="221"/>
        <v>1.1393702953767983</v>
      </c>
      <c r="AF392" s="3">
        <f t="shared" si="223"/>
        <v>13.100279959267398</v>
      </c>
      <c r="AH392" s="28">
        <f t="shared" si="224"/>
        <v>0.26300000000000001</v>
      </c>
      <c r="AI392" s="28">
        <f t="shared" si="225"/>
        <v>2.5446900494077322E-4</v>
      </c>
      <c r="AJ392" s="40">
        <f t="shared" si="222"/>
        <v>1.3100279959267398E-2</v>
      </c>
      <c r="AK392" s="28"/>
      <c r="AM392" s="14">
        <f>Rho_Coef0+Rho_Coef1*Solution!I392+Rho_Coef2*Solution!I392^2</f>
        <v>0.98616419543784217</v>
      </c>
      <c r="AO392" s="3" t="str">
        <f t="shared" si="203"/>
        <v xml:space="preserve"> </v>
      </c>
      <c r="AP392" s="3" t="str">
        <f t="shared" si="204"/>
        <v xml:space="preserve"> </v>
      </c>
      <c r="AQ392" s="3" t="str">
        <f t="shared" si="205"/>
        <v xml:space="preserve"> </v>
      </c>
      <c r="AR392" s="3" t="str">
        <f t="shared" si="206"/>
        <v xml:space="preserve"> </v>
      </c>
    </row>
    <row r="393" spans="1:44">
      <c r="A393" s="3">
        <f t="shared" si="207"/>
        <v>3.8999999999999608</v>
      </c>
      <c r="B393" s="3">
        <f t="shared" si="196"/>
        <v>1.0190205926670064</v>
      </c>
      <c r="C393" s="3">
        <f t="shared" si="197"/>
        <v>3.5478110999497559</v>
      </c>
      <c r="D393" s="14">
        <f t="shared" si="208"/>
        <v>-0.32801652298438483</v>
      </c>
      <c r="E393" s="14">
        <f t="shared" si="201"/>
        <v>-0.12834191004009285</v>
      </c>
      <c r="F393" s="14">
        <f t="shared" si="198"/>
        <v>0.56266215964252875</v>
      </c>
      <c r="G393" s="3">
        <f t="shared" si="202"/>
        <v>42.993211384610717</v>
      </c>
      <c r="H393" s="3">
        <f t="shared" si="199"/>
        <v>88.281502611068575</v>
      </c>
      <c r="I393" s="3">
        <f t="shared" si="200"/>
        <v>145.95149775822662</v>
      </c>
      <c r="P393" s="3" t="str">
        <f t="shared" si="195"/>
        <v xml:space="preserve"> </v>
      </c>
      <c r="Q393" s="3" t="str">
        <f t="shared" si="209"/>
        <v xml:space="preserve"> </v>
      </c>
      <c r="R393" s="3" t="str">
        <f t="shared" si="210"/>
        <v xml:space="preserve"> </v>
      </c>
      <c r="S393" s="3" t="str">
        <f t="shared" si="211"/>
        <v xml:space="preserve"> </v>
      </c>
      <c r="T393" s="3" t="str">
        <f t="shared" si="212"/>
        <v xml:space="preserve"> </v>
      </c>
      <c r="U393" s="3" t="str">
        <f t="shared" si="213"/>
        <v xml:space="preserve"> </v>
      </c>
      <c r="V393" s="3" t="str">
        <f t="shared" si="214"/>
        <v xml:space="preserve"> </v>
      </c>
      <c r="W393" s="3">
        <f t="shared" si="215"/>
        <v>1.0190205926670064</v>
      </c>
      <c r="X393" s="3" t="str">
        <f t="shared" si="216"/>
        <v xml:space="preserve"> </v>
      </c>
      <c r="Y393" s="3" t="str">
        <f t="shared" si="217"/>
        <v xml:space="preserve"> </v>
      </c>
      <c r="AA393" s="16" t="str">
        <f t="shared" si="218"/>
        <v>UprStage</v>
      </c>
      <c r="AC393" s="3">
        <f t="shared" si="219"/>
        <v>2.3982428571428556</v>
      </c>
      <c r="AD393" s="3">
        <f t="shared" si="220"/>
        <v>19.801588161411491</v>
      </c>
      <c r="AE393" s="3">
        <f t="shared" si="221"/>
        <v>1.1495682428069005</v>
      </c>
      <c r="AF393" s="3">
        <f t="shared" si="223"/>
        <v>13.087232647243743</v>
      </c>
      <c r="AH393" s="28">
        <f t="shared" si="224"/>
        <v>0.26300000000000001</v>
      </c>
      <c r="AI393" s="28">
        <f t="shared" si="225"/>
        <v>2.5446900494077322E-4</v>
      </c>
      <c r="AJ393" s="40">
        <f t="shared" si="222"/>
        <v>1.3087232647243744E-2</v>
      </c>
      <c r="AK393" s="28"/>
      <c r="AM393" s="14">
        <f>Rho_Coef0+Rho_Coef1*Solution!I393+Rho_Coef2*Solution!I393^2</f>
        <v>0.98608057742264543</v>
      </c>
      <c r="AO393" s="3" t="str">
        <f t="shared" si="203"/>
        <v xml:space="preserve"> </v>
      </c>
      <c r="AP393" s="3" t="str">
        <f t="shared" si="204"/>
        <v xml:space="preserve"> </v>
      </c>
      <c r="AQ393" s="3" t="str">
        <f t="shared" si="205"/>
        <v xml:space="preserve"> </v>
      </c>
      <c r="AR393" s="3" t="str">
        <f t="shared" si="206"/>
        <v xml:space="preserve"> </v>
      </c>
    </row>
    <row r="394" spans="1:44">
      <c r="A394" s="3">
        <f t="shared" si="207"/>
        <v>3.9099999999999606</v>
      </c>
      <c r="B394" s="3">
        <f t="shared" si="196"/>
        <v>1.0174722919805843</v>
      </c>
      <c r="C394" s="3">
        <f t="shared" si="197"/>
        <v>3.5579935643729939</v>
      </c>
      <c r="D394" s="14">
        <f t="shared" si="208"/>
        <v>-0.33119110792263867</v>
      </c>
      <c r="E394" s="14">
        <f t="shared" si="201"/>
        <v>-0.12821415387802843</v>
      </c>
      <c r="F394" s="14">
        <f t="shared" si="198"/>
        <v>0.55806703017991732</v>
      </c>
      <c r="G394" s="3">
        <f t="shared" si="202"/>
        <v>42.684585718361419</v>
      </c>
      <c r="H394" s="3">
        <f t="shared" si="199"/>
        <v>88.711434724914682</v>
      </c>
      <c r="I394" s="3">
        <f t="shared" si="200"/>
        <v>146.83644701362323</v>
      </c>
      <c r="P394" s="3" t="str">
        <f t="shared" si="195"/>
        <v xml:space="preserve"> </v>
      </c>
      <c r="Q394" s="3" t="str">
        <f t="shared" si="209"/>
        <v xml:space="preserve"> </v>
      </c>
      <c r="R394" s="3" t="str">
        <f t="shared" si="210"/>
        <v xml:space="preserve"> </v>
      </c>
      <c r="S394" s="3" t="str">
        <f t="shared" si="211"/>
        <v xml:space="preserve"> </v>
      </c>
      <c r="T394" s="3" t="str">
        <f t="shared" si="212"/>
        <v xml:space="preserve"> </v>
      </c>
      <c r="U394" s="3" t="str">
        <f t="shared" si="213"/>
        <v xml:space="preserve"> </v>
      </c>
      <c r="V394" s="3" t="str">
        <f t="shared" si="214"/>
        <v xml:space="preserve"> </v>
      </c>
      <c r="W394" s="3">
        <f t="shared" si="215"/>
        <v>1.0174722919805843</v>
      </c>
      <c r="X394" s="3" t="str">
        <f t="shared" si="216"/>
        <v xml:space="preserve"> </v>
      </c>
      <c r="Y394" s="3" t="str">
        <f t="shared" si="217"/>
        <v xml:space="preserve"> </v>
      </c>
      <c r="AA394" s="16" t="str">
        <f t="shared" si="218"/>
        <v>UprStage</v>
      </c>
      <c r="AC394" s="3">
        <f t="shared" si="219"/>
        <v>2.3982428571428556</v>
      </c>
      <c r="AD394" s="3">
        <f t="shared" si="220"/>
        <v>19.801588161411491</v>
      </c>
      <c r="AE394" s="3">
        <f t="shared" si="221"/>
        <v>1.1597507072301385</v>
      </c>
      <c r="AF394" s="3">
        <f t="shared" si="223"/>
        <v>13.074205144267252</v>
      </c>
      <c r="AH394" s="28">
        <f t="shared" si="224"/>
        <v>0.26300000000000001</v>
      </c>
      <c r="AI394" s="28">
        <f t="shared" si="225"/>
        <v>2.5446900494077322E-4</v>
      </c>
      <c r="AJ394" s="40">
        <f t="shared" si="222"/>
        <v>1.3074205144267251E-2</v>
      </c>
      <c r="AK394" s="28"/>
      <c r="AM394" s="14">
        <f>Rho_Coef0+Rho_Coef1*Solution!I394+Rho_Coef2*Solution!I394^2</f>
        <v>0.98599655502957984</v>
      </c>
      <c r="AO394" s="3" t="str">
        <f t="shared" si="203"/>
        <v xml:space="preserve"> </v>
      </c>
      <c r="AP394" s="3" t="str">
        <f t="shared" si="204"/>
        <v xml:space="preserve"> </v>
      </c>
      <c r="AQ394" s="3" t="str">
        <f t="shared" si="205"/>
        <v xml:space="preserve"> </v>
      </c>
      <c r="AR394" s="3" t="str">
        <f t="shared" si="206"/>
        <v xml:space="preserve"> </v>
      </c>
    </row>
    <row r="395" spans="1:44">
      <c r="A395" s="3">
        <f t="shared" si="207"/>
        <v>3.9199999999999604</v>
      </c>
      <c r="B395" s="3">
        <f t="shared" si="196"/>
        <v>1.015923991294162</v>
      </c>
      <c r="C395" s="3">
        <f t="shared" si="197"/>
        <v>3.5681605457893677</v>
      </c>
      <c r="D395" s="14">
        <f t="shared" si="208"/>
        <v>-0.33435741564713667</v>
      </c>
      <c r="E395" s="14">
        <f t="shared" si="201"/>
        <v>-0.12808659197635641</v>
      </c>
      <c r="F395" s="14">
        <f t="shared" si="198"/>
        <v>0.55347998367066886</v>
      </c>
      <c r="G395" s="3">
        <f t="shared" si="202"/>
        <v>42.375898976731953</v>
      </c>
      <c r="H395" s="3">
        <f t="shared" si="199"/>
        <v>89.13828058209829</v>
      </c>
      <c r="I395" s="3">
        <f t="shared" si="200"/>
        <v>147.72568015582121</v>
      </c>
      <c r="P395" s="3" t="str">
        <f t="shared" si="195"/>
        <v xml:space="preserve"> </v>
      </c>
      <c r="Q395" s="3" t="str">
        <f t="shared" si="209"/>
        <v xml:space="preserve"> </v>
      </c>
      <c r="R395" s="3" t="str">
        <f t="shared" si="210"/>
        <v xml:space="preserve"> </v>
      </c>
      <c r="S395" s="3" t="str">
        <f t="shared" si="211"/>
        <v xml:space="preserve"> </v>
      </c>
      <c r="T395" s="3" t="str">
        <f t="shared" si="212"/>
        <v xml:space="preserve"> </v>
      </c>
      <c r="U395" s="3" t="str">
        <f t="shared" si="213"/>
        <v xml:space="preserve"> </v>
      </c>
      <c r="V395" s="3" t="str">
        <f t="shared" si="214"/>
        <v xml:space="preserve"> </v>
      </c>
      <c r="W395" s="3">
        <f t="shared" si="215"/>
        <v>1.015923991294162</v>
      </c>
      <c r="X395" s="3" t="str">
        <f t="shared" si="216"/>
        <v xml:space="preserve"> </v>
      </c>
      <c r="Y395" s="3" t="str">
        <f t="shared" si="217"/>
        <v xml:space="preserve"> </v>
      </c>
      <c r="AA395" s="16" t="str">
        <f t="shared" si="218"/>
        <v>UprStage</v>
      </c>
      <c r="AC395" s="3">
        <f t="shared" si="219"/>
        <v>2.3982428571428556</v>
      </c>
      <c r="AD395" s="3">
        <f t="shared" si="220"/>
        <v>19.801588161411491</v>
      </c>
      <c r="AE395" s="3">
        <f t="shared" si="221"/>
        <v>1.1699176886465121</v>
      </c>
      <c r="AF395" s="3">
        <f t="shared" si="223"/>
        <v>13.061197450337925</v>
      </c>
      <c r="AH395" s="28">
        <f t="shared" si="224"/>
        <v>0.26300000000000001</v>
      </c>
      <c r="AI395" s="28">
        <f t="shared" si="225"/>
        <v>2.5446900494077322E-4</v>
      </c>
      <c r="AJ395" s="40">
        <f t="shared" si="222"/>
        <v>1.3061197450337925E-2</v>
      </c>
      <c r="AK395" s="28"/>
      <c r="AM395" s="14">
        <f>Rho_Coef0+Rho_Coef1*Solution!I395+Rho_Coef2*Solution!I395^2</f>
        <v>0.98591213126603638</v>
      </c>
      <c r="AO395" s="3" t="str">
        <f t="shared" si="203"/>
        <v xml:space="preserve"> </v>
      </c>
      <c r="AP395" s="3" t="str">
        <f t="shared" si="204"/>
        <v xml:space="preserve"> </v>
      </c>
      <c r="AQ395" s="3" t="str">
        <f t="shared" si="205"/>
        <v xml:space="preserve"> </v>
      </c>
      <c r="AR395" s="3" t="str">
        <f t="shared" si="206"/>
        <v xml:space="preserve"> </v>
      </c>
    </row>
    <row r="396" spans="1:44">
      <c r="A396" s="3">
        <f t="shared" si="207"/>
        <v>3.9299999999999602</v>
      </c>
      <c r="B396" s="3">
        <f t="shared" si="196"/>
        <v>1.0143756906077399</v>
      </c>
      <c r="C396" s="3">
        <f t="shared" si="197"/>
        <v>3.5783120441988774</v>
      </c>
      <c r="D396" s="14">
        <f t="shared" si="208"/>
        <v>-0.33751510801319856</v>
      </c>
      <c r="E396" s="14">
        <f t="shared" si="201"/>
        <v>-0.12795922433507675</v>
      </c>
      <c r="F396" s="14">
        <f t="shared" si="198"/>
        <v>0.54890135825946451</v>
      </c>
      <c r="G396" s="3">
        <f t="shared" si="202"/>
        <v>42.067178297982203</v>
      </c>
      <c r="H396" s="3">
        <f t="shared" si="199"/>
        <v>89.562039571865611</v>
      </c>
      <c r="I396" s="3">
        <f t="shared" si="200"/>
        <v>148.6191663205571</v>
      </c>
      <c r="P396" s="3" t="str">
        <f t="shared" si="195"/>
        <v xml:space="preserve"> </v>
      </c>
      <c r="Q396" s="3" t="str">
        <f t="shared" si="209"/>
        <v xml:space="preserve"> </v>
      </c>
      <c r="R396" s="3" t="str">
        <f t="shared" si="210"/>
        <v xml:space="preserve"> </v>
      </c>
      <c r="S396" s="3" t="str">
        <f t="shared" si="211"/>
        <v xml:space="preserve"> </v>
      </c>
      <c r="T396" s="3" t="str">
        <f t="shared" si="212"/>
        <v xml:space="preserve"> </v>
      </c>
      <c r="U396" s="3" t="str">
        <f t="shared" si="213"/>
        <v xml:space="preserve"> </v>
      </c>
      <c r="V396" s="3" t="str">
        <f t="shared" si="214"/>
        <v xml:space="preserve"> </v>
      </c>
      <c r="W396" s="3">
        <f t="shared" si="215"/>
        <v>1.0143756906077399</v>
      </c>
      <c r="X396" s="3" t="str">
        <f t="shared" si="216"/>
        <v xml:space="preserve"> </v>
      </c>
      <c r="Y396" s="3" t="str">
        <f t="shared" si="217"/>
        <v xml:space="preserve"> </v>
      </c>
      <c r="AA396" s="16" t="str">
        <f t="shared" si="218"/>
        <v>UprStage</v>
      </c>
      <c r="AC396" s="3">
        <f t="shared" si="219"/>
        <v>2.3982428571428556</v>
      </c>
      <c r="AD396" s="3">
        <f t="shared" si="220"/>
        <v>19.801588161411491</v>
      </c>
      <c r="AE396" s="3">
        <f t="shared" si="221"/>
        <v>1.1800691870560216</v>
      </c>
      <c r="AF396" s="3">
        <f t="shared" si="223"/>
        <v>13.048209565455764</v>
      </c>
      <c r="AH396" s="28">
        <f t="shared" si="224"/>
        <v>0.26300000000000001</v>
      </c>
      <c r="AI396" s="28">
        <f t="shared" si="225"/>
        <v>2.5446900494077322E-4</v>
      </c>
      <c r="AJ396" s="40">
        <f t="shared" si="222"/>
        <v>1.3048209565455764E-2</v>
      </c>
      <c r="AK396" s="28"/>
      <c r="AM396" s="14">
        <f>Rho_Coef0+Rho_Coef1*Solution!I396+Rho_Coef2*Solution!I396^2</f>
        <v>0.9858273091397467</v>
      </c>
      <c r="AO396" s="3" t="str">
        <f t="shared" si="203"/>
        <v xml:space="preserve"> </v>
      </c>
      <c r="AP396" s="3" t="str">
        <f t="shared" si="204"/>
        <v xml:space="preserve"> </v>
      </c>
      <c r="AQ396" s="3" t="str">
        <f t="shared" si="205"/>
        <v xml:space="preserve"> </v>
      </c>
      <c r="AR396" s="3" t="str">
        <f t="shared" si="206"/>
        <v xml:space="preserve"> </v>
      </c>
    </row>
    <row r="397" spans="1:44">
      <c r="A397" s="3">
        <f t="shared" si="207"/>
        <v>3.93999999999996</v>
      </c>
      <c r="B397" s="3">
        <f t="shared" si="196"/>
        <v>1.0128273899213176</v>
      </c>
      <c r="C397" s="3">
        <f t="shared" si="197"/>
        <v>3.5884480596015225</v>
      </c>
      <c r="D397" s="14">
        <f t="shared" si="208"/>
        <v>-0.34066385142264027</v>
      </c>
      <c r="E397" s="14">
        <f t="shared" si="201"/>
        <v>-0.12783205095418948</v>
      </c>
      <c r="F397" s="14">
        <f t="shared" si="198"/>
        <v>0.54433148754448779</v>
      </c>
      <c r="G397" s="3">
        <f t="shared" si="202"/>
        <v>41.758450580137584</v>
      </c>
      <c r="H397" s="3">
        <f t="shared" si="199"/>
        <v>89.982711354845435</v>
      </c>
      <c r="I397" s="3">
        <f t="shared" si="200"/>
        <v>149.51687463880475</v>
      </c>
      <c r="P397" s="3" t="str">
        <f t="shared" ref="P397:P460" si="226">IF($A397&lt;$L$4,$M$3+($A397-$L$3)*$N$3," ")</f>
        <v xml:space="preserve"> </v>
      </c>
      <c r="Q397" s="3" t="str">
        <f t="shared" si="209"/>
        <v xml:space="preserve"> </v>
      </c>
      <c r="R397" s="3" t="str">
        <f t="shared" si="210"/>
        <v xml:space="preserve"> </v>
      </c>
      <c r="S397" s="3" t="str">
        <f t="shared" si="211"/>
        <v xml:space="preserve"> </v>
      </c>
      <c r="T397" s="3" t="str">
        <f t="shared" si="212"/>
        <v xml:space="preserve"> </v>
      </c>
      <c r="U397" s="3" t="str">
        <f t="shared" si="213"/>
        <v xml:space="preserve"> </v>
      </c>
      <c r="V397" s="3" t="str">
        <f t="shared" si="214"/>
        <v xml:space="preserve"> </v>
      </c>
      <c r="W397" s="3">
        <f t="shared" si="215"/>
        <v>1.0128273899213176</v>
      </c>
      <c r="X397" s="3" t="str">
        <f t="shared" si="216"/>
        <v xml:space="preserve"> </v>
      </c>
      <c r="Y397" s="3" t="str">
        <f t="shared" si="217"/>
        <v xml:space="preserve"> </v>
      </c>
      <c r="AA397" s="16" t="str">
        <f t="shared" si="218"/>
        <v>UprStage</v>
      </c>
      <c r="AC397" s="3">
        <f t="shared" si="219"/>
        <v>2.3982428571428556</v>
      </c>
      <c r="AD397" s="3">
        <f t="shared" si="220"/>
        <v>19.801588161411491</v>
      </c>
      <c r="AE397" s="3">
        <f t="shared" si="221"/>
        <v>1.1902052024586669</v>
      </c>
      <c r="AF397" s="3">
        <f t="shared" si="223"/>
        <v>13.035241489620764</v>
      </c>
      <c r="AH397" s="28">
        <f t="shared" si="224"/>
        <v>0.26300000000000001</v>
      </c>
      <c r="AI397" s="28">
        <f t="shared" si="225"/>
        <v>2.5446900494077322E-4</v>
      </c>
      <c r="AJ397" s="40">
        <f t="shared" si="222"/>
        <v>1.3035241489620765E-2</v>
      </c>
      <c r="AK397" s="28"/>
      <c r="AM397" s="14">
        <f>Rho_Coef0+Rho_Coef1*Solution!I397+Rho_Coef2*Solution!I397^2</f>
        <v>0.98574209165851479</v>
      </c>
      <c r="AO397" s="3" t="str">
        <f t="shared" si="203"/>
        <v xml:space="preserve"> </v>
      </c>
      <c r="AP397" s="3" t="str">
        <f t="shared" si="204"/>
        <v xml:space="preserve"> </v>
      </c>
      <c r="AQ397" s="3" t="str">
        <f t="shared" si="205"/>
        <v xml:space="preserve"> </v>
      </c>
      <c r="AR397" s="3" t="str">
        <f t="shared" si="206"/>
        <v xml:space="preserve"> </v>
      </c>
    </row>
    <row r="398" spans="1:44">
      <c r="A398" s="3">
        <f t="shared" si="207"/>
        <v>3.9499999999999598</v>
      </c>
      <c r="B398" s="3">
        <f t="shared" si="196"/>
        <v>1.0112790892348955</v>
      </c>
      <c r="C398" s="3">
        <f t="shared" si="197"/>
        <v>3.5985685919973034</v>
      </c>
      <c r="D398" s="14">
        <f t="shared" si="208"/>
        <v>-0.34380331685390575</v>
      </c>
      <c r="E398" s="14">
        <f t="shared" si="201"/>
        <v>-0.12770507183369453</v>
      </c>
      <c r="F398" s="14">
        <f t="shared" si="198"/>
        <v>0.53977070054729526</v>
      </c>
      <c r="G398" s="3">
        <f t="shared" si="202"/>
        <v>41.449742477068185</v>
      </c>
      <c r="H398" s="3">
        <f t="shared" si="199"/>
        <v>90.400295860646807</v>
      </c>
      <c r="I398" s="3">
        <f t="shared" si="200"/>
        <v>150.41877423947707</v>
      </c>
      <c r="P398" s="3" t="str">
        <f t="shared" si="226"/>
        <v xml:space="preserve"> </v>
      </c>
      <c r="Q398" s="3" t="str">
        <f t="shared" si="209"/>
        <v xml:space="preserve"> </v>
      </c>
      <c r="R398" s="3" t="str">
        <f t="shared" si="210"/>
        <v xml:space="preserve"> </v>
      </c>
      <c r="S398" s="3" t="str">
        <f t="shared" si="211"/>
        <v xml:space="preserve"> </v>
      </c>
      <c r="T398" s="3" t="str">
        <f t="shared" si="212"/>
        <v xml:space="preserve"> </v>
      </c>
      <c r="U398" s="3" t="str">
        <f t="shared" si="213"/>
        <v xml:space="preserve"> </v>
      </c>
      <c r="V398" s="3" t="str">
        <f t="shared" si="214"/>
        <v xml:space="preserve"> </v>
      </c>
      <c r="W398" s="3">
        <f t="shared" si="215"/>
        <v>1.0112790892348955</v>
      </c>
      <c r="X398" s="3" t="str">
        <f t="shared" si="216"/>
        <v xml:space="preserve"> </v>
      </c>
      <c r="Y398" s="3" t="str">
        <f t="shared" si="217"/>
        <v xml:space="preserve"> </v>
      </c>
      <c r="AA398" s="16" t="str">
        <f t="shared" si="218"/>
        <v>UprStage</v>
      </c>
      <c r="AC398" s="3">
        <f t="shared" si="219"/>
        <v>2.3982428571428556</v>
      </c>
      <c r="AD398" s="3">
        <f t="shared" si="220"/>
        <v>19.801588161411491</v>
      </c>
      <c r="AE398" s="3">
        <f t="shared" si="221"/>
        <v>1.200325734854448</v>
      </c>
      <c r="AF398" s="3">
        <f t="shared" si="223"/>
        <v>13.02229322283293</v>
      </c>
      <c r="AH398" s="28">
        <f t="shared" si="224"/>
        <v>0.26300000000000001</v>
      </c>
      <c r="AI398" s="28">
        <f t="shared" si="225"/>
        <v>2.5446900494077322E-4</v>
      </c>
      <c r="AJ398" s="40">
        <f t="shared" si="222"/>
        <v>1.302229322283293E-2</v>
      </c>
      <c r="AK398" s="28"/>
      <c r="AM398" s="14">
        <f>Rho_Coef0+Rho_Coef1*Solution!I398+Rho_Coef2*Solution!I398^2</f>
        <v>0.9856564818299518</v>
      </c>
      <c r="AO398" s="3" t="str">
        <f t="shared" si="203"/>
        <v xml:space="preserve"> </v>
      </c>
      <c r="AP398" s="3" t="str">
        <f t="shared" si="204"/>
        <v xml:space="preserve"> </v>
      </c>
      <c r="AQ398" s="3" t="str">
        <f t="shared" si="205"/>
        <v xml:space="preserve"> </v>
      </c>
      <c r="AR398" s="3" t="str">
        <f t="shared" si="206"/>
        <v xml:space="preserve"> </v>
      </c>
    </row>
    <row r="399" spans="1:44">
      <c r="A399" s="3">
        <f t="shared" si="207"/>
        <v>3.9599999999999596</v>
      </c>
      <c r="B399" s="3">
        <f t="shared" si="196"/>
        <v>1.0097307885484732</v>
      </c>
      <c r="C399" s="3">
        <f t="shared" si="197"/>
        <v>3.6086736413862202</v>
      </c>
      <c r="D399" s="14">
        <f t="shared" si="208"/>
        <v>-0.34693317989027267</v>
      </c>
      <c r="E399" s="14">
        <f t="shared" si="201"/>
        <v>-0.12757828697359203</v>
      </c>
      <c r="F399" s="14">
        <f t="shared" si="198"/>
        <v>0.53521932168460862</v>
      </c>
      <c r="G399" s="3">
        <f t="shared" si="202"/>
        <v>41.141080394697724</v>
      </c>
      <c r="H399" s="3">
        <f t="shared" si="199"/>
        <v>90.814793285417494</v>
      </c>
      <c r="I399" s="3">
        <f t="shared" si="200"/>
        <v>151.32483425210327</v>
      </c>
      <c r="P399" s="3" t="str">
        <f t="shared" si="226"/>
        <v xml:space="preserve"> </v>
      </c>
      <c r="Q399" s="3" t="str">
        <f t="shared" si="209"/>
        <v xml:space="preserve"> </v>
      </c>
      <c r="R399" s="3" t="str">
        <f t="shared" si="210"/>
        <v xml:space="preserve"> </v>
      </c>
      <c r="S399" s="3" t="str">
        <f t="shared" si="211"/>
        <v xml:space="preserve"> </v>
      </c>
      <c r="T399" s="3" t="str">
        <f t="shared" si="212"/>
        <v xml:space="preserve"> </v>
      </c>
      <c r="U399" s="3" t="str">
        <f t="shared" si="213"/>
        <v xml:space="preserve"> </v>
      </c>
      <c r="V399" s="3" t="str">
        <f t="shared" si="214"/>
        <v xml:space="preserve"> </v>
      </c>
      <c r="W399" s="3">
        <f t="shared" si="215"/>
        <v>1.0097307885484732</v>
      </c>
      <c r="X399" s="3" t="str">
        <f t="shared" si="216"/>
        <v xml:space="preserve"> </v>
      </c>
      <c r="Y399" s="3" t="str">
        <f t="shared" si="217"/>
        <v xml:space="preserve"> </v>
      </c>
      <c r="AA399" s="16" t="str">
        <f t="shared" si="218"/>
        <v>UprStage</v>
      </c>
      <c r="AC399" s="3">
        <f t="shared" si="219"/>
        <v>2.3982428571428556</v>
      </c>
      <c r="AD399" s="3">
        <f t="shared" si="220"/>
        <v>19.801588161411491</v>
      </c>
      <c r="AE399" s="3">
        <f t="shared" si="221"/>
        <v>1.2104307842433648</v>
      </c>
      <c r="AF399" s="3">
        <f t="shared" si="223"/>
        <v>13.009364765092261</v>
      </c>
      <c r="AH399" s="28">
        <f t="shared" si="224"/>
        <v>0.26300000000000001</v>
      </c>
      <c r="AI399" s="28">
        <f t="shared" si="225"/>
        <v>2.5446900494077322E-4</v>
      </c>
      <c r="AJ399" s="40">
        <f t="shared" si="222"/>
        <v>1.3009364765092261E-2</v>
      </c>
      <c r="AK399" s="28"/>
      <c r="AM399" s="14">
        <f>Rho_Coef0+Rho_Coef1*Solution!I399+Rho_Coef2*Solution!I399^2</f>
        <v>0.98557048266121272</v>
      </c>
      <c r="AO399" s="3" t="str">
        <f t="shared" si="203"/>
        <v xml:space="preserve"> </v>
      </c>
      <c r="AP399" s="3" t="str">
        <f t="shared" si="204"/>
        <v xml:space="preserve"> </v>
      </c>
      <c r="AQ399" s="3" t="str">
        <f t="shared" si="205"/>
        <v xml:space="preserve"> </v>
      </c>
      <c r="AR399" s="3" t="str">
        <f t="shared" si="206"/>
        <v xml:space="preserve"> </v>
      </c>
    </row>
    <row r="400" spans="1:44">
      <c r="A400" s="3">
        <f t="shared" si="207"/>
        <v>3.9699999999999593</v>
      </c>
      <c r="B400" s="3">
        <f t="shared" si="196"/>
        <v>1.0081824878620511</v>
      </c>
      <c r="C400" s="3">
        <f t="shared" si="197"/>
        <v>3.6187632077682728</v>
      </c>
      <c r="D400" s="14">
        <f t="shared" si="208"/>
        <v>-0.35005312074614425</v>
      </c>
      <c r="E400" s="14">
        <f t="shared" si="201"/>
        <v>-0.12745169637388185</v>
      </c>
      <c r="F400" s="14">
        <f t="shared" si="198"/>
        <v>0.53067767074202499</v>
      </c>
      <c r="G400" s="3">
        <f t="shared" si="202"/>
        <v>40.832490487343158</v>
      </c>
      <c r="H400" s="3">
        <f t="shared" si="199"/>
        <v>91.226204089364472</v>
      </c>
      <c r="I400" s="3">
        <f t="shared" si="200"/>
        <v>152.23502380948182</v>
      </c>
      <c r="P400" s="3" t="str">
        <f t="shared" si="226"/>
        <v xml:space="preserve"> </v>
      </c>
      <c r="Q400" s="3" t="str">
        <f t="shared" si="209"/>
        <v xml:space="preserve"> </v>
      </c>
      <c r="R400" s="3" t="str">
        <f t="shared" si="210"/>
        <v xml:space="preserve"> </v>
      </c>
      <c r="S400" s="3" t="str">
        <f t="shared" si="211"/>
        <v xml:space="preserve"> </v>
      </c>
      <c r="T400" s="3" t="str">
        <f t="shared" si="212"/>
        <v xml:space="preserve"> </v>
      </c>
      <c r="U400" s="3" t="str">
        <f t="shared" si="213"/>
        <v xml:space="preserve"> </v>
      </c>
      <c r="V400" s="3" t="str">
        <f t="shared" si="214"/>
        <v xml:space="preserve"> </v>
      </c>
      <c r="W400" s="3">
        <f t="shared" si="215"/>
        <v>1.0081824878620511</v>
      </c>
      <c r="X400" s="3" t="str">
        <f t="shared" si="216"/>
        <v xml:space="preserve"> </v>
      </c>
      <c r="Y400" s="3" t="str">
        <f t="shared" si="217"/>
        <v xml:space="preserve"> </v>
      </c>
      <c r="AA400" s="16" t="str">
        <f t="shared" si="218"/>
        <v>UprStage</v>
      </c>
      <c r="AC400" s="3">
        <f t="shared" si="219"/>
        <v>2.3982428571428556</v>
      </c>
      <c r="AD400" s="3">
        <f t="shared" si="220"/>
        <v>19.801588161411491</v>
      </c>
      <c r="AE400" s="3">
        <f t="shared" si="221"/>
        <v>1.2205203506254174</v>
      </c>
      <c r="AF400" s="3">
        <f t="shared" si="223"/>
        <v>12.996456116398756</v>
      </c>
      <c r="AH400" s="28">
        <f t="shared" si="224"/>
        <v>0.26300000000000001</v>
      </c>
      <c r="AI400" s="28">
        <f t="shared" si="225"/>
        <v>2.5446900494077322E-4</v>
      </c>
      <c r="AJ400" s="40">
        <f t="shared" si="222"/>
        <v>1.2996456116398755E-2</v>
      </c>
      <c r="AK400" s="28"/>
      <c r="AM400" s="14">
        <f>Rho_Coef0+Rho_Coef1*Solution!I400+Rho_Coef2*Solution!I400^2</f>
        <v>0.98548409715873642</v>
      </c>
      <c r="AO400" s="3" t="str">
        <f t="shared" si="203"/>
        <v xml:space="preserve"> </v>
      </c>
      <c r="AP400" s="3" t="str">
        <f t="shared" si="204"/>
        <v xml:space="preserve"> </v>
      </c>
      <c r="AQ400" s="3" t="str">
        <f t="shared" si="205"/>
        <v xml:space="preserve"> </v>
      </c>
      <c r="AR400" s="3" t="str">
        <f t="shared" si="206"/>
        <v xml:space="preserve"> </v>
      </c>
    </row>
    <row r="401" spans="1:44">
      <c r="A401" s="3">
        <f t="shared" si="207"/>
        <v>3.9799999999999591</v>
      </c>
      <c r="B401" s="3">
        <f t="shared" si="196"/>
        <v>1.0066341871756288</v>
      </c>
      <c r="C401" s="3">
        <f t="shared" si="197"/>
        <v>3.6288372911434612</v>
      </c>
      <c r="D401" s="14">
        <f t="shared" si="208"/>
        <v>-0.35316282429144896</v>
      </c>
      <c r="E401" s="14">
        <f t="shared" si="201"/>
        <v>-0.12732530003456408</v>
      </c>
      <c r="F401" s="14">
        <f t="shared" si="198"/>
        <v>0.52614606284961574</v>
      </c>
      <c r="G401" s="3">
        <f t="shared" si="202"/>
        <v>40.523998654183494</v>
      </c>
      <c r="H401" s="3">
        <f t="shared" si="199"/>
        <v>91.634528994237897</v>
      </c>
      <c r="I401" s="3">
        <f t="shared" si="200"/>
        <v>153.14931205030817</v>
      </c>
      <c r="P401" s="3" t="str">
        <f t="shared" si="226"/>
        <v xml:space="preserve"> </v>
      </c>
      <c r="Q401" s="3" t="str">
        <f t="shared" si="209"/>
        <v xml:space="preserve"> </v>
      </c>
      <c r="R401" s="3" t="str">
        <f t="shared" si="210"/>
        <v xml:space="preserve"> </v>
      </c>
      <c r="S401" s="3" t="str">
        <f t="shared" si="211"/>
        <v xml:space="preserve"> </v>
      </c>
      <c r="T401" s="3" t="str">
        <f t="shared" si="212"/>
        <v xml:space="preserve"> </v>
      </c>
      <c r="U401" s="3" t="str">
        <f t="shared" si="213"/>
        <v xml:space="preserve"> </v>
      </c>
      <c r="V401" s="3" t="str">
        <f t="shared" si="214"/>
        <v xml:space="preserve"> </v>
      </c>
      <c r="W401" s="3">
        <f t="shared" si="215"/>
        <v>1.0066341871756288</v>
      </c>
      <c r="X401" s="3" t="str">
        <f t="shared" si="216"/>
        <v xml:space="preserve"> </v>
      </c>
      <c r="Y401" s="3" t="str">
        <f t="shared" si="217"/>
        <v xml:space="preserve"> </v>
      </c>
      <c r="AA401" s="16" t="str">
        <f t="shared" si="218"/>
        <v>UprStage</v>
      </c>
      <c r="AC401" s="3">
        <f t="shared" si="219"/>
        <v>2.3982428571428556</v>
      </c>
      <c r="AD401" s="3">
        <f t="shared" si="220"/>
        <v>19.801588161411491</v>
      </c>
      <c r="AE401" s="3">
        <f t="shared" si="221"/>
        <v>1.2305944340006059</v>
      </c>
      <c r="AF401" s="3">
        <f t="shared" si="223"/>
        <v>12.983567276752416</v>
      </c>
      <c r="AH401" s="28">
        <f t="shared" si="224"/>
        <v>0.26300000000000001</v>
      </c>
      <c r="AI401" s="28">
        <f t="shared" si="225"/>
        <v>2.5446900494077322E-4</v>
      </c>
      <c r="AJ401" s="40">
        <f t="shared" si="222"/>
        <v>1.2983567276752416E-2</v>
      </c>
      <c r="AK401" s="28"/>
      <c r="AM401" s="14">
        <f>Rho_Coef0+Rho_Coef1*Solution!I401+Rho_Coef2*Solution!I401^2</f>
        <v>0.9853973283279871</v>
      </c>
      <c r="AO401" s="3" t="str">
        <f t="shared" si="203"/>
        <v xml:space="preserve"> </v>
      </c>
      <c r="AP401" s="3" t="str">
        <f t="shared" si="204"/>
        <v xml:space="preserve"> </v>
      </c>
      <c r="AQ401" s="3" t="str">
        <f t="shared" si="205"/>
        <v xml:space="preserve"> </v>
      </c>
      <c r="AR401" s="3" t="str">
        <f t="shared" si="206"/>
        <v xml:space="preserve"> </v>
      </c>
    </row>
    <row r="402" spans="1:44">
      <c r="A402" s="3">
        <f t="shared" si="207"/>
        <v>3.9899999999999589</v>
      </c>
      <c r="B402" s="3">
        <f t="shared" si="196"/>
        <v>1.0050858864892067</v>
      </c>
      <c r="C402" s="3">
        <f t="shared" si="197"/>
        <v>3.6388958915117855</v>
      </c>
      <c r="D402" s="14">
        <f t="shared" si="208"/>
        <v>-0.3562619800741571</v>
      </c>
      <c r="E402" s="14">
        <f t="shared" si="201"/>
        <v>-0.12719909795563866</v>
      </c>
      <c r="F402" s="14">
        <f t="shared" si="198"/>
        <v>0.52162480845941095</v>
      </c>
      <c r="G402" s="3">
        <f t="shared" si="202"/>
        <v>40.215630535858843</v>
      </c>
      <c r="H402" s="3">
        <f t="shared" si="199"/>
        <v>92.039768980779726</v>
      </c>
      <c r="I402" s="3">
        <f t="shared" si="200"/>
        <v>154.06766812177733</v>
      </c>
      <c r="P402" s="3" t="str">
        <f t="shared" si="226"/>
        <v xml:space="preserve"> </v>
      </c>
      <c r="Q402" s="3" t="str">
        <f t="shared" si="209"/>
        <v xml:space="preserve"> </v>
      </c>
      <c r="R402" s="3" t="str">
        <f t="shared" si="210"/>
        <v xml:space="preserve"> </v>
      </c>
      <c r="S402" s="3" t="str">
        <f t="shared" si="211"/>
        <v xml:space="preserve"> </v>
      </c>
      <c r="T402" s="3" t="str">
        <f t="shared" si="212"/>
        <v xml:space="preserve"> </v>
      </c>
      <c r="U402" s="3" t="str">
        <f t="shared" si="213"/>
        <v xml:space="preserve"> </v>
      </c>
      <c r="V402" s="3" t="str">
        <f t="shared" si="214"/>
        <v xml:space="preserve"> </v>
      </c>
      <c r="W402" s="3">
        <f t="shared" si="215"/>
        <v>1.0050858864892067</v>
      </c>
      <c r="X402" s="3" t="str">
        <f t="shared" si="216"/>
        <v xml:space="preserve"> </v>
      </c>
      <c r="Y402" s="3" t="str">
        <f t="shared" si="217"/>
        <v xml:space="preserve"> </v>
      </c>
      <c r="AA402" s="16" t="str">
        <f t="shared" si="218"/>
        <v>UprStage</v>
      </c>
      <c r="AC402" s="3">
        <f t="shared" si="219"/>
        <v>2.3982428571428556</v>
      </c>
      <c r="AD402" s="3">
        <f t="shared" si="220"/>
        <v>19.801588161411491</v>
      </c>
      <c r="AE402" s="3">
        <f t="shared" si="221"/>
        <v>1.2406530343689299</v>
      </c>
      <c r="AF402" s="3">
        <f t="shared" si="223"/>
        <v>12.970698246153239</v>
      </c>
      <c r="AH402" s="28">
        <f t="shared" si="224"/>
        <v>0.26300000000000001</v>
      </c>
      <c r="AI402" s="28">
        <f t="shared" si="225"/>
        <v>2.5446900494077322E-4</v>
      </c>
      <c r="AJ402" s="40">
        <f t="shared" si="222"/>
        <v>1.2970698246153239E-2</v>
      </c>
      <c r="AK402" s="28"/>
      <c r="AM402" s="14">
        <f>Rho_Coef0+Rho_Coef1*Solution!I402+Rho_Coef2*Solution!I402^2</f>
        <v>0.98531017917319907</v>
      </c>
      <c r="AO402" s="3" t="str">
        <f t="shared" si="203"/>
        <v xml:space="preserve"> </v>
      </c>
      <c r="AP402" s="3" t="str">
        <f t="shared" si="204"/>
        <v xml:space="preserve"> </v>
      </c>
      <c r="AQ402" s="3" t="str">
        <f t="shared" si="205"/>
        <v xml:space="preserve"> </v>
      </c>
      <c r="AR402" s="3" t="str">
        <f t="shared" si="206"/>
        <v xml:space="preserve"> </v>
      </c>
    </row>
    <row r="403" spans="1:44">
      <c r="A403" s="3">
        <f t="shared" si="207"/>
        <v>3.9999999999999587</v>
      </c>
      <c r="B403" s="3">
        <f t="shared" si="196"/>
        <v>1.0035375858027844</v>
      </c>
      <c r="C403" s="3">
        <f t="shared" si="197"/>
        <v>3.6489390088732456</v>
      </c>
      <c r="D403" s="14">
        <f t="shared" si="208"/>
        <v>-0.3593502823409393</v>
      </c>
      <c r="E403" s="14">
        <f t="shared" si="201"/>
        <v>-0.12707309013710563</v>
      </c>
      <c r="F403" s="14">
        <f t="shared" si="198"/>
        <v>0.51711421332473939</v>
      </c>
      <c r="G403" s="3">
        <f t="shared" si="202"/>
        <v>39.907411511198198</v>
      </c>
      <c r="H403" s="3">
        <f t="shared" si="199"/>
        <v>92.441925286138314</v>
      </c>
      <c r="I403" s="3">
        <f t="shared" si="200"/>
        <v>154.9900611821607</v>
      </c>
      <c r="P403" s="3" t="str">
        <f t="shared" si="226"/>
        <v xml:space="preserve"> </v>
      </c>
      <c r="Q403" s="3" t="str">
        <f t="shared" si="209"/>
        <v xml:space="preserve"> </v>
      </c>
      <c r="R403" s="3" t="str">
        <f t="shared" si="210"/>
        <v xml:space="preserve"> </v>
      </c>
      <c r="S403" s="3" t="str">
        <f t="shared" si="211"/>
        <v xml:space="preserve"> </v>
      </c>
      <c r="T403" s="3" t="str">
        <f t="shared" si="212"/>
        <v xml:space="preserve"> </v>
      </c>
      <c r="U403" s="3" t="str">
        <f t="shared" si="213"/>
        <v xml:space="preserve"> </v>
      </c>
      <c r="V403" s="3" t="str">
        <f t="shared" si="214"/>
        <v xml:space="preserve"> </v>
      </c>
      <c r="W403" s="3">
        <f t="shared" si="215"/>
        <v>1.0035375858027844</v>
      </c>
      <c r="X403" s="3" t="str">
        <f t="shared" si="216"/>
        <v xml:space="preserve"> </v>
      </c>
      <c r="Y403" s="3" t="str">
        <f t="shared" si="217"/>
        <v xml:space="preserve"> </v>
      </c>
      <c r="AA403" s="16" t="str">
        <f t="shared" si="218"/>
        <v>UprStage</v>
      </c>
      <c r="AC403" s="3">
        <f t="shared" si="219"/>
        <v>2.3982428571428556</v>
      </c>
      <c r="AD403" s="3">
        <f t="shared" si="220"/>
        <v>19.801588161411491</v>
      </c>
      <c r="AE403" s="3">
        <f t="shared" si="221"/>
        <v>1.2506961517303898</v>
      </c>
      <c r="AF403" s="3">
        <f t="shared" si="223"/>
        <v>12.957849024601227</v>
      </c>
      <c r="AH403" s="28">
        <f t="shared" si="224"/>
        <v>0.26300000000000001</v>
      </c>
      <c r="AI403" s="28">
        <f t="shared" si="225"/>
        <v>2.5446900494077322E-4</v>
      </c>
      <c r="AJ403" s="40">
        <f t="shared" si="222"/>
        <v>1.2957849024601228E-2</v>
      </c>
      <c r="AK403" s="28"/>
      <c r="AM403" s="14">
        <f>Rho_Coef0+Rho_Coef1*Solution!I403+Rho_Coef2*Solution!I403^2</f>
        <v>0.98522265269712417</v>
      </c>
      <c r="AO403" s="3" t="str">
        <f t="shared" si="203"/>
        <v xml:space="preserve"> </v>
      </c>
      <c r="AP403" s="3" t="str">
        <f t="shared" si="204"/>
        <v xml:space="preserve"> </v>
      </c>
      <c r="AQ403" s="3" t="str">
        <f t="shared" si="205"/>
        <v xml:space="preserve"> </v>
      </c>
      <c r="AR403" s="3" t="str">
        <f t="shared" si="206"/>
        <v xml:space="preserve"> </v>
      </c>
    </row>
    <row r="404" spans="1:44">
      <c r="A404" s="3">
        <f t="shared" si="207"/>
        <v>4.0099999999999589</v>
      </c>
      <c r="B404" s="3">
        <f t="shared" si="196"/>
        <v>1.0019892851163623</v>
      </c>
      <c r="C404" s="3">
        <f t="shared" si="197"/>
        <v>3.6589666432278412</v>
      </c>
      <c r="D404" s="14">
        <f t="shared" si="208"/>
        <v>-0.3624274300559796</v>
      </c>
      <c r="E404" s="14">
        <f t="shared" si="201"/>
        <v>-0.12694727657896496</v>
      </c>
      <c r="F404" s="14">
        <f t="shared" si="198"/>
        <v>0.51261457848141778</v>
      </c>
      <c r="G404" s="3">
        <f t="shared" si="202"/>
        <v>39.5993666940766</v>
      </c>
      <c r="H404" s="3">
        <f t="shared" si="199"/>
        <v>92.840999401250301</v>
      </c>
      <c r="I404" s="3">
        <f t="shared" si="200"/>
        <v>155.91646040335678</v>
      </c>
      <c r="P404" s="3" t="str">
        <f t="shared" si="226"/>
        <v xml:space="preserve"> </v>
      </c>
      <c r="Q404" s="3" t="str">
        <f t="shared" si="209"/>
        <v xml:space="preserve"> </v>
      </c>
      <c r="R404" s="3" t="str">
        <f t="shared" si="210"/>
        <v xml:space="preserve"> </v>
      </c>
      <c r="S404" s="3" t="str">
        <f t="shared" si="211"/>
        <v xml:space="preserve"> </v>
      </c>
      <c r="T404" s="3" t="str">
        <f t="shared" si="212"/>
        <v xml:space="preserve"> </v>
      </c>
      <c r="U404" s="3" t="str">
        <f t="shared" si="213"/>
        <v xml:space="preserve"> </v>
      </c>
      <c r="V404" s="3" t="str">
        <f t="shared" si="214"/>
        <v xml:space="preserve"> </v>
      </c>
      <c r="W404" s="3">
        <f t="shared" si="215"/>
        <v>1.0019892851163623</v>
      </c>
      <c r="X404" s="3" t="str">
        <f t="shared" si="216"/>
        <v xml:space="preserve"> </v>
      </c>
      <c r="Y404" s="3" t="str">
        <f t="shared" si="217"/>
        <v xml:space="preserve"> </v>
      </c>
      <c r="AA404" s="16" t="str">
        <f t="shared" si="218"/>
        <v>UprStage</v>
      </c>
      <c r="AC404" s="3">
        <f t="shared" si="219"/>
        <v>2.3982428571428556</v>
      </c>
      <c r="AD404" s="3">
        <f t="shared" si="220"/>
        <v>19.801588161411491</v>
      </c>
      <c r="AE404" s="3">
        <f t="shared" si="221"/>
        <v>1.2607237860849856</v>
      </c>
      <c r="AF404" s="3">
        <f t="shared" si="223"/>
        <v>12.945019612096379</v>
      </c>
      <c r="AH404" s="28">
        <f t="shared" si="224"/>
        <v>0.26300000000000001</v>
      </c>
      <c r="AI404" s="28">
        <f t="shared" si="225"/>
        <v>2.5446900494077322E-4</v>
      </c>
      <c r="AJ404" s="40">
        <f t="shared" si="222"/>
        <v>1.2945019612096379E-2</v>
      </c>
      <c r="AK404" s="28"/>
      <c r="AM404" s="14">
        <f>Rho_Coef0+Rho_Coef1*Solution!I404+Rho_Coef2*Solution!I404^2</f>
        <v>0.98513475190078104</v>
      </c>
      <c r="AO404" s="3" t="str">
        <f t="shared" si="203"/>
        <v xml:space="preserve"> </v>
      </c>
      <c r="AP404" s="3" t="str">
        <f t="shared" si="204"/>
        <v xml:space="preserve"> </v>
      </c>
      <c r="AQ404" s="3" t="str">
        <f t="shared" si="205"/>
        <v xml:space="preserve"> </v>
      </c>
      <c r="AR404" s="3" t="str">
        <f t="shared" si="206"/>
        <v xml:space="preserve"> </v>
      </c>
    </row>
    <row r="405" spans="1:44">
      <c r="A405" s="3">
        <f t="shared" si="207"/>
        <v>4.0199999999999587</v>
      </c>
      <c r="B405" s="3">
        <f t="shared" si="196"/>
        <v>1.00044098442994</v>
      </c>
      <c r="C405" s="3">
        <f t="shared" si="197"/>
        <v>3.6689787945755725</v>
      </c>
      <c r="D405" s="14">
        <f t="shared" si="208"/>
        <v>-0.36549312691796493</v>
      </c>
      <c r="E405" s="14">
        <f t="shared" si="201"/>
        <v>-0.12682165728121667</v>
      </c>
      <c r="F405" s="14">
        <f t="shared" si="198"/>
        <v>0.5081262002307585</v>
      </c>
      <c r="G405" s="3">
        <f t="shared" si="202"/>
        <v>39.291520930400218</v>
      </c>
      <c r="H405" s="3">
        <f t="shared" si="199"/>
        <v>93.236993068191069</v>
      </c>
      <c r="I405" s="3">
        <f t="shared" si="200"/>
        <v>156.84683497341581</v>
      </c>
      <c r="P405" s="3" t="str">
        <f t="shared" si="226"/>
        <v xml:space="preserve"> </v>
      </c>
      <c r="Q405" s="3" t="str">
        <f t="shared" si="209"/>
        <v xml:space="preserve"> </v>
      </c>
      <c r="R405" s="3" t="str">
        <f t="shared" si="210"/>
        <v xml:space="preserve"> </v>
      </c>
      <c r="S405" s="3" t="str">
        <f t="shared" si="211"/>
        <v xml:space="preserve"> </v>
      </c>
      <c r="T405" s="3" t="str">
        <f t="shared" si="212"/>
        <v xml:space="preserve"> </v>
      </c>
      <c r="U405" s="3" t="str">
        <f t="shared" si="213"/>
        <v xml:space="preserve"> </v>
      </c>
      <c r="V405" s="3" t="str">
        <f t="shared" si="214"/>
        <v xml:space="preserve"> </v>
      </c>
      <c r="W405" s="3">
        <f t="shared" si="215"/>
        <v>1.00044098442994</v>
      </c>
      <c r="X405" s="3" t="str">
        <f t="shared" si="216"/>
        <v xml:space="preserve"> </v>
      </c>
      <c r="Y405" s="3" t="str">
        <f t="shared" si="217"/>
        <v xml:space="preserve"> </v>
      </c>
      <c r="AA405" s="16" t="str">
        <f t="shared" si="218"/>
        <v>UprStage</v>
      </c>
      <c r="AC405" s="3">
        <f t="shared" si="219"/>
        <v>2.3982428571428556</v>
      </c>
      <c r="AD405" s="3">
        <f t="shared" si="220"/>
        <v>19.801588161411491</v>
      </c>
      <c r="AE405" s="3">
        <f t="shared" si="221"/>
        <v>1.2707359374327172</v>
      </c>
      <c r="AF405" s="3">
        <f t="shared" si="223"/>
        <v>12.932210008638695</v>
      </c>
      <c r="AH405" s="28">
        <f t="shared" si="224"/>
        <v>0.26300000000000001</v>
      </c>
      <c r="AI405" s="28">
        <f t="shared" si="225"/>
        <v>2.5446900494077322E-4</v>
      </c>
      <c r="AJ405" s="40">
        <f t="shared" si="222"/>
        <v>1.2932210008638695E-2</v>
      </c>
      <c r="AK405" s="28"/>
      <c r="AM405" s="14">
        <f>Rho_Coef0+Rho_Coef1*Solution!I405+Rho_Coef2*Solution!I405^2</f>
        <v>0.98504647978320836</v>
      </c>
      <c r="AO405" s="3" t="str">
        <f t="shared" si="203"/>
        <v xml:space="preserve"> </v>
      </c>
      <c r="AP405" s="3" t="str">
        <f t="shared" si="204"/>
        <v xml:space="preserve"> </v>
      </c>
      <c r="AQ405" s="3" t="str">
        <f t="shared" si="205"/>
        <v xml:space="preserve"> </v>
      </c>
      <c r="AR405" s="3" t="str">
        <f t="shared" si="206"/>
        <v xml:space="preserve"> </v>
      </c>
    </row>
    <row r="406" spans="1:44">
      <c r="A406" s="3">
        <f t="shared" si="207"/>
        <v>4.0299999999999585</v>
      </c>
      <c r="B406" s="3">
        <f t="shared" si="196"/>
        <v>0.99889268374351781</v>
      </c>
      <c r="C406" s="3">
        <f t="shared" si="197"/>
        <v>3.6789754629164397</v>
      </c>
      <c r="D406" s="14">
        <f t="shared" si="208"/>
        <v>-0.36854708137527009</v>
      </c>
      <c r="E406" s="14">
        <f t="shared" si="201"/>
        <v>-0.12669623224386073</v>
      </c>
      <c r="F406" s="14">
        <f t="shared" si="198"/>
        <v>0.50364937012438693</v>
      </c>
      <c r="G406" s="3">
        <f t="shared" si="202"/>
        <v>38.983898795219709</v>
      </c>
      <c r="H406" s="3">
        <f t="shared" si="199"/>
        <v>93.629908277495076</v>
      </c>
      <c r="I406" s="3">
        <f t="shared" si="200"/>
        <v>157.78115409903748</v>
      </c>
      <c r="P406" s="3" t="str">
        <f t="shared" si="226"/>
        <v xml:space="preserve"> </v>
      </c>
      <c r="Q406" s="3" t="str">
        <f t="shared" si="209"/>
        <v xml:space="preserve"> </v>
      </c>
      <c r="R406" s="3" t="str">
        <f t="shared" si="210"/>
        <v xml:space="preserve"> </v>
      </c>
      <c r="S406" s="3" t="str">
        <f t="shared" si="211"/>
        <v xml:space="preserve"> </v>
      </c>
      <c r="T406" s="3" t="str">
        <f t="shared" si="212"/>
        <v xml:space="preserve"> </v>
      </c>
      <c r="U406" s="3" t="str">
        <f t="shared" si="213"/>
        <v xml:space="preserve"> </v>
      </c>
      <c r="V406" s="3" t="str">
        <f t="shared" si="214"/>
        <v xml:space="preserve"> </v>
      </c>
      <c r="W406" s="3">
        <f t="shared" si="215"/>
        <v>0.99889268374351781</v>
      </c>
      <c r="X406" s="3" t="str">
        <f t="shared" si="216"/>
        <v xml:space="preserve"> </v>
      </c>
      <c r="Y406" s="3" t="str">
        <f t="shared" si="217"/>
        <v xml:space="preserve"> </v>
      </c>
      <c r="AA406" s="16" t="str">
        <f t="shared" si="218"/>
        <v>UprStage</v>
      </c>
      <c r="AC406" s="3">
        <f t="shared" si="219"/>
        <v>2.3982428571428556</v>
      </c>
      <c r="AD406" s="3">
        <f t="shared" si="220"/>
        <v>19.801588161411491</v>
      </c>
      <c r="AE406" s="3">
        <f t="shared" si="221"/>
        <v>1.2807326057735844</v>
      </c>
      <c r="AF406" s="3">
        <f t="shared" si="223"/>
        <v>12.919420214228175</v>
      </c>
      <c r="AH406" s="28">
        <f t="shared" si="224"/>
        <v>0.26300000000000001</v>
      </c>
      <c r="AI406" s="28">
        <f t="shared" si="225"/>
        <v>2.5446900494077322E-4</v>
      </c>
      <c r="AJ406" s="40">
        <f t="shared" si="222"/>
        <v>1.2919420214228176E-2</v>
      </c>
      <c r="AK406" s="28"/>
      <c r="AM406" s="14">
        <f>Rho_Coef0+Rho_Coef1*Solution!I406+Rho_Coef2*Solution!I406^2</f>
        <v>0.98495783934121917</v>
      </c>
      <c r="AO406" s="3" t="str">
        <f t="shared" si="203"/>
        <v xml:space="preserve"> </v>
      </c>
      <c r="AP406" s="3" t="str">
        <f t="shared" si="204"/>
        <v xml:space="preserve"> </v>
      </c>
      <c r="AQ406" s="3" t="str">
        <f t="shared" si="205"/>
        <v xml:space="preserve"> </v>
      </c>
      <c r="AR406" s="3" t="str">
        <f t="shared" si="206"/>
        <v xml:space="preserve"> </v>
      </c>
    </row>
    <row r="407" spans="1:44">
      <c r="A407" s="3">
        <f t="shared" si="207"/>
        <v>4.0399999999999583</v>
      </c>
      <c r="B407" s="3">
        <f t="shared" si="196"/>
        <v>0.99734438305709561</v>
      </c>
      <c r="C407" s="3">
        <f t="shared" si="197"/>
        <v>3.6889566482504428</v>
      </c>
      <c r="D407" s="14">
        <f t="shared" si="208"/>
        <v>-0.37158900663935923</v>
      </c>
      <c r="E407" s="14">
        <f t="shared" si="201"/>
        <v>-0.12657100146689718</v>
      </c>
      <c r="F407" s="14">
        <f t="shared" si="198"/>
        <v>0.49918437495083923</v>
      </c>
      <c r="G407" s="3">
        <f t="shared" si="202"/>
        <v>38.676524589970548</v>
      </c>
      <c r="H407" s="3">
        <f t="shared" si="199"/>
        <v>94.019747265447279</v>
      </c>
      <c r="I407" s="3">
        <f t="shared" si="200"/>
        <v>158.71938700804193</v>
      </c>
      <c r="P407" s="3" t="str">
        <f t="shared" si="226"/>
        <v xml:space="preserve"> </v>
      </c>
      <c r="Q407" s="3" t="str">
        <f t="shared" si="209"/>
        <v xml:space="preserve"> </v>
      </c>
      <c r="R407" s="3" t="str">
        <f t="shared" si="210"/>
        <v xml:space="preserve"> </v>
      </c>
      <c r="S407" s="3" t="str">
        <f t="shared" si="211"/>
        <v xml:space="preserve"> </v>
      </c>
      <c r="T407" s="3" t="str">
        <f t="shared" si="212"/>
        <v xml:space="preserve"> </v>
      </c>
      <c r="U407" s="3" t="str">
        <f t="shared" si="213"/>
        <v xml:space="preserve"> </v>
      </c>
      <c r="V407" s="3" t="str">
        <f t="shared" si="214"/>
        <v xml:space="preserve"> </v>
      </c>
      <c r="W407" s="3">
        <f t="shared" si="215"/>
        <v>0.99734438305709561</v>
      </c>
      <c r="X407" s="3" t="str">
        <f t="shared" si="216"/>
        <v xml:space="preserve"> </v>
      </c>
      <c r="Y407" s="3" t="str">
        <f t="shared" si="217"/>
        <v xml:space="preserve"> </v>
      </c>
      <c r="AA407" s="16" t="str">
        <f t="shared" si="218"/>
        <v>UprStage</v>
      </c>
      <c r="AC407" s="3">
        <f t="shared" si="219"/>
        <v>2.3982428571428556</v>
      </c>
      <c r="AD407" s="3">
        <f t="shared" si="220"/>
        <v>19.801588161411491</v>
      </c>
      <c r="AE407" s="3">
        <f t="shared" si="221"/>
        <v>1.2907137911075874</v>
      </c>
      <c r="AF407" s="3">
        <f t="shared" si="223"/>
        <v>12.906650228864819</v>
      </c>
      <c r="AH407" s="28">
        <f t="shared" si="224"/>
        <v>0.26300000000000001</v>
      </c>
      <c r="AI407" s="28">
        <f t="shared" si="225"/>
        <v>2.5446900494077322E-4</v>
      </c>
      <c r="AJ407" s="40">
        <f t="shared" si="222"/>
        <v>1.290665022886482E-2</v>
      </c>
      <c r="AK407" s="28"/>
      <c r="AM407" s="14">
        <f>Rho_Coef0+Rho_Coef1*Solution!I407+Rho_Coef2*Solution!I407^2</f>
        <v>0.98486883356915944</v>
      </c>
      <c r="AO407" s="3" t="str">
        <f t="shared" si="203"/>
        <v xml:space="preserve"> </v>
      </c>
      <c r="AP407" s="3" t="str">
        <f t="shared" si="204"/>
        <v xml:space="preserve"> </v>
      </c>
      <c r="AQ407" s="3" t="str">
        <f t="shared" si="205"/>
        <v xml:space="preserve"> </v>
      </c>
      <c r="AR407" s="3" t="str">
        <f t="shared" si="206"/>
        <v xml:space="preserve"> </v>
      </c>
    </row>
    <row r="408" spans="1:44">
      <c r="A408" s="3">
        <f t="shared" si="207"/>
        <v>4.0499999999999581</v>
      </c>
      <c r="B408" s="3">
        <f t="shared" si="196"/>
        <v>0.99579608237067352</v>
      </c>
      <c r="C408" s="3">
        <f t="shared" si="197"/>
        <v>3.6989223505775817</v>
      </c>
      <c r="D408" s="14">
        <f t="shared" si="208"/>
        <v>-0.37461862069642354</v>
      </c>
      <c r="E408" s="14">
        <f t="shared" si="201"/>
        <v>-0.12644596495032601</v>
      </c>
      <c r="F408" s="14">
        <f t="shared" si="198"/>
        <v>0.49473149672392402</v>
      </c>
      <c r="G408" s="3">
        <f t="shared" si="202"/>
        <v>38.369422339840042</v>
      </c>
      <c r="H408" s="3">
        <f t="shared" si="199"/>
        <v>94.406512511346989</v>
      </c>
      <c r="I408" s="3">
        <f t="shared" si="200"/>
        <v>159.66150295181339</v>
      </c>
      <c r="P408" s="3" t="str">
        <f t="shared" si="226"/>
        <v xml:space="preserve"> </v>
      </c>
      <c r="Q408" s="3" t="str">
        <f t="shared" si="209"/>
        <v xml:space="preserve"> </v>
      </c>
      <c r="R408" s="3" t="str">
        <f t="shared" si="210"/>
        <v xml:space="preserve"> </v>
      </c>
      <c r="S408" s="3" t="str">
        <f t="shared" si="211"/>
        <v xml:space="preserve"> </v>
      </c>
      <c r="T408" s="3" t="str">
        <f t="shared" si="212"/>
        <v xml:space="preserve"> </v>
      </c>
      <c r="U408" s="3" t="str">
        <f t="shared" si="213"/>
        <v xml:space="preserve"> </v>
      </c>
      <c r="V408" s="3" t="str">
        <f t="shared" si="214"/>
        <v xml:space="preserve"> </v>
      </c>
      <c r="W408" s="3">
        <f t="shared" si="215"/>
        <v>0.99579608237067352</v>
      </c>
      <c r="X408" s="3" t="str">
        <f t="shared" si="216"/>
        <v xml:space="preserve"> </v>
      </c>
      <c r="Y408" s="3" t="str">
        <f t="shared" si="217"/>
        <v xml:space="preserve"> </v>
      </c>
      <c r="AA408" s="16" t="str">
        <f t="shared" si="218"/>
        <v>UprStage</v>
      </c>
      <c r="AC408" s="3">
        <f t="shared" si="219"/>
        <v>2.3982428571428556</v>
      </c>
      <c r="AD408" s="3">
        <f t="shared" si="220"/>
        <v>19.801588161411491</v>
      </c>
      <c r="AE408" s="3">
        <f t="shared" si="221"/>
        <v>1.3006794934347263</v>
      </c>
      <c r="AF408" s="3">
        <f t="shared" si="223"/>
        <v>12.893900052548629</v>
      </c>
      <c r="AH408" s="28">
        <f t="shared" si="224"/>
        <v>0.26300000000000001</v>
      </c>
      <c r="AI408" s="28">
        <f t="shared" si="225"/>
        <v>2.5446900494077322E-4</v>
      </c>
      <c r="AJ408" s="40">
        <f t="shared" si="222"/>
        <v>1.2893900052548628E-2</v>
      </c>
      <c r="AK408" s="28"/>
      <c r="AM408" s="14">
        <f>Rho_Coef0+Rho_Coef1*Solution!I408+Rho_Coef2*Solution!I408^2</f>
        <v>0.98477946545866835</v>
      </c>
      <c r="AO408" s="3" t="str">
        <f t="shared" si="203"/>
        <v xml:space="preserve"> </v>
      </c>
      <c r="AP408" s="3" t="str">
        <f t="shared" si="204"/>
        <v xml:space="preserve"> </v>
      </c>
      <c r="AQ408" s="3" t="str">
        <f t="shared" si="205"/>
        <v xml:space="preserve"> </v>
      </c>
      <c r="AR408" s="3" t="str">
        <f t="shared" si="206"/>
        <v xml:space="preserve"> </v>
      </c>
    </row>
    <row r="409" spans="1:44">
      <c r="A409" s="3">
        <f t="shared" si="207"/>
        <v>4.0599999999999579</v>
      </c>
      <c r="B409" s="3">
        <f t="shared" si="196"/>
        <v>0.99424778168425121</v>
      </c>
      <c r="C409" s="3">
        <f t="shared" si="197"/>
        <v>3.7088725698978564</v>
      </c>
      <c r="D409" s="14">
        <f t="shared" si="208"/>
        <v>-0.37763564631727825</v>
      </c>
      <c r="E409" s="14">
        <f t="shared" si="201"/>
        <v>-0.12632112269414719</v>
      </c>
      <c r="F409" s="14">
        <f t="shared" si="198"/>
        <v>0.49029101267282571</v>
      </c>
      <c r="G409" s="3">
        <f t="shared" si="202"/>
        <v>38.062615791260214</v>
      </c>
      <c r="H409" s="3">
        <f t="shared" si="199"/>
        <v>94.790206734745396</v>
      </c>
      <c r="I409" s="3">
        <f t="shared" si="200"/>
        <v>160.60747120771643</v>
      </c>
      <c r="P409" s="3" t="str">
        <f t="shared" si="226"/>
        <v xml:space="preserve"> </v>
      </c>
      <c r="Q409" s="3" t="str">
        <f t="shared" si="209"/>
        <v xml:space="preserve"> </v>
      </c>
      <c r="R409" s="3" t="str">
        <f t="shared" si="210"/>
        <v xml:space="preserve"> </v>
      </c>
      <c r="S409" s="3" t="str">
        <f t="shared" si="211"/>
        <v xml:space="preserve"> </v>
      </c>
      <c r="T409" s="3" t="str">
        <f t="shared" si="212"/>
        <v xml:space="preserve"> </v>
      </c>
      <c r="U409" s="3" t="str">
        <f t="shared" si="213"/>
        <v xml:space="preserve"> </v>
      </c>
      <c r="V409" s="3" t="str">
        <f t="shared" si="214"/>
        <v xml:space="preserve"> </v>
      </c>
      <c r="W409" s="3">
        <f t="shared" si="215"/>
        <v>0.99424778168425121</v>
      </c>
      <c r="X409" s="3" t="str">
        <f t="shared" si="216"/>
        <v xml:space="preserve"> </v>
      </c>
      <c r="Y409" s="3" t="str">
        <f t="shared" si="217"/>
        <v xml:space="preserve"> </v>
      </c>
      <c r="AA409" s="16" t="str">
        <f t="shared" si="218"/>
        <v>UprStage</v>
      </c>
      <c r="AC409" s="3">
        <f t="shared" si="219"/>
        <v>2.3982428571428556</v>
      </c>
      <c r="AD409" s="3">
        <f t="shared" si="220"/>
        <v>19.801588161411491</v>
      </c>
      <c r="AE409" s="3">
        <f t="shared" si="221"/>
        <v>1.3106297127550011</v>
      </c>
      <c r="AF409" s="3">
        <f t="shared" si="223"/>
        <v>12.881169685279602</v>
      </c>
      <c r="AH409" s="28">
        <f t="shared" si="224"/>
        <v>0.26300000000000001</v>
      </c>
      <c r="AI409" s="28">
        <f t="shared" si="225"/>
        <v>2.5446900494077322E-4</v>
      </c>
      <c r="AJ409" s="40">
        <f t="shared" si="222"/>
        <v>1.2881169685279602E-2</v>
      </c>
      <c r="AK409" s="28"/>
      <c r="AM409" s="14">
        <f>Rho_Coef0+Rho_Coef1*Solution!I409+Rho_Coef2*Solution!I409^2</f>
        <v>0.98468973799844206</v>
      </c>
      <c r="AO409" s="3" t="str">
        <f t="shared" si="203"/>
        <v xml:space="preserve"> </v>
      </c>
      <c r="AP409" s="3" t="str">
        <f t="shared" si="204"/>
        <v xml:space="preserve"> </v>
      </c>
      <c r="AQ409" s="3" t="str">
        <f t="shared" si="205"/>
        <v xml:space="preserve"> </v>
      </c>
      <c r="AR409" s="3" t="str">
        <f t="shared" si="206"/>
        <v xml:space="preserve"> </v>
      </c>
    </row>
    <row r="410" spans="1:44">
      <c r="A410" s="3">
        <f t="shared" si="207"/>
        <v>4.0699999999999577</v>
      </c>
      <c r="B410" s="3">
        <f t="shared" si="196"/>
        <v>0.99269948099782912</v>
      </c>
      <c r="C410" s="3">
        <f t="shared" si="197"/>
        <v>3.718807306211267</v>
      </c>
      <c r="D410" s="14">
        <f t="shared" si="208"/>
        <v>-0.3806398110655424</v>
      </c>
      <c r="E410" s="14">
        <f t="shared" si="201"/>
        <v>-0.12619647469836079</v>
      </c>
      <c r="F410" s="14">
        <f t="shared" si="198"/>
        <v>0.48586319523392585</v>
      </c>
      <c r="G410" s="3">
        <f t="shared" si="202"/>
        <v>37.756128409525765</v>
      </c>
      <c r="H410" s="3">
        <f t="shared" si="199"/>
        <v>95.170832892657998</v>
      </c>
      <c r="I410" s="3">
        <f t="shared" si="200"/>
        <v>161.55726108148437</v>
      </c>
      <c r="P410" s="3" t="str">
        <f t="shared" si="226"/>
        <v xml:space="preserve"> </v>
      </c>
      <c r="Q410" s="3" t="str">
        <f t="shared" si="209"/>
        <v xml:space="preserve"> </v>
      </c>
      <c r="R410" s="3" t="str">
        <f t="shared" si="210"/>
        <v xml:space="preserve"> </v>
      </c>
      <c r="S410" s="3" t="str">
        <f t="shared" si="211"/>
        <v xml:space="preserve"> </v>
      </c>
      <c r="T410" s="3" t="str">
        <f t="shared" si="212"/>
        <v xml:space="preserve"> </v>
      </c>
      <c r="U410" s="3" t="str">
        <f t="shared" si="213"/>
        <v xml:space="preserve"> </v>
      </c>
      <c r="V410" s="3" t="str">
        <f t="shared" si="214"/>
        <v xml:space="preserve"> </v>
      </c>
      <c r="W410" s="3">
        <f t="shared" si="215"/>
        <v>0.99269948099782912</v>
      </c>
      <c r="X410" s="3" t="str">
        <f t="shared" si="216"/>
        <v xml:space="preserve"> </v>
      </c>
      <c r="Y410" s="3" t="str">
        <f t="shared" si="217"/>
        <v xml:space="preserve"> </v>
      </c>
      <c r="AA410" s="16" t="str">
        <f t="shared" si="218"/>
        <v>UprStage</v>
      </c>
      <c r="AC410" s="3">
        <f t="shared" si="219"/>
        <v>2.3982428571428556</v>
      </c>
      <c r="AD410" s="3">
        <f t="shared" si="220"/>
        <v>19.801588161411491</v>
      </c>
      <c r="AE410" s="3">
        <f t="shared" si="221"/>
        <v>1.3205644490684114</v>
      </c>
      <c r="AF410" s="3">
        <f t="shared" si="223"/>
        <v>12.86845912705774</v>
      </c>
      <c r="AH410" s="28">
        <f t="shared" si="224"/>
        <v>0.26300000000000001</v>
      </c>
      <c r="AI410" s="28">
        <f t="shared" si="225"/>
        <v>2.5446900494077322E-4</v>
      </c>
      <c r="AJ410" s="40">
        <f t="shared" si="222"/>
        <v>1.286845912705774E-2</v>
      </c>
      <c r="AK410" s="28"/>
      <c r="AM410" s="14">
        <f>Rho_Coef0+Rho_Coef1*Solution!I410+Rho_Coef2*Solution!I410^2</f>
        <v>0.98459965417399942</v>
      </c>
      <c r="AO410" s="3" t="str">
        <f t="shared" si="203"/>
        <v xml:space="preserve"> </v>
      </c>
      <c r="AP410" s="3" t="str">
        <f t="shared" si="204"/>
        <v xml:space="preserve"> </v>
      </c>
      <c r="AQ410" s="3" t="str">
        <f t="shared" si="205"/>
        <v xml:space="preserve"> </v>
      </c>
      <c r="AR410" s="3" t="str">
        <f t="shared" si="206"/>
        <v xml:space="preserve"> </v>
      </c>
    </row>
    <row r="411" spans="1:44">
      <c r="A411" s="3">
        <f t="shared" si="207"/>
        <v>4.0799999999999574</v>
      </c>
      <c r="B411" s="3">
        <f t="shared" si="196"/>
        <v>0.99115118031140692</v>
      </c>
      <c r="C411" s="3">
        <f t="shared" si="197"/>
        <v>3.728726559517813</v>
      </c>
      <c r="D411" s="14">
        <f t="shared" si="208"/>
        <v>-0.38363084730411956</v>
      </c>
      <c r="E411" s="14">
        <f t="shared" si="201"/>
        <v>-0.12607202096296671</v>
      </c>
      <c r="F411" s="14">
        <f t="shared" si="198"/>
        <v>0.48144831204432065</v>
      </c>
      <c r="G411" s="3">
        <f t="shared" si="202"/>
        <v>37.449983376536281</v>
      </c>
      <c r="H411" s="3">
        <f t="shared" si="199"/>
        <v>95.548394176753263</v>
      </c>
      <c r="I411" s="3">
        <f t="shared" si="200"/>
        <v>162.51084190957977</v>
      </c>
      <c r="P411" s="3" t="str">
        <f t="shared" si="226"/>
        <v xml:space="preserve"> </v>
      </c>
      <c r="Q411" s="3" t="str">
        <f t="shared" si="209"/>
        <v xml:space="preserve"> </v>
      </c>
      <c r="R411" s="3" t="str">
        <f t="shared" si="210"/>
        <v xml:space="preserve"> </v>
      </c>
      <c r="S411" s="3" t="str">
        <f t="shared" si="211"/>
        <v xml:space="preserve"> </v>
      </c>
      <c r="T411" s="3" t="str">
        <f t="shared" si="212"/>
        <v xml:space="preserve"> </v>
      </c>
      <c r="U411" s="3" t="str">
        <f t="shared" si="213"/>
        <v xml:space="preserve"> </v>
      </c>
      <c r="V411" s="3" t="str">
        <f t="shared" si="214"/>
        <v xml:space="preserve"> </v>
      </c>
      <c r="W411" s="3">
        <f t="shared" si="215"/>
        <v>0.99115118031140692</v>
      </c>
      <c r="X411" s="3" t="str">
        <f t="shared" si="216"/>
        <v xml:space="preserve"> </v>
      </c>
      <c r="Y411" s="3" t="str">
        <f t="shared" si="217"/>
        <v xml:space="preserve"> </v>
      </c>
      <c r="AA411" s="16" t="str">
        <f t="shared" si="218"/>
        <v>UprStage</v>
      </c>
      <c r="AC411" s="3">
        <f t="shared" si="219"/>
        <v>2.3982428571428556</v>
      </c>
      <c r="AD411" s="3">
        <f t="shared" si="220"/>
        <v>19.801588161411491</v>
      </c>
      <c r="AE411" s="3">
        <f t="shared" si="221"/>
        <v>1.3304837023749576</v>
      </c>
      <c r="AF411" s="3">
        <f t="shared" si="223"/>
        <v>12.855768377883042</v>
      </c>
      <c r="AH411" s="28">
        <f t="shared" si="224"/>
        <v>0.26300000000000001</v>
      </c>
      <c r="AI411" s="28">
        <f t="shared" si="225"/>
        <v>2.5446900494077322E-4</v>
      </c>
      <c r="AJ411" s="40">
        <f t="shared" si="222"/>
        <v>1.2855768377883041E-2</v>
      </c>
      <c r="AK411" s="28"/>
      <c r="AM411" s="14">
        <f>Rho_Coef0+Rho_Coef1*Solution!I411+Rho_Coef2*Solution!I411^2</f>
        <v>0.98450921696745153</v>
      </c>
      <c r="AO411" s="3" t="str">
        <f t="shared" si="203"/>
        <v xml:space="preserve"> </v>
      </c>
      <c r="AP411" s="3" t="str">
        <f t="shared" si="204"/>
        <v xml:space="preserve"> </v>
      </c>
      <c r="AQ411" s="3" t="str">
        <f t="shared" si="205"/>
        <v xml:space="preserve"> </v>
      </c>
      <c r="AR411" s="3" t="str">
        <f t="shared" si="206"/>
        <v xml:space="preserve"> </v>
      </c>
    </row>
    <row r="412" spans="1:44">
      <c r="A412" s="3">
        <f t="shared" si="207"/>
        <v>4.0899999999999572</v>
      </c>
      <c r="B412" s="3">
        <f t="shared" si="196"/>
        <v>0.98960287962498472</v>
      </c>
      <c r="C412" s="3">
        <f t="shared" si="197"/>
        <v>3.7386303298174948</v>
      </c>
      <c r="D412" s="14">
        <f t="shared" si="208"/>
        <v>-0.38660849220001042</v>
      </c>
      <c r="E412" s="14">
        <f t="shared" si="201"/>
        <v>-0.12594776148796505</v>
      </c>
      <c r="F412" s="14">
        <f t="shared" si="198"/>
        <v>0.47704662593700931</v>
      </c>
      <c r="G412" s="3">
        <f t="shared" si="202"/>
        <v>37.14420358866164</v>
      </c>
      <c r="H412" s="3">
        <f t="shared" si="199"/>
        <v>95.922894010518633</v>
      </c>
      <c r="I412" s="3">
        <f t="shared" si="200"/>
        <v>163.46818306152673</v>
      </c>
      <c r="P412" s="3" t="str">
        <f t="shared" si="226"/>
        <v xml:space="preserve"> </v>
      </c>
      <c r="Q412" s="3" t="str">
        <f t="shared" si="209"/>
        <v xml:space="preserve"> </v>
      </c>
      <c r="R412" s="3" t="str">
        <f t="shared" si="210"/>
        <v xml:space="preserve"> </v>
      </c>
      <c r="S412" s="3" t="str">
        <f t="shared" si="211"/>
        <v xml:space="preserve"> </v>
      </c>
      <c r="T412" s="3" t="str">
        <f t="shared" si="212"/>
        <v xml:space="preserve"> </v>
      </c>
      <c r="U412" s="3" t="str">
        <f t="shared" si="213"/>
        <v xml:space="preserve"> </v>
      </c>
      <c r="V412" s="3" t="str">
        <f t="shared" si="214"/>
        <v xml:space="preserve"> </v>
      </c>
      <c r="W412" s="3">
        <f t="shared" si="215"/>
        <v>0.98960287962498472</v>
      </c>
      <c r="X412" s="3" t="str">
        <f t="shared" si="216"/>
        <v xml:space="preserve"> </v>
      </c>
      <c r="Y412" s="3" t="str">
        <f t="shared" si="217"/>
        <v xml:space="preserve"> </v>
      </c>
      <c r="AA412" s="16" t="str">
        <f t="shared" si="218"/>
        <v>UprStage</v>
      </c>
      <c r="AC412" s="3">
        <f t="shared" si="219"/>
        <v>2.3982428571428556</v>
      </c>
      <c r="AD412" s="3">
        <f t="shared" si="220"/>
        <v>19.801588161411491</v>
      </c>
      <c r="AE412" s="3">
        <f t="shared" si="221"/>
        <v>1.3403874726746396</v>
      </c>
      <c r="AF412" s="3">
        <f t="shared" si="223"/>
        <v>12.843097437755508</v>
      </c>
      <c r="AH412" s="28">
        <f t="shared" si="224"/>
        <v>0.26300000000000001</v>
      </c>
      <c r="AI412" s="28">
        <f t="shared" si="225"/>
        <v>2.5446900494077322E-4</v>
      </c>
      <c r="AJ412" s="40">
        <f t="shared" si="222"/>
        <v>1.2843097437755508E-2</v>
      </c>
      <c r="AK412" s="28"/>
      <c r="AM412" s="14">
        <f>Rho_Coef0+Rho_Coef1*Solution!I412+Rho_Coef2*Solution!I412^2</f>
        <v>0.98441842935727319</v>
      </c>
      <c r="AO412" s="3" t="str">
        <f t="shared" si="203"/>
        <v xml:space="preserve"> </v>
      </c>
      <c r="AP412" s="3" t="str">
        <f t="shared" si="204"/>
        <v xml:space="preserve"> </v>
      </c>
      <c r="AQ412" s="3" t="str">
        <f t="shared" si="205"/>
        <v xml:space="preserve"> </v>
      </c>
      <c r="AR412" s="3" t="str">
        <f t="shared" si="206"/>
        <v xml:space="preserve"> </v>
      </c>
    </row>
    <row r="413" spans="1:44">
      <c r="A413" s="3">
        <f t="shared" si="207"/>
        <v>4.099999999999957</v>
      </c>
      <c r="B413" s="3">
        <f t="shared" si="196"/>
        <v>0.98805457893856252</v>
      </c>
      <c r="C413" s="3">
        <f t="shared" si="197"/>
        <v>3.7485186171103124</v>
      </c>
      <c r="D413" s="14">
        <f t="shared" si="208"/>
        <v>-0.38957248772747421</v>
      </c>
      <c r="E413" s="14">
        <f t="shared" si="201"/>
        <v>-0.12582369627335574</v>
      </c>
      <c r="F413" s="14">
        <f t="shared" si="198"/>
        <v>0.47265839493773254</v>
      </c>
      <c r="G413" s="3">
        <f t="shared" si="202"/>
        <v>36.838811654730073</v>
      </c>
      <c r="H413" s="3">
        <f t="shared" si="199"/>
        <v>96.294336046405249</v>
      </c>
      <c r="I413" s="3">
        <f t="shared" si="200"/>
        <v>164.42925394221467</v>
      </c>
      <c r="P413" s="3" t="str">
        <f t="shared" si="226"/>
        <v xml:space="preserve"> </v>
      </c>
      <c r="Q413" s="3" t="str">
        <f t="shared" si="209"/>
        <v xml:space="preserve"> </v>
      </c>
      <c r="R413" s="3" t="str">
        <f t="shared" si="210"/>
        <v xml:space="preserve"> </v>
      </c>
      <c r="S413" s="3" t="str">
        <f t="shared" si="211"/>
        <v xml:space="preserve"> </v>
      </c>
      <c r="T413" s="3" t="str">
        <f t="shared" si="212"/>
        <v xml:space="preserve"> </v>
      </c>
      <c r="U413" s="3" t="str">
        <f t="shared" si="213"/>
        <v xml:space="preserve"> </v>
      </c>
      <c r="V413" s="3" t="str">
        <f t="shared" si="214"/>
        <v xml:space="preserve"> </v>
      </c>
      <c r="W413" s="3">
        <f t="shared" si="215"/>
        <v>0.98805457893856252</v>
      </c>
      <c r="X413" s="3" t="str">
        <f t="shared" si="216"/>
        <v xml:space="preserve"> </v>
      </c>
      <c r="Y413" s="3" t="str">
        <f t="shared" si="217"/>
        <v xml:space="preserve"> </v>
      </c>
      <c r="AA413" s="16" t="str">
        <f t="shared" si="218"/>
        <v>UprStage</v>
      </c>
      <c r="AC413" s="3">
        <f t="shared" si="219"/>
        <v>2.3982428571428556</v>
      </c>
      <c r="AD413" s="3">
        <f t="shared" si="220"/>
        <v>19.801588161411491</v>
      </c>
      <c r="AE413" s="3">
        <f t="shared" si="221"/>
        <v>1.3502757599674573</v>
      </c>
      <c r="AF413" s="3">
        <f t="shared" si="223"/>
        <v>12.830446306675139</v>
      </c>
      <c r="AH413" s="28">
        <f t="shared" si="224"/>
        <v>0.26300000000000001</v>
      </c>
      <c r="AI413" s="28">
        <f t="shared" si="225"/>
        <v>2.5446900494077322E-4</v>
      </c>
      <c r="AJ413" s="40">
        <f t="shared" si="222"/>
        <v>1.2830446306675139E-2</v>
      </c>
      <c r="AK413" s="28"/>
      <c r="AM413" s="14">
        <f>Rho_Coef0+Rho_Coef1*Solution!I413+Rho_Coef2*Solution!I413^2</f>
        <v>0.98432729431807786</v>
      </c>
      <c r="AO413" s="3" t="str">
        <f t="shared" si="203"/>
        <v xml:space="preserve"> </v>
      </c>
      <c r="AP413" s="3" t="str">
        <f t="shared" si="204"/>
        <v xml:space="preserve"> </v>
      </c>
      <c r="AQ413" s="3" t="str">
        <f t="shared" si="205"/>
        <v xml:space="preserve"> </v>
      </c>
      <c r="AR413" s="3" t="str">
        <f t="shared" si="206"/>
        <v xml:space="preserve"> </v>
      </c>
    </row>
    <row r="414" spans="1:44">
      <c r="A414" s="3">
        <f t="shared" si="207"/>
        <v>4.1099999999999568</v>
      </c>
      <c r="B414" s="3">
        <f t="shared" si="196"/>
        <v>0.98650627825214032</v>
      </c>
      <c r="C414" s="3">
        <f t="shared" si="197"/>
        <v>3.7583914213962659</v>
      </c>
      <c r="D414" s="14">
        <f t="shared" si="208"/>
        <v>-0.39252258066956836</v>
      </c>
      <c r="E414" s="14">
        <f t="shared" si="201"/>
        <v>-0.12569982531913881</v>
      </c>
      <c r="F414" s="14">
        <f t="shared" si="198"/>
        <v>0.46828387226343315</v>
      </c>
      <c r="G414" s="3">
        <f t="shared" si="202"/>
        <v>36.533829894137348</v>
      </c>
      <c r="H414" s="3">
        <f t="shared" si="199"/>
        <v>96.662724162952543</v>
      </c>
      <c r="I414" s="3">
        <f t="shared" si="200"/>
        <v>165.39402399417341</v>
      </c>
      <c r="P414" s="3" t="str">
        <f t="shared" si="226"/>
        <v xml:space="preserve"> </v>
      </c>
      <c r="Q414" s="3" t="str">
        <f t="shared" si="209"/>
        <v xml:space="preserve"> </v>
      </c>
      <c r="R414" s="3" t="str">
        <f t="shared" si="210"/>
        <v xml:space="preserve"> </v>
      </c>
      <c r="S414" s="3" t="str">
        <f t="shared" si="211"/>
        <v xml:space="preserve"> </v>
      </c>
      <c r="T414" s="3" t="str">
        <f t="shared" si="212"/>
        <v xml:space="preserve"> </v>
      </c>
      <c r="U414" s="3" t="str">
        <f t="shared" si="213"/>
        <v xml:space="preserve"> </v>
      </c>
      <c r="V414" s="3" t="str">
        <f t="shared" si="214"/>
        <v xml:space="preserve"> </v>
      </c>
      <c r="W414" s="3">
        <f t="shared" si="215"/>
        <v>0.98650627825214032</v>
      </c>
      <c r="X414" s="3" t="str">
        <f t="shared" si="216"/>
        <v xml:space="preserve"> </v>
      </c>
      <c r="Y414" s="3" t="str">
        <f t="shared" si="217"/>
        <v xml:space="preserve"> </v>
      </c>
      <c r="AA414" s="16" t="str">
        <f t="shared" si="218"/>
        <v>UprStage</v>
      </c>
      <c r="AC414" s="3">
        <f t="shared" si="219"/>
        <v>2.3982428571428556</v>
      </c>
      <c r="AD414" s="3">
        <f t="shared" si="220"/>
        <v>19.801588161411491</v>
      </c>
      <c r="AE414" s="3">
        <f t="shared" si="221"/>
        <v>1.3601485642534108</v>
      </c>
      <c r="AF414" s="3">
        <f t="shared" si="223"/>
        <v>12.817814984641934</v>
      </c>
      <c r="AH414" s="28">
        <f t="shared" si="224"/>
        <v>0.26300000000000001</v>
      </c>
      <c r="AI414" s="28">
        <f t="shared" si="225"/>
        <v>2.5446900494077322E-4</v>
      </c>
      <c r="AJ414" s="40">
        <f t="shared" si="222"/>
        <v>1.2817814984641934E-2</v>
      </c>
      <c r="AK414" s="28"/>
      <c r="AM414" s="14">
        <f>Rho_Coef0+Rho_Coef1*Solution!I414+Rho_Coef2*Solution!I414^2</f>
        <v>0.98423581482039546</v>
      </c>
      <c r="AO414" s="3" t="str">
        <f t="shared" si="203"/>
        <v xml:space="preserve"> </v>
      </c>
      <c r="AP414" s="3" t="str">
        <f t="shared" si="204"/>
        <v xml:space="preserve"> </v>
      </c>
      <c r="AQ414" s="3" t="str">
        <f t="shared" si="205"/>
        <v xml:space="preserve"> </v>
      </c>
      <c r="AR414" s="3" t="str">
        <f t="shared" si="206"/>
        <v xml:space="preserve"> </v>
      </c>
    </row>
    <row r="415" spans="1:44">
      <c r="A415" s="3">
        <f t="shared" si="207"/>
        <v>4.1199999999999566</v>
      </c>
      <c r="B415" s="3">
        <f t="shared" si="196"/>
        <v>0.98495797756571812</v>
      </c>
      <c r="C415" s="3">
        <f t="shared" si="197"/>
        <v>3.7682487426753553</v>
      </c>
      <c r="D415" s="14">
        <f t="shared" si="208"/>
        <v>-0.39545852261808973</v>
      </c>
      <c r="E415" s="14">
        <f t="shared" si="201"/>
        <v>-0.12557614862531427</v>
      </c>
      <c r="F415" s="14">
        <f t="shared" si="198"/>
        <v>0.46392330632231416</v>
      </c>
      <c r="G415" s="3">
        <f t="shared" si="202"/>
        <v>36.229280335076339</v>
      </c>
      <c r="H415" s="3">
        <f t="shared" si="199"/>
        <v>97.02806246189391</v>
      </c>
      <c r="I415" s="3">
        <f t="shared" si="200"/>
        <v>166.3624626998197</v>
      </c>
      <c r="P415" s="3" t="str">
        <f t="shared" si="226"/>
        <v xml:space="preserve"> </v>
      </c>
      <c r="Q415" s="3" t="str">
        <f t="shared" si="209"/>
        <v xml:space="preserve"> </v>
      </c>
      <c r="R415" s="3" t="str">
        <f t="shared" si="210"/>
        <v xml:space="preserve"> </v>
      </c>
      <c r="S415" s="3" t="str">
        <f t="shared" si="211"/>
        <v xml:space="preserve"> </v>
      </c>
      <c r="T415" s="3" t="str">
        <f t="shared" si="212"/>
        <v xml:space="preserve"> </v>
      </c>
      <c r="U415" s="3" t="str">
        <f t="shared" si="213"/>
        <v xml:space="preserve"> </v>
      </c>
      <c r="V415" s="3" t="str">
        <f t="shared" si="214"/>
        <v xml:space="preserve"> </v>
      </c>
      <c r="W415" s="3">
        <f t="shared" si="215"/>
        <v>0.98495797756571812</v>
      </c>
      <c r="X415" s="3" t="str">
        <f t="shared" si="216"/>
        <v xml:space="preserve"> </v>
      </c>
      <c r="Y415" s="3" t="str">
        <f t="shared" si="217"/>
        <v xml:space="preserve"> </v>
      </c>
      <c r="AA415" s="16" t="str">
        <f t="shared" si="218"/>
        <v>UprStage</v>
      </c>
      <c r="AC415" s="3">
        <f t="shared" si="219"/>
        <v>2.3982428571428556</v>
      </c>
      <c r="AD415" s="3">
        <f t="shared" si="220"/>
        <v>19.801588161411491</v>
      </c>
      <c r="AE415" s="3">
        <f t="shared" si="221"/>
        <v>1.3700058855325001</v>
      </c>
      <c r="AF415" s="3">
        <f t="shared" si="223"/>
        <v>12.805203471655894</v>
      </c>
      <c r="AH415" s="28">
        <f t="shared" si="224"/>
        <v>0.26300000000000001</v>
      </c>
      <c r="AI415" s="28">
        <f t="shared" si="225"/>
        <v>2.5446900494077322E-4</v>
      </c>
      <c r="AJ415" s="40">
        <f t="shared" si="222"/>
        <v>1.2805203471655894E-2</v>
      </c>
      <c r="AK415" s="28"/>
      <c r="AM415" s="14">
        <f>Rho_Coef0+Rho_Coef1*Solution!I415+Rho_Coef2*Solution!I415^2</f>
        <v>0.9841439938304527</v>
      </c>
      <c r="AO415" s="3" t="str">
        <f t="shared" si="203"/>
        <v xml:space="preserve"> </v>
      </c>
      <c r="AP415" s="3" t="str">
        <f t="shared" si="204"/>
        <v xml:space="preserve"> </v>
      </c>
      <c r="AQ415" s="3" t="str">
        <f t="shared" si="205"/>
        <v xml:space="preserve"> </v>
      </c>
      <c r="AR415" s="3" t="str">
        <f t="shared" si="206"/>
        <v xml:space="preserve"> </v>
      </c>
    </row>
    <row r="416" spans="1:44">
      <c r="A416" s="3">
        <f t="shared" si="207"/>
        <v>4.1299999999999564</v>
      </c>
      <c r="B416" s="3">
        <f t="shared" si="196"/>
        <v>0.98340967687929592</v>
      </c>
      <c r="C416" s="3">
        <f t="shared" si="197"/>
        <v>3.7780905809475804</v>
      </c>
      <c r="D416" s="14">
        <f t="shared" si="208"/>
        <v>-0.39838006997194186</v>
      </c>
      <c r="E416" s="14">
        <f t="shared" si="201"/>
        <v>-0.12545266619188206</v>
      </c>
      <c r="F416" s="14">
        <f t="shared" si="198"/>
        <v>0.459576940715472</v>
      </c>
      <c r="G416" s="3">
        <f t="shared" si="202"/>
        <v>35.92518471288593</v>
      </c>
      <c r="H416" s="3">
        <f t="shared" si="199"/>
        <v>97.390355265244679</v>
      </c>
      <c r="I416" s="3">
        <f t="shared" si="200"/>
        <v>167.33453958367429</v>
      </c>
      <c r="P416" s="3" t="str">
        <f t="shared" si="226"/>
        <v xml:space="preserve"> </v>
      </c>
      <c r="Q416" s="3" t="str">
        <f t="shared" si="209"/>
        <v xml:space="preserve"> </v>
      </c>
      <c r="R416" s="3" t="str">
        <f t="shared" si="210"/>
        <v xml:space="preserve"> </v>
      </c>
      <c r="S416" s="3" t="str">
        <f t="shared" si="211"/>
        <v xml:space="preserve"> </v>
      </c>
      <c r="T416" s="3" t="str">
        <f t="shared" si="212"/>
        <v xml:space="preserve"> </v>
      </c>
      <c r="U416" s="3" t="str">
        <f t="shared" si="213"/>
        <v xml:space="preserve"> </v>
      </c>
      <c r="V416" s="3" t="str">
        <f t="shared" si="214"/>
        <v xml:space="preserve"> </v>
      </c>
      <c r="W416" s="3">
        <f t="shared" si="215"/>
        <v>0.98340967687929592</v>
      </c>
      <c r="X416" s="3" t="str">
        <f t="shared" si="216"/>
        <v xml:space="preserve"> </v>
      </c>
      <c r="Y416" s="3" t="str">
        <f t="shared" si="217"/>
        <v xml:space="preserve"> </v>
      </c>
      <c r="AA416" s="16" t="str">
        <f t="shared" si="218"/>
        <v>UprStage</v>
      </c>
      <c r="AC416" s="3">
        <f t="shared" si="219"/>
        <v>2.3982428571428556</v>
      </c>
      <c r="AD416" s="3">
        <f t="shared" si="220"/>
        <v>19.801588161411491</v>
      </c>
      <c r="AE416" s="3">
        <f t="shared" si="221"/>
        <v>1.3798477238047253</v>
      </c>
      <c r="AF416" s="3">
        <f t="shared" si="223"/>
        <v>12.792611767717016</v>
      </c>
      <c r="AH416" s="28">
        <f t="shared" si="224"/>
        <v>0.26300000000000001</v>
      </c>
      <c r="AI416" s="28">
        <f t="shared" si="225"/>
        <v>2.5446900494077322E-4</v>
      </c>
      <c r="AJ416" s="40">
        <f t="shared" si="222"/>
        <v>1.2792611767717016E-2</v>
      </c>
      <c r="AK416" s="28"/>
      <c r="AM416" s="14">
        <f>Rho_Coef0+Rho_Coef1*Solution!I416+Rho_Coef2*Solution!I416^2</f>
        <v>0.98405183430995624</v>
      </c>
      <c r="AO416" s="3" t="str">
        <f t="shared" si="203"/>
        <v xml:space="preserve"> </v>
      </c>
      <c r="AP416" s="3" t="str">
        <f t="shared" si="204"/>
        <v xml:space="preserve"> </v>
      </c>
      <c r="AQ416" s="3" t="str">
        <f t="shared" si="205"/>
        <v xml:space="preserve"> </v>
      </c>
      <c r="AR416" s="3" t="str">
        <f t="shared" si="206"/>
        <v xml:space="preserve"> </v>
      </c>
    </row>
    <row r="417" spans="1:44">
      <c r="A417" s="3">
        <f t="shared" si="207"/>
        <v>4.1399999999999562</v>
      </c>
      <c r="B417" s="3">
        <f t="shared" ref="B417:B480" si="227">MAX(P417:Y417)</f>
        <v>0.98186137619287372</v>
      </c>
      <c r="C417" s="3">
        <f t="shared" ref="C417:C480" si="228">C416+AVERAGE(B416:B417)*DeltaT</f>
        <v>3.7879169362129415</v>
      </c>
      <c r="D417" s="14">
        <f t="shared" si="208"/>
        <v>-0.40128698393395662</v>
      </c>
      <c r="E417" s="14">
        <f t="shared" si="201"/>
        <v>-0.12532937801884225</v>
      </c>
      <c r="F417" s="14">
        <f t="shared" ref="F417:F480" si="229">B417+D417+E417</f>
        <v>0.4552450142400748</v>
      </c>
      <c r="G417" s="3">
        <f t="shared" si="202"/>
        <v>35.621564468517818</v>
      </c>
      <c r="H417" s="3">
        <f t="shared" ref="H417:H480" si="230">H416+(G416*DeltaT)</f>
        <v>97.749607112373539</v>
      </c>
      <c r="I417" s="3">
        <f t="shared" ref="I417:I480" si="231">I416+(H416*DeltaT)+(0.5*G417*DeltaT^2)</f>
        <v>168.31022421455015</v>
      </c>
      <c r="P417" s="3" t="str">
        <f t="shared" si="226"/>
        <v xml:space="preserve"> </v>
      </c>
      <c r="Q417" s="3" t="str">
        <f t="shared" si="209"/>
        <v xml:space="preserve"> </v>
      </c>
      <c r="R417" s="3" t="str">
        <f t="shared" si="210"/>
        <v xml:space="preserve"> </v>
      </c>
      <c r="S417" s="3" t="str">
        <f t="shared" si="211"/>
        <v xml:space="preserve"> </v>
      </c>
      <c r="T417" s="3" t="str">
        <f t="shared" si="212"/>
        <v xml:space="preserve"> </v>
      </c>
      <c r="U417" s="3" t="str">
        <f t="shared" si="213"/>
        <v xml:space="preserve"> </v>
      </c>
      <c r="V417" s="3" t="str">
        <f t="shared" si="214"/>
        <v xml:space="preserve"> </v>
      </c>
      <c r="W417" s="3">
        <f t="shared" si="215"/>
        <v>0.98186137619287372</v>
      </c>
      <c r="X417" s="3" t="str">
        <f t="shared" si="216"/>
        <v xml:space="preserve"> </v>
      </c>
      <c r="Y417" s="3" t="str">
        <f t="shared" si="217"/>
        <v xml:space="preserve"> </v>
      </c>
      <c r="AA417" s="16" t="str">
        <f t="shared" si="218"/>
        <v>UprStage</v>
      </c>
      <c r="AC417" s="3">
        <f t="shared" si="219"/>
        <v>2.3982428571428556</v>
      </c>
      <c r="AD417" s="3">
        <f t="shared" si="220"/>
        <v>19.801588161411491</v>
      </c>
      <c r="AE417" s="3">
        <f t="shared" si="221"/>
        <v>1.3896740790700861</v>
      </c>
      <c r="AF417" s="3">
        <f t="shared" si="223"/>
        <v>12.780039872825304</v>
      </c>
      <c r="AH417" s="28">
        <f t="shared" si="224"/>
        <v>0.26300000000000001</v>
      </c>
      <c r="AI417" s="28">
        <f t="shared" si="225"/>
        <v>2.5446900494077322E-4</v>
      </c>
      <c r="AJ417" s="40">
        <f t="shared" si="222"/>
        <v>1.2780039872825303E-2</v>
      </c>
      <c r="AK417" s="28"/>
      <c r="AM417" s="14">
        <f>Rho_Coef0+Rho_Coef1*Solution!I417+Rho_Coef2*Solution!I417^2</f>
        <v>0.98395933921587964</v>
      </c>
      <c r="AO417" s="3" t="str">
        <f t="shared" si="203"/>
        <v xml:space="preserve"> </v>
      </c>
      <c r="AP417" s="3" t="str">
        <f t="shared" si="204"/>
        <v xml:space="preserve"> </v>
      </c>
      <c r="AQ417" s="3" t="str">
        <f t="shared" si="205"/>
        <v xml:space="preserve"> </v>
      </c>
      <c r="AR417" s="3" t="str">
        <f t="shared" si="206"/>
        <v xml:space="preserve"> </v>
      </c>
    </row>
    <row r="418" spans="1:44">
      <c r="A418" s="3">
        <f t="shared" si="207"/>
        <v>4.1499999999999559</v>
      </c>
      <c r="B418" s="3">
        <f t="shared" si="227"/>
        <v>0.98031307550645153</v>
      </c>
      <c r="C418" s="3">
        <f t="shared" si="228"/>
        <v>3.7977278084714379</v>
      </c>
      <c r="D418" s="14">
        <f t="shared" si="208"/>
        <v>-0.40417903050619464</v>
      </c>
      <c r="E418" s="14">
        <f t="shared" si="201"/>
        <v>-0.12520628410619483</v>
      </c>
      <c r="F418" s="14">
        <f t="shared" si="229"/>
        <v>0.45092776089406206</v>
      </c>
      <c r="G418" s="3">
        <f t="shared" si="202"/>
        <v>35.318440747120306</v>
      </c>
      <c r="H418" s="3">
        <f t="shared" si="230"/>
        <v>98.105822757058718</v>
      </c>
      <c r="I418" s="3">
        <f t="shared" si="231"/>
        <v>169.28948620771124</v>
      </c>
      <c r="P418" s="3" t="str">
        <f t="shared" si="226"/>
        <v xml:space="preserve"> </v>
      </c>
      <c r="Q418" s="3" t="str">
        <f t="shared" si="209"/>
        <v xml:space="preserve"> </v>
      </c>
      <c r="R418" s="3" t="str">
        <f t="shared" si="210"/>
        <v xml:space="preserve"> </v>
      </c>
      <c r="S418" s="3" t="str">
        <f t="shared" si="211"/>
        <v xml:space="preserve"> </v>
      </c>
      <c r="T418" s="3" t="str">
        <f t="shared" si="212"/>
        <v xml:space="preserve"> </v>
      </c>
      <c r="U418" s="3" t="str">
        <f t="shared" si="213"/>
        <v xml:space="preserve"> </v>
      </c>
      <c r="V418" s="3" t="str">
        <f t="shared" si="214"/>
        <v xml:space="preserve"> </v>
      </c>
      <c r="W418" s="3">
        <f t="shared" si="215"/>
        <v>0.98031307550645153</v>
      </c>
      <c r="X418" s="3" t="str">
        <f t="shared" si="216"/>
        <v xml:space="preserve"> </v>
      </c>
      <c r="Y418" s="3" t="str">
        <f t="shared" si="217"/>
        <v xml:space="preserve"> </v>
      </c>
      <c r="AA418" s="16" t="str">
        <f t="shared" si="218"/>
        <v>UprStage</v>
      </c>
      <c r="AC418" s="3">
        <f t="shared" si="219"/>
        <v>2.3982428571428556</v>
      </c>
      <c r="AD418" s="3">
        <f t="shared" si="220"/>
        <v>19.801588161411491</v>
      </c>
      <c r="AE418" s="3">
        <f t="shared" si="221"/>
        <v>1.3994849513285827</v>
      </c>
      <c r="AF418" s="3">
        <f t="shared" si="223"/>
        <v>12.767487786980757</v>
      </c>
      <c r="AH418" s="28">
        <f t="shared" si="224"/>
        <v>0.26300000000000001</v>
      </c>
      <c r="AI418" s="28">
        <f t="shared" si="225"/>
        <v>2.5446900494077322E-4</v>
      </c>
      <c r="AJ418" s="40">
        <f t="shared" si="222"/>
        <v>1.2767487786980758E-2</v>
      </c>
      <c r="AK418" s="28"/>
      <c r="AM418" s="14">
        <f>Rho_Coef0+Rho_Coef1*Solution!I418+Rho_Coef2*Solution!I418^2</f>
        <v>0.98386651150025262</v>
      </c>
      <c r="AO418" s="3" t="str">
        <f t="shared" si="203"/>
        <v xml:space="preserve"> </v>
      </c>
      <c r="AP418" s="3" t="str">
        <f t="shared" si="204"/>
        <v xml:space="preserve"> </v>
      </c>
      <c r="AQ418" s="3" t="str">
        <f t="shared" si="205"/>
        <v xml:space="preserve"> </v>
      </c>
      <c r="AR418" s="3" t="str">
        <f t="shared" si="206"/>
        <v xml:space="preserve"> </v>
      </c>
    </row>
    <row r="419" spans="1:44">
      <c r="A419" s="3">
        <f t="shared" si="207"/>
        <v>4.1599999999999557</v>
      </c>
      <c r="B419" s="3">
        <f t="shared" si="227"/>
        <v>0.97876477482002933</v>
      </c>
      <c r="C419" s="3">
        <f t="shared" si="228"/>
        <v>3.8075231977230701</v>
      </c>
      <c r="D419" s="14">
        <f t="shared" si="208"/>
        <v>-0.4070559804837523</v>
      </c>
      <c r="E419" s="14">
        <f t="shared" si="201"/>
        <v>-0.12508338445393977</v>
      </c>
      <c r="F419" s="14">
        <f t="shared" si="229"/>
        <v>0.44662540988233734</v>
      </c>
      <c r="G419" s="3">
        <f t="shared" si="202"/>
        <v>35.015834396737645</v>
      </c>
      <c r="H419" s="3">
        <f t="shared" si="230"/>
        <v>98.459007164529922</v>
      </c>
      <c r="I419" s="3">
        <f t="shared" si="231"/>
        <v>170.27229522700168</v>
      </c>
      <c r="P419" s="3" t="str">
        <f t="shared" si="226"/>
        <v xml:space="preserve"> </v>
      </c>
      <c r="Q419" s="3" t="str">
        <f t="shared" si="209"/>
        <v xml:space="preserve"> </v>
      </c>
      <c r="R419" s="3" t="str">
        <f t="shared" si="210"/>
        <v xml:space="preserve"> </v>
      </c>
      <c r="S419" s="3" t="str">
        <f t="shared" si="211"/>
        <v xml:space="preserve"> </v>
      </c>
      <c r="T419" s="3" t="str">
        <f t="shared" si="212"/>
        <v xml:space="preserve"> </v>
      </c>
      <c r="U419" s="3" t="str">
        <f t="shared" si="213"/>
        <v xml:space="preserve"> </v>
      </c>
      <c r="V419" s="3" t="str">
        <f t="shared" si="214"/>
        <v xml:space="preserve"> </v>
      </c>
      <c r="W419" s="3">
        <f t="shared" si="215"/>
        <v>0.97876477482002933</v>
      </c>
      <c r="X419" s="3" t="str">
        <f t="shared" si="216"/>
        <v xml:space="preserve"> </v>
      </c>
      <c r="Y419" s="3" t="str">
        <f t="shared" si="217"/>
        <v xml:space="preserve"> </v>
      </c>
      <c r="AA419" s="16" t="str">
        <f t="shared" si="218"/>
        <v>UprStage</v>
      </c>
      <c r="AC419" s="3">
        <f t="shared" si="219"/>
        <v>2.3982428571428556</v>
      </c>
      <c r="AD419" s="3">
        <f t="shared" si="220"/>
        <v>19.801588161411491</v>
      </c>
      <c r="AE419" s="3">
        <f t="shared" si="221"/>
        <v>1.4092803405802152</v>
      </c>
      <c r="AF419" s="3">
        <f t="shared" si="223"/>
        <v>12.754955510183374</v>
      </c>
      <c r="AH419" s="28">
        <f t="shared" si="224"/>
        <v>0.26300000000000001</v>
      </c>
      <c r="AI419" s="28">
        <f t="shared" si="225"/>
        <v>2.5446900494077322E-4</v>
      </c>
      <c r="AJ419" s="40">
        <f t="shared" si="222"/>
        <v>1.2754955510183373E-2</v>
      </c>
      <c r="AK419" s="28"/>
      <c r="AM419" s="14">
        <f>Rho_Coef0+Rho_Coef1*Solution!I419+Rho_Coef2*Solution!I419^2</f>
        <v>0.9837733541099527</v>
      </c>
      <c r="AO419" s="3" t="str">
        <f t="shared" si="203"/>
        <v xml:space="preserve"> </v>
      </c>
      <c r="AP419" s="3" t="str">
        <f t="shared" si="204"/>
        <v xml:space="preserve"> </v>
      </c>
      <c r="AQ419" s="3" t="str">
        <f t="shared" si="205"/>
        <v xml:space="preserve"> </v>
      </c>
      <c r="AR419" s="3" t="str">
        <f t="shared" si="206"/>
        <v xml:space="preserve"> </v>
      </c>
    </row>
    <row r="420" spans="1:44">
      <c r="A420" s="3">
        <f t="shared" si="207"/>
        <v>4.1699999999999555</v>
      </c>
      <c r="B420" s="3">
        <f t="shared" si="227"/>
        <v>0.97721647413360713</v>
      </c>
      <c r="C420" s="3">
        <f t="shared" si="228"/>
        <v>3.8173031039678382</v>
      </c>
      <c r="D420" s="14">
        <f t="shared" si="208"/>
        <v>-0.40991760944710126</v>
      </c>
      <c r="E420" s="14">
        <f t="shared" si="201"/>
        <v>-0.12496067906207707</v>
      </c>
      <c r="F420" s="14">
        <f t="shared" si="229"/>
        <v>0.44233818562442873</v>
      </c>
      <c r="G420" s="3">
        <f t="shared" si="202"/>
        <v>34.713765967123742</v>
      </c>
      <c r="H420" s="3">
        <f t="shared" si="230"/>
        <v>98.809165508497301</v>
      </c>
      <c r="I420" s="3">
        <f t="shared" si="231"/>
        <v>171.25862098694535</v>
      </c>
      <c r="P420" s="3" t="str">
        <f t="shared" si="226"/>
        <v xml:space="preserve"> </v>
      </c>
      <c r="Q420" s="3" t="str">
        <f t="shared" si="209"/>
        <v xml:space="preserve"> </v>
      </c>
      <c r="R420" s="3" t="str">
        <f t="shared" si="210"/>
        <v xml:space="preserve"> </v>
      </c>
      <c r="S420" s="3" t="str">
        <f t="shared" si="211"/>
        <v xml:space="preserve"> </v>
      </c>
      <c r="T420" s="3" t="str">
        <f t="shared" si="212"/>
        <v xml:space="preserve"> </v>
      </c>
      <c r="U420" s="3" t="str">
        <f t="shared" si="213"/>
        <v xml:space="preserve"> </v>
      </c>
      <c r="V420" s="3" t="str">
        <f t="shared" si="214"/>
        <v xml:space="preserve"> </v>
      </c>
      <c r="W420" s="3">
        <f t="shared" si="215"/>
        <v>0.97721647413360713</v>
      </c>
      <c r="X420" s="3" t="str">
        <f t="shared" si="216"/>
        <v xml:space="preserve"> </v>
      </c>
      <c r="Y420" s="3" t="str">
        <f t="shared" si="217"/>
        <v xml:space="preserve"> </v>
      </c>
      <c r="AA420" s="16" t="str">
        <f t="shared" si="218"/>
        <v>UprStage</v>
      </c>
      <c r="AC420" s="3">
        <f t="shared" si="219"/>
        <v>2.3982428571428556</v>
      </c>
      <c r="AD420" s="3">
        <f t="shared" si="220"/>
        <v>19.801588161411491</v>
      </c>
      <c r="AE420" s="3">
        <f t="shared" si="221"/>
        <v>1.4190602468249833</v>
      </c>
      <c r="AF420" s="3">
        <f t="shared" si="223"/>
        <v>12.742443042433154</v>
      </c>
      <c r="AH420" s="28">
        <f t="shared" si="224"/>
        <v>0.26300000000000001</v>
      </c>
      <c r="AI420" s="28">
        <f t="shared" si="225"/>
        <v>2.5446900494077322E-4</v>
      </c>
      <c r="AJ420" s="40">
        <f t="shared" si="222"/>
        <v>1.2742443042433153E-2</v>
      </c>
      <c r="AK420" s="28"/>
      <c r="AM420" s="14">
        <f>Rho_Coef0+Rho_Coef1*Solution!I420+Rho_Coef2*Solution!I420^2</f>
        <v>0.98367986998650148</v>
      </c>
      <c r="AO420" s="3" t="str">
        <f t="shared" si="203"/>
        <v xml:space="preserve"> </v>
      </c>
      <c r="AP420" s="3" t="str">
        <f t="shared" si="204"/>
        <v xml:space="preserve"> </v>
      </c>
      <c r="AQ420" s="3" t="str">
        <f t="shared" si="205"/>
        <v xml:space="preserve"> </v>
      </c>
      <c r="AR420" s="3" t="str">
        <f t="shared" si="206"/>
        <v xml:space="preserve"> </v>
      </c>
    </row>
    <row r="421" spans="1:44">
      <c r="A421" s="3">
        <f t="shared" si="207"/>
        <v>4.1799999999999553</v>
      </c>
      <c r="B421" s="3">
        <f t="shared" si="227"/>
        <v>0.97566817344718493</v>
      </c>
      <c r="C421" s="3">
        <f t="shared" si="228"/>
        <v>3.8270675272057422</v>
      </c>
      <c r="D421" s="14">
        <f t="shared" si="208"/>
        <v>-0.41276369775298993</v>
      </c>
      <c r="E421" s="14">
        <f t="shared" si="201"/>
        <v>-0.12483816793060676</v>
      </c>
      <c r="F421" s="14">
        <f t="shared" si="229"/>
        <v>0.43806630776358824</v>
      </c>
      <c r="G421" s="3">
        <f t="shared" si="202"/>
        <v>34.412255708668923</v>
      </c>
      <c r="H421" s="3">
        <f t="shared" si="230"/>
        <v>99.156303168168535</v>
      </c>
      <c r="I421" s="3">
        <f t="shared" si="231"/>
        <v>172.24843325481575</v>
      </c>
      <c r="P421" s="3" t="str">
        <f t="shared" si="226"/>
        <v xml:space="preserve"> </v>
      </c>
      <c r="Q421" s="3" t="str">
        <f t="shared" si="209"/>
        <v xml:space="preserve"> </v>
      </c>
      <c r="R421" s="3" t="str">
        <f t="shared" si="210"/>
        <v xml:space="preserve"> </v>
      </c>
      <c r="S421" s="3" t="str">
        <f t="shared" si="211"/>
        <v xml:space="preserve"> </v>
      </c>
      <c r="T421" s="3" t="str">
        <f t="shared" si="212"/>
        <v xml:space="preserve"> </v>
      </c>
      <c r="U421" s="3" t="str">
        <f t="shared" si="213"/>
        <v xml:space="preserve"> </v>
      </c>
      <c r="V421" s="3" t="str">
        <f t="shared" si="214"/>
        <v xml:space="preserve"> </v>
      </c>
      <c r="W421" s="3">
        <f t="shared" si="215"/>
        <v>0.97566817344718493</v>
      </c>
      <c r="X421" s="3" t="str">
        <f t="shared" si="216"/>
        <v xml:space="preserve"> </v>
      </c>
      <c r="Y421" s="3" t="str">
        <f t="shared" si="217"/>
        <v xml:space="preserve"> </v>
      </c>
      <c r="AA421" s="16" t="str">
        <f t="shared" si="218"/>
        <v>UprStage</v>
      </c>
      <c r="AC421" s="3">
        <f t="shared" si="219"/>
        <v>2.3982428571428556</v>
      </c>
      <c r="AD421" s="3">
        <f t="shared" si="220"/>
        <v>19.801588161411491</v>
      </c>
      <c r="AE421" s="3">
        <f t="shared" si="221"/>
        <v>1.4288246700628873</v>
      </c>
      <c r="AF421" s="3">
        <f t="shared" si="223"/>
        <v>12.729950383730099</v>
      </c>
      <c r="AH421" s="28">
        <f t="shared" si="224"/>
        <v>0.26300000000000001</v>
      </c>
      <c r="AI421" s="28">
        <f t="shared" si="225"/>
        <v>2.5446900494077322E-4</v>
      </c>
      <c r="AJ421" s="40">
        <f t="shared" si="222"/>
        <v>1.2729950383730098E-2</v>
      </c>
      <c r="AK421" s="28"/>
      <c r="AM421" s="14">
        <f>Rho_Coef0+Rho_Coef1*Solution!I421+Rho_Coef2*Solution!I421^2</f>
        <v>0.98358606206586197</v>
      </c>
      <c r="AO421" s="3" t="str">
        <f t="shared" si="203"/>
        <v xml:space="preserve"> </v>
      </c>
      <c r="AP421" s="3" t="str">
        <f t="shared" si="204"/>
        <v xml:space="preserve"> </v>
      </c>
      <c r="AQ421" s="3" t="str">
        <f t="shared" si="205"/>
        <v xml:space="preserve"> </v>
      </c>
      <c r="AR421" s="3" t="str">
        <f t="shared" si="206"/>
        <v xml:space="preserve"> </v>
      </c>
    </row>
    <row r="422" spans="1:44">
      <c r="A422" s="3">
        <f t="shared" si="207"/>
        <v>4.1899999999999551</v>
      </c>
      <c r="B422" s="3">
        <f t="shared" si="227"/>
        <v>0.97411987276076273</v>
      </c>
      <c r="C422" s="3">
        <f t="shared" si="228"/>
        <v>3.836816467436782</v>
      </c>
      <c r="D422" s="14">
        <f t="shared" si="208"/>
        <v>-0.41559403052393207</v>
      </c>
      <c r="E422" s="14">
        <f t="shared" si="201"/>
        <v>-0.12471585105952883</v>
      </c>
      <c r="F422" s="14">
        <f t="shared" si="229"/>
        <v>0.43380999117730185</v>
      </c>
      <c r="G422" s="3">
        <f t="shared" si="202"/>
        <v>34.111323571438241</v>
      </c>
      <c r="H422" s="3">
        <f t="shared" si="230"/>
        <v>99.500425725255226</v>
      </c>
      <c r="I422" s="3">
        <f t="shared" si="231"/>
        <v>173.24170185267602</v>
      </c>
      <c r="P422" s="3" t="str">
        <f t="shared" si="226"/>
        <v xml:space="preserve"> </v>
      </c>
      <c r="Q422" s="3" t="str">
        <f t="shared" si="209"/>
        <v xml:space="preserve"> </v>
      </c>
      <c r="R422" s="3" t="str">
        <f t="shared" si="210"/>
        <v xml:space="preserve"> </v>
      </c>
      <c r="S422" s="3" t="str">
        <f t="shared" si="211"/>
        <v xml:space="preserve"> </v>
      </c>
      <c r="T422" s="3" t="str">
        <f t="shared" si="212"/>
        <v xml:space="preserve"> </v>
      </c>
      <c r="U422" s="3" t="str">
        <f t="shared" si="213"/>
        <v xml:space="preserve"> </v>
      </c>
      <c r="V422" s="3" t="str">
        <f t="shared" si="214"/>
        <v xml:space="preserve"> </v>
      </c>
      <c r="W422" s="3">
        <f t="shared" si="215"/>
        <v>0.97411987276076273</v>
      </c>
      <c r="X422" s="3" t="str">
        <f t="shared" si="216"/>
        <v xml:space="preserve"> </v>
      </c>
      <c r="Y422" s="3" t="str">
        <f t="shared" si="217"/>
        <v xml:space="preserve"> </v>
      </c>
      <c r="AA422" s="16" t="str">
        <f t="shared" si="218"/>
        <v>UprStage</v>
      </c>
      <c r="AC422" s="3">
        <f t="shared" si="219"/>
        <v>2.3982428571428556</v>
      </c>
      <c r="AD422" s="3">
        <f t="shared" si="220"/>
        <v>19.801588161411491</v>
      </c>
      <c r="AE422" s="3">
        <f t="shared" si="221"/>
        <v>1.4385736102939271</v>
      </c>
      <c r="AF422" s="3">
        <f t="shared" si="223"/>
        <v>12.717477534074208</v>
      </c>
      <c r="AH422" s="28">
        <f t="shared" si="224"/>
        <v>0.26300000000000001</v>
      </c>
      <c r="AI422" s="28">
        <f t="shared" si="225"/>
        <v>2.5446900494077322E-4</v>
      </c>
      <c r="AJ422" s="40">
        <f t="shared" si="222"/>
        <v>1.2717477534074208E-2</v>
      </c>
      <c r="AK422" s="28"/>
      <c r="AM422" s="14">
        <f>Rho_Coef0+Rho_Coef1*Solution!I422+Rho_Coef2*Solution!I422^2</f>
        <v>0.98349193327824036</v>
      </c>
      <c r="AO422" s="3" t="str">
        <f t="shared" si="203"/>
        <v xml:space="preserve"> </v>
      </c>
      <c r="AP422" s="3" t="str">
        <f t="shared" si="204"/>
        <v xml:space="preserve"> </v>
      </c>
      <c r="AQ422" s="3" t="str">
        <f t="shared" si="205"/>
        <v xml:space="preserve"> </v>
      </c>
      <c r="AR422" s="3" t="str">
        <f t="shared" si="206"/>
        <v xml:space="preserve"> </v>
      </c>
    </row>
    <row r="423" spans="1:44">
      <c r="A423" s="3">
        <f t="shared" si="207"/>
        <v>4.1999999999999549</v>
      </c>
      <c r="B423" s="3">
        <f t="shared" si="227"/>
        <v>0.97257157207434064</v>
      </c>
      <c r="C423" s="3">
        <f t="shared" si="228"/>
        <v>3.8465499246609576</v>
      </c>
      <c r="D423" s="14">
        <f t="shared" si="208"/>
        <v>-0.41840839763631177</v>
      </c>
      <c r="E423" s="14">
        <f t="shared" si="201"/>
        <v>-0.12459372844884327</v>
      </c>
      <c r="F423" s="14">
        <f t="shared" si="229"/>
        <v>0.42956944598918562</v>
      </c>
      <c r="G423" s="3">
        <f t="shared" si="202"/>
        <v>33.810989204320236</v>
      </c>
      <c r="H423" s="3">
        <f t="shared" si="230"/>
        <v>99.841538960969615</v>
      </c>
      <c r="I423" s="3">
        <f t="shared" si="231"/>
        <v>174.2383966593888</v>
      </c>
      <c r="P423" s="3" t="str">
        <f t="shared" si="226"/>
        <v xml:space="preserve"> </v>
      </c>
      <c r="Q423" s="3" t="str">
        <f t="shared" si="209"/>
        <v xml:space="preserve"> </v>
      </c>
      <c r="R423" s="3" t="str">
        <f t="shared" si="210"/>
        <v xml:space="preserve"> </v>
      </c>
      <c r="S423" s="3" t="str">
        <f t="shared" si="211"/>
        <v xml:space="preserve"> </v>
      </c>
      <c r="T423" s="3" t="str">
        <f t="shared" si="212"/>
        <v xml:space="preserve"> </v>
      </c>
      <c r="U423" s="3" t="str">
        <f t="shared" si="213"/>
        <v xml:space="preserve"> </v>
      </c>
      <c r="V423" s="3" t="str">
        <f t="shared" si="214"/>
        <v xml:space="preserve"> </v>
      </c>
      <c r="W423" s="3">
        <f t="shared" si="215"/>
        <v>0.97257157207434064</v>
      </c>
      <c r="X423" s="3" t="str">
        <f t="shared" si="216"/>
        <v xml:space="preserve"> </v>
      </c>
      <c r="Y423" s="3" t="str">
        <f t="shared" si="217"/>
        <v xml:space="preserve"> </v>
      </c>
      <c r="AA423" s="16" t="str">
        <f t="shared" si="218"/>
        <v>UprStage</v>
      </c>
      <c r="AC423" s="3">
        <f t="shared" si="219"/>
        <v>2.3982428571428556</v>
      </c>
      <c r="AD423" s="3">
        <f t="shared" si="220"/>
        <v>19.801588161411491</v>
      </c>
      <c r="AE423" s="3">
        <f t="shared" si="221"/>
        <v>1.4483070675181027</v>
      </c>
      <c r="AF423" s="3">
        <f t="shared" si="223"/>
        <v>12.705024493465482</v>
      </c>
      <c r="AH423" s="28">
        <f t="shared" si="224"/>
        <v>0.26300000000000001</v>
      </c>
      <c r="AI423" s="28">
        <f t="shared" si="225"/>
        <v>2.5446900494077322E-4</v>
      </c>
      <c r="AJ423" s="40">
        <f t="shared" si="222"/>
        <v>1.2705024493465483E-2</v>
      </c>
      <c r="AK423" s="28"/>
      <c r="AM423" s="14">
        <f>Rho_Coef0+Rho_Coef1*Solution!I423+Rho_Coef2*Solution!I423^2</f>
        <v>0.98339748654789039</v>
      </c>
      <c r="AO423" s="3" t="str">
        <f t="shared" si="203"/>
        <v xml:space="preserve"> </v>
      </c>
      <c r="AP423" s="3" t="str">
        <f t="shared" si="204"/>
        <v xml:space="preserve"> </v>
      </c>
      <c r="AQ423" s="3" t="str">
        <f t="shared" si="205"/>
        <v xml:space="preserve"> </v>
      </c>
      <c r="AR423" s="3" t="str">
        <f t="shared" si="206"/>
        <v xml:space="preserve"> </v>
      </c>
    </row>
    <row r="424" spans="1:44">
      <c r="A424" s="3">
        <f t="shared" si="207"/>
        <v>4.2099999999999547</v>
      </c>
      <c r="B424" s="3">
        <f t="shared" si="227"/>
        <v>0.97102327138791844</v>
      </c>
      <c r="C424" s="3">
        <f t="shared" si="228"/>
        <v>3.856267898878269</v>
      </c>
      <c r="D424" s="14">
        <f t="shared" si="208"/>
        <v>-0.42120659370713409</v>
      </c>
      <c r="E424" s="14">
        <f t="shared" si="201"/>
        <v>-0.12447180009855006</v>
      </c>
      <c r="F424" s="14">
        <f t="shared" si="229"/>
        <v>0.42534487758223427</v>
      </c>
      <c r="G424" s="3">
        <f t="shared" si="202"/>
        <v>33.511271954284261</v>
      </c>
      <c r="H424" s="3">
        <f t="shared" si="230"/>
        <v>100.17964885301282</v>
      </c>
      <c r="I424" s="3">
        <f t="shared" si="231"/>
        <v>175.2384876125962</v>
      </c>
      <c r="P424" s="3" t="str">
        <f t="shared" si="226"/>
        <v xml:space="preserve"> </v>
      </c>
      <c r="Q424" s="3" t="str">
        <f t="shared" si="209"/>
        <v xml:space="preserve"> </v>
      </c>
      <c r="R424" s="3" t="str">
        <f t="shared" si="210"/>
        <v xml:space="preserve"> </v>
      </c>
      <c r="S424" s="3" t="str">
        <f t="shared" si="211"/>
        <v xml:space="preserve"> </v>
      </c>
      <c r="T424" s="3" t="str">
        <f t="shared" si="212"/>
        <v xml:space="preserve"> </v>
      </c>
      <c r="U424" s="3" t="str">
        <f t="shared" si="213"/>
        <v xml:space="preserve"> </v>
      </c>
      <c r="V424" s="3" t="str">
        <f t="shared" si="214"/>
        <v xml:space="preserve"> </v>
      </c>
      <c r="W424" s="3">
        <f t="shared" si="215"/>
        <v>0.97102327138791844</v>
      </c>
      <c r="X424" s="3" t="str">
        <f t="shared" si="216"/>
        <v xml:space="preserve"> </v>
      </c>
      <c r="Y424" s="3" t="str">
        <f t="shared" si="217"/>
        <v xml:space="preserve"> </v>
      </c>
      <c r="AA424" s="16" t="str">
        <f t="shared" si="218"/>
        <v>UprStage</v>
      </c>
      <c r="AC424" s="3">
        <f t="shared" si="219"/>
        <v>2.3982428571428556</v>
      </c>
      <c r="AD424" s="3">
        <f t="shared" si="220"/>
        <v>19.801588161411491</v>
      </c>
      <c r="AE424" s="3">
        <f t="shared" si="221"/>
        <v>1.4580250417354139</v>
      </c>
      <c r="AF424" s="3">
        <f t="shared" si="223"/>
        <v>12.692591261903919</v>
      </c>
      <c r="AH424" s="28">
        <f t="shared" si="224"/>
        <v>0.26300000000000001</v>
      </c>
      <c r="AI424" s="28">
        <f t="shared" si="225"/>
        <v>2.5446900494077322E-4</v>
      </c>
      <c r="AJ424" s="40">
        <f t="shared" si="222"/>
        <v>1.269259126190392E-2</v>
      </c>
      <c r="AK424" s="28"/>
      <c r="AM424" s="14">
        <f>Rho_Coef0+Rho_Coef1*Solution!I424+Rho_Coef2*Solution!I424^2</f>
        <v>0.98330272479291991</v>
      </c>
      <c r="AO424" s="3" t="str">
        <f t="shared" si="203"/>
        <v xml:space="preserve"> </v>
      </c>
      <c r="AP424" s="3" t="str">
        <f t="shared" si="204"/>
        <v xml:space="preserve"> </v>
      </c>
      <c r="AQ424" s="3" t="str">
        <f t="shared" si="205"/>
        <v xml:space="preserve"> </v>
      </c>
      <c r="AR424" s="3" t="str">
        <f t="shared" si="206"/>
        <v xml:space="preserve"> </v>
      </c>
    </row>
    <row r="425" spans="1:44">
      <c r="A425" s="3">
        <f t="shared" si="207"/>
        <v>4.2199999999999545</v>
      </c>
      <c r="B425" s="3">
        <f t="shared" si="227"/>
        <v>0.96947497070149624</v>
      </c>
      <c r="C425" s="3">
        <f t="shared" si="228"/>
        <v>3.8659703900887159</v>
      </c>
      <c r="D425" s="14">
        <f t="shared" si="208"/>
        <v>-0.42398841807944726</v>
      </c>
      <c r="E425" s="14">
        <f t="shared" si="201"/>
        <v>-0.12435006600864926</v>
      </c>
      <c r="F425" s="14">
        <f t="shared" si="229"/>
        <v>0.42113648661339964</v>
      </c>
      <c r="G425" s="3">
        <f t="shared" si="202"/>
        <v>33.212190865745377</v>
      </c>
      <c r="H425" s="3">
        <f t="shared" si="230"/>
        <v>100.51476157255567</v>
      </c>
      <c r="I425" s="3">
        <f t="shared" si="231"/>
        <v>176.2419447106696</v>
      </c>
      <c r="P425" s="3" t="str">
        <f t="shared" si="226"/>
        <v xml:space="preserve"> </v>
      </c>
      <c r="Q425" s="3" t="str">
        <f t="shared" si="209"/>
        <v xml:space="preserve"> </v>
      </c>
      <c r="R425" s="3" t="str">
        <f t="shared" si="210"/>
        <v xml:space="preserve"> </v>
      </c>
      <c r="S425" s="3" t="str">
        <f t="shared" si="211"/>
        <v xml:space="preserve"> </v>
      </c>
      <c r="T425" s="3" t="str">
        <f t="shared" si="212"/>
        <v xml:space="preserve"> </v>
      </c>
      <c r="U425" s="3" t="str">
        <f t="shared" si="213"/>
        <v xml:space="preserve"> </v>
      </c>
      <c r="V425" s="3" t="str">
        <f t="shared" si="214"/>
        <v xml:space="preserve"> </v>
      </c>
      <c r="W425" s="3">
        <f t="shared" si="215"/>
        <v>0.96947497070149624</v>
      </c>
      <c r="X425" s="3" t="str">
        <f t="shared" si="216"/>
        <v xml:space="preserve"> </v>
      </c>
      <c r="Y425" s="3" t="str">
        <f t="shared" si="217"/>
        <v xml:space="preserve"> </v>
      </c>
      <c r="AA425" s="16" t="str">
        <f t="shared" si="218"/>
        <v>UprStage</v>
      </c>
      <c r="AC425" s="3">
        <f t="shared" si="219"/>
        <v>2.3982428571428556</v>
      </c>
      <c r="AD425" s="3">
        <f t="shared" si="220"/>
        <v>19.801588161411491</v>
      </c>
      <c r="AE425" s="3">
        <f t="shared" si="221"/>
        <v>1.467727532945861</v>
      </c>
      <c r="AF425" s="3">
        <f t="shared" si="223"/>
        <v>12.680177839389522</v>
      </c>
      <c r="AH425" s="28">
        <f t="shared" si="224"/>
        <v>0.26300000000000001</v>
      </c>
      <c r="AI425" s="28">
        <f t="shared" si="225"/>
        <v>2.5446900494077322E-4</v>
      </c>
      <c r="AJ425" s="40">
        <f t="shared" si="222"/>
        <v>1.2680177839389522E-2</v>
      </c>
      <c r="AK425" s="28"/>
      <c r="AM425" s="14">
        <f>Rho_Coef0+Rho_Coef1*Solution!I425+Rho_Coef2*Solution!I425^2</f>
        <v>0.98320765092510221</v>
      </c>
      <c r="AO425" s="3" t="str">
        <f t="shared" si="203"/>
        <v xml:space="preserve"> </v>
      </c>
      <c r="AP425" s="3" t="str">
        <f t="shared" si="204"/>
        <v xml:space="preserve"> </v>
      </c>
      <c r="AQ425" s="3" t="str">
        <f t="shared" si="205"/>
        <v xml:space="preserve"> </v>
      </c>
      <c r="AR425" s="3" t="str">
        <f t="shared" si="206"/>
        <v xml:space="preserve"> </v>
      </c>
    </row>
    <row r="426" spans="1:44">
      <c r="A426" s="3">
        <f t="shared" si="207"/>
        <v>4.2299999999999542</v>
      </c>
      <c r="B426" s="3">
        <f t="shared" si="227"/>
        <v>0.96792667001507404</v>
      </c>
      <c r="C426" s="3">
        <f t="shared" si="228"/>
        <v>3.8756573982922986</v>
      </c>
      <c r="D426" s="14">
        <f t="shared" si="208"/>
        <v>-0.42675367480646709</v>
      </c>
      <c r="E426" s="14">
        <f t="shared" si="201"/>
        <v>-0.12422852617914079</v>
      </c>
      <c r="F426" s="14">
        <f t="shared" si="229"/>
        <v>0.41694446902946614</v>
      </c>
      <c r="G426" s="3">
        <f t="shared" si="202"/>
        <v>32.913764680035051</v>
      </c>
      <c r="H426" s="3">
        <f t="shared" si="230"/>
        <v>100.84688348121313</v>
      </c>
      <c r="I426" s="3">
        <f t="shared" si="231"/>
        <v>177.24873801462914</v>
      </c>
      <c r="P426" s="3" t="str">
        <f t="shared" si="226"/>
        <v xml:space="preserve"> </v>
      </c>
      <c r="Q426" s="3" t="str">
        <f t="shared" si="209"/>
        <v xml:space="preserve"> </v>
      </c>
      <c r="R426" s="3" t="str">
        <f t="shared" si="210"/>
        <v xml:space="preserve"> </v>
      </c>
      <c r="S426" s="3" t="str">
        <f t="shared" si="211"/>
        <v xml:space="preserve"> </v>
      </c>
      <c r="T426" s="3" t="str">
        <f t="shared" si="212"/>
        <v xml:space="preserve"> </v>
      </c>
      <c r="U426" s="3" t="str">
        <f t="shared" si="213"/>
        <v xml:space="preserve"> </v>
      </c>
      <c r="V426" s="3" t="str">
        <f t="shared" si="214"/>
        <v xml:space="preserve"> </v>
      </c>
      <c r="W426" s="3">
        <f t="shared" si="215"/>
        <v>0.96792667001507404</v>
      </c>
      <c r="X426" s="3" t="str">
        <f t="shared" si="216"/>
        <v xml:space="preserve"> </v>
      </c>
      <c r="Y426" s="3" t="str">
        <f t="shared" si="217"/>
        <v xml:space="preserve"> </v>
      </c>
      <c r="AA426" s="16" t="str">
        <f t="shared" si="218"/>
        <v>UprStage</v>
      </c>
      <c r="AC426" s="3">
        <f t="shared" si="219"/>
        <v>2.3982428571428556</v>
      </c>
      <c r="AD426" s="3">
        <f t="shared" si="220"/>
        <v>19.801588161411491</v>
      </c>
      <c r="AE426" s="3">
        <f t="shared" si="221"/>
        <v>1.4774145411494439</v>
      </c>
      <c r="AF426" s="3">
        <f t="shared" si="223"/>
        <v>12.667784225922288</v>
      </c>
      <c r="AH426" s="28">
        <f t="shared" si="224"/>
        <v>0.26300000000000001</v>
      </c>
      <c r="AI426" s="28">
        <f t="shared" si="225"/>
        <v>2.5446900494077322E-4</v>
      </c>
      <c r="AJ426" s="40">
        <f t="shared" si="222"/>
        <v>1.2667784225922287E-2</v>
      </c>
      <c r="AK426" s="28"/>
      <c r="AM426" s="14">
        <f>Rho_Coef0+Rho_Coef1*Solution!I426+Rho_Coef2*Solution!I426^2</f>
        <v>0.98311226784968841</v>
      </c>
      <c r="AO426" s="3" t="str">
        <f t="shared" si="203"/>
        <v xml:space="preserve"> </v>
      </c>
      <c r="AP426" s="3" t="str">
        <f t="shared" si="204"/>
        <v xml:space="preserve"> </v>
      </c>
      <c r="AQ426" s="3" t="str">
        <f t="shared" si="205"/>
        <v xml:space="preserve"> </v>
      </c>
      <c r="AR426" s="3" t="str">
        <f t="shared" si="206"/>
        <v xml:space="preserve"> </v>
      </c>
    </row>
    <row r="427" spans="1:44">
      <c r="A427" s="3">
        <f t="shared" si="207"/>
        <v>4.239999999999954</v>
      </c>
      <c r="B427" s="3">
        <f t="shared" si="227"/>
        <v>0.96637836932865184</v>
      </c>
      <c r="C427" s="3">
        <f t="shared" si="228"/>
        <v>3.8853289234890171</v>
      </c>
      <c r="D427" s="14">
        <f t="shared" si="208"/>
        <v>-0.4295021726344318</v>
      </c>
      <c r="E427" s="14">
        <f t="shared" si="201"/>
        <v>-0.12410718061002474</v>
      </c>
      <c r="F427" s="14">
        <f t="shared" si="229"/>
        <v>0.41276901608419531</v>
      </c>
      <c r="G427" s="3">
        <f t="shared" si="202"/>
        <v>32.616011834976028</v>
      </c>
      <c r="H427" s="3">
        <f t="shared" si="230"/>
        <v>101.17602112801347</v>
      </c>
      <c r="I427" s="3">
        <f t="shared" si="231"/>
        <v>178.25883765003303</v>
      </c>
      <c r="P427" s="3" t="str">
        <f t="shared" si="226"/>
        <v xml:space="preserve"> </v>
      </c>
      <c r="Q427" s="3" t="str">
        <f t="shared" si="209"/>
        <v xml:space="preserve"> </v>
      </c>
      <c r="R427" s="3" t="str">
        <f t="shared" si="210"/>
        <v xml:space="preserve"> </v>
      </c>
      <c r="S427" s="3" t="str">
        <f t="shared" si="211"/>
        <v xml:space="preserve"> </v>
      </c>
      <c r="T427" s="3" t="str">
        <f t="shared" si="212"/>
        <v xml:space="preserve"> </v>
      </c>
      <c r="U427" s="3" t="str">
        <f t="shared" si="213"/>
        <v xml:space="preserve"> </v>
      </c>
      <c r="V427" s="3" t="str">
        <f t="shared" si="214"/>
        <v xml:space="preserve"> </v>
      </c>
      <c r="W427" s="3">
        <f t="shared" si="215"/>
        <v>0.96637836932865184</v>
      </c>
      <c r="X427" s="3" t="str">
        <f t="shared" si="216"/>
        <v xml:space="preserve"> </v>
      </c>
      <c r="Y427" s="3" t="str">
        <f t="shared" si="217"/>
        <v xml:space="preserve"> </v>
      </c>
      <c r="AA427" s="16" t="str">
        <f t="shared" si="218"/>
        <v>UprStage</v>
      </c>
      <c r="AC427" s="3">
        <f t="shared" si="219"/>
        <v>2.3982428571428556</v>
      </c>
      <c r="AD427" s="3">
        <f t="shared" si="220"/>
        <v>19.801588161411491</v>
      </c>
      <c r="AE427" s="3">
        <f t="shared" si="221"/>
        <v>1.4870860663461625</v>
      </c>
      <c r="AF427" s="3">
        <f t="shared" si="223"/>
        <v>12.65541042150222</v>
      </c>
      <c r="AH427" s="28">
        <f t="shared" si="224"/>
        <v>0.26300000000000001</v>
      </c>
      <c r="AI427" s="28">
        <f t="shared" si="225"/>
        <v>2.5446900494077322E-4</v>
      </c>
      <c r="AJ427" s="40">
        <f t="shared" si="222"/>
        <v>1.2655410421502219E-2</v>
      </c>
      <c r="AK427" s="28"/>
      <c r="AM427" s="14">
        <f>Rho_Coef0+Rho_Coef1*Solution!I427+Rho_Coef2*Solution!I427^2</f>
        <v>0.98301657846522406</v>
      </c>
      <c r="AO427" s="3" t="str">
        <f t="shared" si="203"/>
        <v xml:space="preserve"> </v>
      </c>
      <c r="AP427" s="3" t="str">
        <f t="shared" si="204"/>
        <v xml:space="preserve"> </v>
      </c>
      <c r="AQ427" s="3" t="str">
        <f t="shared" si="205"/>
        <v xml:space="preserve"> </v>
      </c>
      <c r="AR427" s="3" t="str">
        <f t="shared" si="206"/>
        <v xml:space="preserve"> </v>
      </c>
    </row>
    <row r="428" spans="1:44">
      <c r="A428" s="3">
        <f t="shared" si="207"/>
        <v>4.2499999999999538</v>
      </c>
      <c r="B428" s="3">
        <f t="shared" si="227"/>
        <v>0.96483006864222964</v>
      </c>
      <c r="C428" s="3">
        <f t="shared" si="228"/>
        <v>3.8949849656788715</v>
      </c>
      <c r="D428" s="14">
        <f t="shared" si="208"/>
        <v>-0.43223372498421575</v>
      </c>
      <c r="E428" s="14">
        <f t="shared" si="201"/>
        <v>-0.12398602930130102</v>
      </c>
      <c r="F428" s="14">
        <f t="shared" si="229"/>
        <v>0.40861031435671286</v>
      </c>
      <c r="G428" s="3">
        <f t="shared" si="202"/>
        <v>32.318950464560203</v>
      </c>
      <c r="H428" s="3">
        <f t="shared" si="230"/>
        <v>101.50218124636324</v>
      </c>
      <c r="I428" s="3">
        <f t="shared" si="231"/>
        <v>179.2722138088364</v>
      </c>
      <c r="P428" s="3" t="str">
        <f t="shared" si="226"/>
        <v xml:space="preserve"> </v>
      </c>
      <c r="Q428" s="3" t="str">
        <f t="shared" si="209"/>
        <v xml:space="preserve"> </v>
      </c>
      <c r="R428" s="3" t="str">
        <f t="shared" si="210"/>
        <v xml:space="preserve"> </v>
      </c>
      <c r="S428" s="3" t="str">
        <f t="shared" si="211"/>
        <v xml:space="preserve"> </v>
      </c>
      <c r="T428" s="3" t="str">
        <f t="shared" si="212"/>
        <v xml:space="preserve"> </v>
      </c>
      <c r="U428" s="3" t="str">
        <f t="shared" si="213"/>
        <v xml:space="preserve"> </v>
      </c>
      <c r="V428" s="3" t="str">
        <f t="shared" si="214"/>
        <v xml:space="preserve"> </v>
      </c>
      <c r="W428" s="3">
        <f t="shared" si="215"/>
        <v>0.96483006864222964</v>
      </c>
      <c r="X428" s="3" t="str">
        <f t="shared" si="216"/>
        <v xml:space="preserve"> </v>
      </c>
      <c r="Y428" s="3" t="str">
        <f t="shared" si="217"/>
        <v xml:space="preserve"> </v>
      </c>
      <c r="AA428" s="16" t="str">
        <f t="shared" si="218"/>
        <v>UprStage</v>
      </c>
      <c r="AC428" s="3">
        <f t="shared" si="219"/>
        <v>2.3982428571428556</v>
      </c>
      <c r="AD428" s="3">
        <f t="shared" si="220"/>
        <v>19.801588161411491</v>
      </c>
      <c r="AE428" s="3">
        <f t="shared" si="221"/>
        <v>1.4967421085360169</v>
      </c>
      <c r="AF428" s="3">
        <f t="shared" si="223"/>
        <v>12.643056426129315</v>
      </c>
      <c r="AH428" s="28">
        <f t="shared" si="224"/>
        <v>0.26300000000000001</v>
      </c>
      <c r="AI428" s="28">
        <f t="shared" si="225"/>
        <v>2.5446900494077322E-4</v>
      </c>
      <c r="AJ428" s="40">
        <f t="shared" si="222"/>
        <v>1.2643056426129314E-2</v>
      </c>
      <c r="AK428" s="28"/>
      <c r="AM428" s="14">
        <f>Rho_Coef0+Rho_Coef1*Solution!I428+Rho_Coef2*Solution!I428^2</f>
        <v>0.98292058566336926</v>
      </c>
      <c r="AO428" s="3" t="str">
        <f t="shared" si="203"/>
        <v xml:space="preserve"> </v>
      </c>
      <c r="AP428" s="3" t="str">
        <f t="shared" si="204"/>
        <v xml:space="preserve"> </v>
      </c>
      <c r="AQ428" s="3" t="str">
        <f t="shared" si="205"/>
        <v xml:space="preserve"> </v>
      </c>
      <c r="AR428" s="3" t="str">
        <f t="shared" si="206"/>
        <v xml:space="preserve"> </v>
      </c>
    </row>
    <row r="429" spans="1:44">
      <c r="A429" s="3">
        <f t="shared" si="207"/>
        <v>4.2599999999999536</v>
      </c>
      <c r="B429" s="3">
        <f t="shared" si="227"/>
        <v>0.96328176795580744</v>
      </c>
      <c r="C429" s="3">
        <f t="shared" si="228"/>
        <v>3.9046255248618618</v>
      </c>
      <c r="D429" s="14">
        <f t="shared" si="208"/>
        <v>-0.43494814993173192</v>
      </c>
      <c r="E429" s="14">
        <f t="shared" si="201"/>
        <v>-0.12386507225296971</v>
      </c>
      <c r="F429" s="14">
        <f t="shared" si="229"/>
        <v>0.4044685457711058</v>
      </c>
      <c r="G429" s="3">
        <f t="shared" si="202"/>
        <v>32.022598398727503</v>
      </c>
      <c r="H429" s="3">
        <f t="shared" si="230"/>
        <v>101.82537075100883</v>
      </c>
      <c r="I429" s="3">
        <f t="shared" si="231"/>
        <v>180.28883675121997</v>
      </c>
      <c r="P429" s="3" t="str">
        <f t="shared" si="226"/>
        <v xml:space="preserve"> </v>
      </c>
      <c r="Q429" s="3" t="str">
        <f t="shared" si="209"/>
        <v xml:space="preserve"> </v>
      </c>
      <c r="R429" s="3" t="str">
        <f t="shared" si="210"/>
        <v xml:space="preserve"> </v>
      </c>
      <c r="S429" s="3" t="str">
        <f t="shared" si="211"/>
        <v xml:space="preserve"> </v>
      </c>
      <c r="T429" s="3" t="str">
        <f t="shared" si="212"/>
        <v xml:space="preserve"> </v>
      </c>
      <c r="U429" s="3" t="str">
        <f t="shared" si="213"/>
        <v xml:space="preserve"> </v>
      </c>
      <c r="V429" s="3" t="str">
        <f t="shared" si="214"/>
        <v xml:space="preserve"> </v>
      </c>
      <c r="W429" s="3">
        <f t="shared" si="215"/>
        <v>0.96328176795580744</v>
      </c>
      <c r="X429" s="3" t="str">
        <f t="shared" si="216"/>
        <v xml:space="preserve"> </v>
      </c>
      <c r="Y429" s="3" t="str">
        <f t="shared" si="217"/>
        <v xml:space="preserve"> </v>
      </c>
      <c r="AA429" s="16" t="str">
        <f t="shared" si="218"/>
        <v>UprStage</v>
      </c>
      <c r="AC429" s="3">
        <f t="shared" si="219"/>
        <v>2.3982428571428556</v>
      </c>
      <c r="AD429" s="3">
        <f t="shared" si="220"/>
        <v>19.801588161411491</v>
      </c>
      <c r="AE429" s="3">
        <f t="shared" si="221"/>
        <v>1.5063826677190071</v>
      </c>
      <c r="AF429" s="3">
        <f t="shared" si="223"/>
        <v>12.630722239803573</v>
      </c>
      <c r="AH429" s="28">
        <f t="shared" si="224"/>
        <v>0.26300000000000001</v>
      </c>
      <c r="AI429" s="28">
        <f t="shared" si="225"/>
        <v>2.5446900494077322E-4</v>
      </c>
      <c r="AJ429" s="40">
        <f t="shared" si="222"/>
        <v>1.2630722239803573E-2</v>
      </c>
      <c r="AK429" s="28"/>
      <c r="AM429" s="14">
        <f>Rho_Coef0+Rho_Coef1*Solution!I429+Rho_Coef2*Solution!I429^2</f>
        <v>0.9828242923287196</v>
      </c>
      <c r="AO429" s="3" t="str">
        <f t="shared" si="203"/>
        <v xml:space="preserve"> </v>
      </c>
      <c r="AP429" s="3" t="str">
        <f t="shared" si="204"/>
        <v xml:space="preserve"> </v>
      </c>
      <c r="AQ429" s="3" t="str">
        <f t="shared" si="205"/>
        <v xml:space="preserve"> </v>
      </c>
      <c r="AR429" s="3" t="str">
        <f t="shared" si="206"/>
        <v xml:space="preserve"> </v>
      </c>
    </row>
    <row r="430" spans="1:44">
      <c r="A430" s="3">
        <f t="shared" si="207"/>
        <v>4.2699999999999534</v>
      </c>
      <c r="B430" s="3">
        <f t="shared" si="227"/>
        <v>0.96173346726938524</v>
      </c>
      <c r="C430" s="3">
        <f t="shared" si="228"/>
        <v>3.9142506010379878</v>
      </c>
      <c r="D430" s="14">
        <f t="shared" si="208"/>
        <v>-0.43764527018715127</v>
      </c>
      <c r="E430" s="14">
        <f t="shared" si="201"/>
        <v>-0.12374430946503076</v>
      </c>
      <c r="F430" s="14">
        <f t="shared" si="229"/>
        <v>0.40034388761720319</v>
      </c>
      <c r="G430" s="3">
        <f t="shared" si="202"/>
        <v>31.726973163244438</v>
      </c>
      <c r="H430" s="3">
        <f t="shared" si="230"/>
        <v>102.1455967349961</v>
      </c>
      <c r="I430" s="3">
        <f t="shared" si="231"/>
        <v>181.30867680738822</v>
      </c>
      <c r="P430" s="3" t="str">
        <f t="shared" si="226"/>
        <v xml:space="preserve"> </v>
      </c>
      <c r="Q430" s="3" t="str">
        <f t="shared" si="209"/>
        <v xml:space="preserve"> </v>
      </c>
      <c r="R430" s="3" t="str">
        <f t="shared" si="210"/>
        <v xml:space="preserve"> </v>
      </c>
      <c r="S430" s="3" t="str">
        <f t="shared" si="211"/>
        <v xml:space="preserve"> </v>
      </c>
      <c r="T430" s="3" t="str">
        <f t="shared" si="212"/>
        <v xml:space="preserve"> </v>
      </c>
      <c r="U430" s="3" t="str">
        <f t="shared" si="213"/>
        <v xml:space="preserve"> </v>
      </c>
      <c r="V430" s="3" t="str">
        <f t="shared" si="214"/>
        <v xml:space="preserve"> </v>
      </c>
      <c r="W430" s="3">
        <f t="shared" si="215"/>
        <v>0.96173346726938524</v>
      </c>
      <c r="X430" s="3" t="str">
        <f t="shared" si="216"/>
        <v xml:space="preserve"> </v>
      </c>
      <c r="Y430" s="3" t="str">
        <f t="shared" si="217"/>
        <v xml:space="preserve"> </v>
      </c>
      <c r="AA430" s="16" t="str">
        <f t="shared" si="218"/>
        <v>UprStage</v>
      </c>
      <c r="AC430" s="3">
        <f t="shared" si="219"/>
        <v>2.3982428571428556</v>
      </c>
      <c r="AD430" s="3">
        <f t="shared" si="220"/>
        <v>19.801588161411491</v>
      </c>
      <c r="AE430" s="3">
        <f t="shared" si="221"/>
        <v>1.5160077438951332</v>
      </c>
      <c r="AF430" s="3">
        <f t="shared" si="223"/>
        <v>12.618407862524997</v>
      </c>
      <c r="AH430" s="28">
        <f t="shared" si="224"/>
        <v>0.26300000000000001</v>
      </c>
      <c r="AI430" s="28">
        <f t="shared" si="225"/>
        <v>2.5446900494077322E-4</v>
      </c>
      <c r="AJ430" s="40">
        <f t="shared" si="222"/>
        <v>1.2618407862524997E-2</v>
      </c>
      <c r="AK430" s="28"/>
      <c r="AM430" s="14">
        <f>Rho_Coef0+Rho_Coef1*Solution!I430+Rho_Coef2*Solution!I430^2</f>
        <v>0.98272770133863308</v>
      </c>
      <c r="AO430" s="3" t="str">
        <f t="shared" si="203"/>
        <v xml:space="preserve"> </v>
      </c>
      <c r="AP430" s="3" t="str">
        <f t="shared" si="204"/>
        <v xml:space="preserve"> </v>
      </c>
      <c r="AQ430" s="3" t="str">
        <f t="shared" si="205"/>
        <v xml:space="preserve"> </v>
      </c>
      <c r="AR430" s="3" t="str">
        <f t="shared" si="206"/>
        <v xml:space="preserve"> </v>
      </c>
    </row>
    <row r="431" spans="1:44">
      <c r="A431" s="3">
        <f t="shared" si="207"/>
        <v>4.2799999999999532</v>
      </c>
      <c r="B431" s="3">
        <f t="shared" si="227"/>
        <v>0.96018516658296305</v>
      </c>
      <c r="C431" s="3">
        <f t="shared" si="228"/>
        <v>3.9238601942072497</v>
      </c>
      <c r="D431" s="14">
        <f t="shared" si="208"/>
        <v>-0.44032491307297011</v>
      </c>
      <c r="E431" s="14">
        <f t="shared" si="201"/>
        <v>-0.1236237409374842</v>
      </c>
      <c r="F431" s="14">
        <f t="shared" si="229"/>
        <v>0.3962365125725088</v>
      </c>
      <c r="G431" s="3">
        <f t="shared" si="202"/>
        <v>31.432091979680472</v>
      </c>
      <c r="H431" s="3">
        <f t="shared" si="230"/>
        <v>102.46286646662855</v>
      </c>
      <c r="I431" s="3">
        <f t="shared" si="231"/>
        <v>182.33170437933717</v>
      </c>
      <c r="P431" s="3" t="str">
        <f t="shared" si="226"/>
        <v xml:space="preserve"> </v>
      </c>
      <c r="Q431" s="3" t="str">
        <f t="shared" si="209"/>
        <v xml:space="preserve"> </v>
      </c>
      <c r="R431" s="3" t="str">
        <f t="shared" si="210"/>
        <v xml:space="preserve"> </v>
      </c>
      <c r="S431" s="3" t="str">
        <f t="shared" si="211"/>
        <v xml:space="preserve"> </v>
      </c>
      <c r="T431" s="3" t="str">
        <f t="shared" si="212"/>
        <v xml:space="preserve"> </v>
      </c>
      <c r="U431" s="3" t="str">
        <f t="shared" si="213"/>
        <v xml:space="preserve"> </v>
      </c>
      <c r="V431" s="3" t="str">
        <f t="shared" si="214"/>
        <v xml:space="preserve"> </v>
      </c>
      <c r="W431" s="3">
        <f t="shared" si="215"/>
        <v>0.96018516658296305</v>
      </c>
      <c r="X431" s="3" t="str">
        <f t="shared" si="216"/>
        <v xml:space="preserve"> </v>
      </c>
      <c r="Y431" s="3" t="str">
        <f t="shared" si="217"/>
        <v xml:space="preserve"> </v>
      </c>
      <c r="AA431" s="16" t="str">
        <f t="shared" si="218"/>
        <v>UprStage</v>
      </c>
      <c r="AC431" s="3">
        <f t="shared" si="219"/>
        <v>2.3982428571428556</v>
      </c>
      <c r="AD431" s="3">
        <f t="shared" si="220"/>
        <v>19.801588161411491</v>
      </c>
      <c r="AE431" s="3">
        <f t="shared" si="221"/>
        <v>1.5256173370643948</v>
      </c>
      <c r="AF431" s="3">
        <f t="shared" si="223"/>
        <v>12.606113294293586</v>
      </c>
      <c r="AH431" s="28">
        <f t="shared" si="224"/>
        <v>0.26300000000000001</v>
      </c>
      <c r="AI431" s="28">
        <f t="shared" si="225"/>
        <v>2.5446900494077322E-4</v>
      </c>
      <c r="AJ431" s="40">
        <f t="shared" si="222"/>
        <v>1.2606113294293586E-2</v>
      </c>
      <c r="AK431" s="28"/>
      <c r="AM431" s="14">
        <f>Rho_Coef0+Rho_Coef1*Solution!I431+Rho_Coef2*Solution!I431^2</f>
        <v>0.98263081556305776</v>
      </c>
      <c r="AO431" s="3" t="str">
        <f t="shared" si="203"/>
        <v xml:space="preserve"> </v>
      </c>
      <c r="AP431" s="3" t="str">
        <f t="shared" si="204"/>
        <v xml:space="preserve"> </v>
      </c>
      <c r="AQ431" s="3" t="str">
        <f t="shared" si="205"/>
        <v xml:space="preserve"> </v>
      </c>
      <c r="AR431" s="3" t="str">
        <f t="shared" si="206"/>
        <v xml:space="preserve"> </v>
      </c>
    </row>
    <row r="432" spans="1:44">
      <c r="A432" s="3">
        <f t="shared" si="207"/>
        <v>4.289999999999953</v>
      </c>
      <c r="B432" s="3">
        <f t="shared" si="227"/>
        <v>0.95863686589654085</v>
      </c>
      <c r="C432" s="3">
        <f t="shared" si="228"/>
        <v>3.933454304369647</v>
      </c>
      <c r="D432" s="14">
        <f t="shared" si="208"/>
        <v>-0.4429869105009519</v>
      </c>
      <c r="E432" s="14">
        <f t="shared" si="201"/>
        <v>-0.12350336667032999</v>
      </c>
      <c r="F432" s="14">
        <f t="shared" si="229"/>
        <v>0.39214658872525887</v>
      </c>
      <c r="G432" s="3">
        <f t="shared" si="202"/>
        <v>31.137971765480817</v>
      </c>
      <c r="H432" s="3">
        <f t="shared" si="230"/>
        <v>102.77718738642535</v>
      </c>
      <c r="I432" s="3">
        <f t="shared" si="231"/>
        <v>183.35788994259173</v>
      </c>
      <c r="P432" s="3" t="str">
        <f t="shared" si="226"/>
        <v xml:space="preserve"> </v>
      </c>
      <c r="Q432" s="3" t="str">
        <f t="shared" si="209"/>
        <v xml:space="preserve"> </v>
      </c>
      <c r="R432" s="3" t="str">
        <f t="shared" si="210"/>
        <v xml:space="preserve"> </v>
      </c>
      <c r="S432" s="3" t="str">
        <f t="shared" si="211"/>
        <v xml:space="preserve"> </v>
      </c>
      <c r="T432" s="3" t="str">
        <f t="shared" si="212"/>
        <v xml:space="preserve"> </v>
      </c>
      <c r="U432" s="3" t="str">
        <f t="shared" si="213"/>
        <v xml:space="preserve"> </v>
      </c>
      <c r="V432" s="3" t="str">
        <f t="shared" si="214"/>
        <v xml:space="preserve"> </v>
      </c>
      <c r="W432" s="3">
        <f t="shared" si="215"/>
        <v>0.95863686589654085</v>
      </c>
      <c r="X432" s="3" t="str">
        <f t="shared" si="216"/>
        <v xml:space="preserve"> </v>
      </c>
      <c r="Y432" s="3" t="str">
        <f t="shared" si="217"/>
        <v xml:space="preserve"> </v>
      </c>
      <c r="AA432" s="16" t="str">
        <f t="shared" si="218"/>
        <v>UprStage</v>
      </c>
      <c r="AC432" s="3">
        <f t="shared" si="219"/>
        <v>2.3982428571428556</v>
      </c>
      <c r="AD432" s="3">
        <f t="shared" si="220"/>
        <v>19.801588161411491</v>
      </c>
      <c r="AE432" s="3">
        <f t="shared" si="221"/>
        <v>1.5352114472267924</v>
      </c>
      <c r="AF432" s="3">
        <f t="shared" si="223"/>
        <v>12.593838535109338</v>
      </c>
      <c r="AH432" s="28">
        <f t="shared" si="224"/>
        <v>0.26300000000000001</v>
      </c>
      <c r="AI432" s="28">
        <f t="shared" si="225"/>
        <v>2.5446900494077322E-4</v>
      </c>
      <c r="AJ432" s="40">
        <f t="shared" si="222"/>
        <v>1.2593838535109338E-2</v>
      </c>
      <c r="AK432" s="28"/>
      <c r="AM432" s="14">
        <f>Rho_Coef0+Rho_Coef1*Solution!I432+Rho_Coef2*Solution!I432^2</f>
        <v>0.98253363786436332</v>
      </c>
      <c r="AO432" s="3" t="str">
        <f t="shared" si="203"/>
        <v xml:space="preserve"> </v>
      </c>
      <c r="AP432" s="3" t="str">
        <f t="shared" si="204"/>
        <v xml:space="preserve"> </v>
      </c>
      <c r="AQ432" s="3" t="str">
        <f t="shared" si="205"/>
        <v xml:space="preserve"> </v>
      </c>
      <c r="AR432" s="3" t="str">
        <f t="shared" si="206"/>
        <v xml:space="preserve"> </v>
      </c>
    </row>
    <row r="433" spans="1:44">
      <c r="A433" s="3">
        <f t="shared" si="207"/>
        <v>4.2999999999999527</v>
      </c>
      <c r="B433" s="3">
        <f t="shared" si="227"/>
        <v>0.95708856521011865</v>
      </c>
      <c r="C433" s="3">
        <f t="shared" si="228"/>
        <v>3.9430329315251802</v>
      </c>
      <c r="D433" s="14">
        <f t="shared" si="208"/>
        <v>-0.4456310989479762</v>
      </c>
      <c r="E433" s="14">
        <f t="shared" si="201"/>
        <v>-0.12338318666356814</v>
      </c>
      <c r="F433" s="14">
        <f t="shared" si="229"/>
        <v>0.38807427959857438</v>
      </c>
      <c r="G433" s="3">
        <f t="shared" si="202"/>
        <v>30.844629134133772</v>
      </c>
      <c r="H433" s="3">
        <f t="shared" si="230"/>
        <v>103.08856710408016</v>
      </c>
      <c r="I433" s="3">
        <f t="shared" si="231"/>
        <v>184.38720404791269</v>
      </c>
      <c r="P433" s="3" t="str">
        <f t="shared" si="226"/>
        <v xml:space="preserve"> </v>
      </c>
      <c r="Q433" s="3" t="str">
        <f t="shared" si="209"/>
        <v xml:space="preserve"> </v>
      </c>
      <c r="R433" s="3" t="str">
        <f t="shared" si="210"/>
        <v xml:space="preserve"> </v>
      </c>
      <c r="S433" s="3" t="str">
        <f t="shared" si="211"/>
        <v xml:space="preserve"> </v>
      </c>
      <c r="T433" s="3" t="str">
        <f t="shared" si="212"/>
        <v xml:space="preserve"> </v>
      </c>
      <c r="U433" s="3" t="str">
        <f t="shared" si="213"/>
        <v xml:space="preserve"> </v>
      </c>
      <c r="V433" s="3" t="str">
        <f t="shared" si="214"/>
        <v xml:space="preserve"> </v>
      </c>
      <c r="W433" s="3">
        <f t="shared" si="215"/>
        <v>0.95708856521011865</v>
      </c>
      <c r="X433" s="3" t="str">
        <f t="shared" si="216"/>
        <v xml:space="preserve"> </v>
      </c>
      <c r="Y433" s="3" t="str">
        <f t="shared" si="217"/>
        <v xml:space="preserve"> </v>
      </c>
      <c r="AA433" s="16" t="str">
        <f t="shared" si="218"/>
        <v>UprStage</v>
      </c>
      <c r="AC433" s="3">
        <f t="shared" si="219"/>
        <v>2.3982428571428556</v>
      </c>
      <c r="AD433" s="3">
        <f t="shared" si="220"/>
        <v>19.801588161411491</v>
      </c>
      <c r="AE433" s="3">
        <f t="shared" si="221"/>
        <v>1.5447900743823257</v>
      </c>
      <c r="AF433" s="3">
        <f t="shared" si="223"/>
        <v>12.581583584972254</v>
      </c>
      <c r="AH433" s="28">
        <f t="shared" si="224"/>
        <v>0.26300000000000001</v>
      </c>
      <c r="AI433" s="28">
        <f t="shared" si="225"/>
        <v>2.5446900494077322E-4</v>
      </c>
      <c r="AJ433" s="40">
        <f t="shared" si="222"/>
        <v>1.2581583584972253E-2</v>
      </c>
      <c r="AK433" s="28"/>
      <c r="AM433" s="14">
        <f>Rho_Coef0+Rho_Coef1*Solution!I433+Rho_Coef2*Solution!I433^2</f>
        <v>0.98243617109717596</v>
      </c>
      <c r="AO433" s="3" t="str">
        <f t="shared" si="203"/>
        <v xml:space="preserve"> </v>
      </c>
      <c r="AP433" s="3" t="str">
        <f t="shared" si="204"/>
        <v xml:space="preserve"> </v>
      </c>
      <c r="AQ433" s="3" t="str">
        <f t="shared" si="205"/>
        <v xml:space="preserve"> </v>
      </c>
      <c r="AR433" s="3" t="str">
        <f t="shared" si="206"/>
        <v xml:space="preserve"> </v>
      </c>
    </row>
    <row r="434" spans="1:44">
      <c r="A434" s="3">
        <f t="shared" si="207"/>
        <v>4.3099999999999525</v>
      </c>
      <c r="B434" s="3">
        <f t="shared" si="227"/>
        <v>0.95554026452369645</v>
      </c>
      <c r="C434" s="3">
        <f t="shared" si="228"/>
        <v>3.9525960756738492</v>
      </c>
      <c r="D434" s="14">
        <f t="shared" si="208"/>
        <v>-0.44825731943082114</v>
      </c>
      <c r="E434" s="14">
        <f t="shared" si="201"/>
        <v>-0.1232632009171987</v>
      </c>
      <c r="F434" s="14">
        <f t="shared" si="229"/>
        <v>0.38401974417567664</v>
      </c>
      <c r="G434" s="3">
        <f t="shared" si="202"/>
        <v>30.552080395430842</v>
      </c>
      <c r="H434" s="3">
        <f t="shared" si="230"/>
        <v>103.3970133954215</v>
      </c>
      <c r="I434" s="3">
        <f t="shared" si="231"/>
        <v>185.41961732297327</v>
      </c>
      <c r="P434" s="3" t="str">
        <f t="shared" si="226"/>
        <v xml:space="preserve"> </v>
      </c>
      <c r="Q434" s="3" t="str">
        <f t="shared" si="209"/>
        <v xml:space="preserve"> </v>
      </c>
      <c r="R434" s="3" t="str">
        <f t="shared" si="210"/>
        <v xml:space="preserve"> </v>
      </c>
      <c r="S434" s="3" t="str">
        <f t="shared" si="211"/>
        <v xml:space="preserve"> </v>
      </c>
      <c r="T434" s="3" t="str">
        <f t="shared" si="212"/>
        <v xml:space="preserve"> </v>
      </c>
      <c r="U434" s="3" t="str">
        <f t="shared" si="213"/>
        <v xml:space="preserve"> </v>
      </c>
      <c r="V434" s="3" t="str">
        <f t="shared" si="214"/>
        <v xml:space="preserve"> </v>
      </c>
      <c r="W434" s="3">
        <f t="shared" si="215"/>
        <v>0.95554026452369645</v>
      </c>
      <c r="X434" s="3" t="str">
        <f t="shared" si="216"/>
        <v xml:space="preserve"> </v>
      </c>
      <c r="Y434" s="3" t="str">
        <f t="shared" si="217"/>
        <v xml:space="preserve"> </v>
      </c>
      <c r="AA434" s="16" t="str">
        <f t="shared" si="218"/>
        <v>UprStage</v>
      </c>
      <c r="AC434" s="3">
        <f t="shared" si="219"/>
        <v>2.3982428571428556</v>
      </c>
      <c r="AD434" s="3">
        <f t="shared" si="220"/>
        <v>19.801588161411491</v>
      </c>
      <c r="AE434" s="3">
        <f t="shared" si="221"/>
        <v>1.5543532185309947</v>
      </c>
      <c r="AF434" s="3">
        <f t="shared" si="223"/>
        <v>12.569348443882335</v>
      </c>
      <c r="AH434" s="28">
        <f t="shared" si="224"/>
        <v>0.26300000000000001</v>
      </c>
      <c r="AI434" s="28">
        <f t="shared" si="225"/>
        <v>2.5446900494077322E-4</v>
      </c>
      <c r="AJ434" s="40">
        <f t="shared" si="222"/>
        <v>1.2569348443882335E-2</v>
      </c>
      <c r="AK434" s="28"/>
      <c r="AM434" s="14">
        <f>Rho_Coef0+Rho_Coef1*Solution!I434+Rho_Coef2*Solution!I434^2</f>
        <v>0.98233841810821587</v>
      </c>
      <c r="AO434" s="3" t="str">
        <f t="shared" si="203"/>
        <v xml:space="preserve"> </v>
      </c>
      <c r="AP434" s="3" t="str">
        <f t="shared" si="204"/>
        <v xml:space="preserve"> </v>
      </c>
      <c r="AQ434" s="3" t="str">
        <f t="shared" si="205"/>
        <v xml:space="preserve"> </v>
      </c>
      <c r="AR434" s="3" t="str">
        <f t="shared" si="206"/>
        <v xml:space="preserve"> </v>
      </c>
    </row>
    <row r="435" spans="1:44">
      <c r="A435" s="3">
        <f t="shared" si="207"/>
        <v>4.3199999999999523</v>
      </c>
      <c r="B435" s="3">
        <f t="shared" si="227"/>
        <v>0.95399196383727425</v>
      </c>
      <c r="C435" s="3">
        <f t="shared" si="228"/>
        <v>3.962143736815654</v>
      </c>
      <c r="D435" s="14">
        <f t="shared" si="208"/>
        <v>-0.45086541747991082</v>
      </c>
      <c r="E435" s="14">
        <f t="shared" si="201"/>
        <v>-0.1231434094312216</v>
      </c>
      <c r="F435" s="14">
        <f t="shared" si="229"/>
        <v>0.37998313692614183</v>
      </c>
      <c r="G435" s="3">
        <f t="shared" si="202"/>
        <v>30.26034155581835</v>
      </c>
      <c r="H435" s="3">
        <f t="shared" si="230"/>
        <v>103.7025341993758</v>
      </c>
      <c r="I435" s="3">
        <f t="shared" si="231"/>
        <v>186.45510047400529</v>
      </c>
      <c r="P435" s="3" t="str">
        <f t="shared" si="226"/>
        <v xml:space="preserve"> </v>
      </c>
      <c r="Q435" s="3" t="str">
        <f t="shared" si="209"/>
        <v xml:space="preserve"> </v>
      </c>
      <c r="R435" s="3" t="str">
        <f t="shared" si="210"/>
        <v xml:space="preserve"> </v>
      </c>
      <c r="S435" s="3" t="str">
        <f t="shared" si="211"/>
        <v xml:space="preserve"> </v>
      </c>
      <c r="T435" s="3" t="str">
        <f t="shared" si="212"/>
        <v xml:space="preserve"> </v>
      </c>
      <c r="U435" s="3" t="str">
        <f t="shared" si="213"/>
        <v xml:space="preserve"> </v>
      </c>
      <c r="V435" s="3" t="str">
        <f t="shared" si="214"/>
        <v xml:space="preserve"> </v>
      </c>
      <c r="W435" s="3">
        <f t="shared" si="215"/>
        <v>0.95399196383727425</v>
      </c>
      <c r="X435" s="3" t="str">
        <f t="shared" si="216"/>
        <v xml:space="preserve"> </v>
      </c>
      <c r="Y435" s="3" t="str">
        <f t="shared" si="217"/>
        <v xml:space="preserve"> </v>
      </c>
      <c r="AA435" s="16" t="str">
        <f t="shared" si="218"/>
        <v>UprStage</v>
      </c>
      <c r="AC435" s="3">
        <f t="shared" si="219"/>
        <v>2.3982428571428556</v>
      </c>
      <c r="AD435" s="3">
        <f t="shared" si="220"/>
        <v>19.801588161411491</v>
      </c>
      <c r="AE435" s="3">
        <f t="shared" si="221"/>
        <v>1.5639008796727996</v>
      </c>
      <c r="AF435" s="3">
        <f t="shared" si="223"/>
        <v>12.55713311183958</v>
      </c>
      <c r="AH435" s="28">
        <f t="shared" si="224"/>
        <v>0.26300000000000001</v>
      </c>
      <c r="AI435" s="28">
        <f t="shared" si="225"/>
        <v>2.5446900494077322E-4</v>
      </c>
      <c r="AJ435" s="40">
        <f t="shared" si="222"/>
        <v>1.2557133111839579E-2</v>
      </c>
      <c r="AK435" s="28"/>
      <c r="AM435" s="14">
        <f>Rho_Coef0+Rho_Coef1*Solution!I435+Rho_Coef2*Solution!I435^2</f>
        <v>0.98224038173613748</v>
      </c>
      <c r="AO435" s="3" t="str">
        <f t="shared" si="203"/>
        <v xml:space="preserve"> </v>
      </c>
      <c r="AP435" s="3" t="str">
        <f t="shared" si="204"/>
        <v xml:space="preserve"> </v>
      </c>
      <c r="AQ435" s="3" t="str">
        <f t="shared" si="205"/>
        <v xml:space="preserve"> </v>
      </c>
      <c r="AR435" s="3" t="str">
        <f t="shared" si="206"/>
        <v xml:space="preserve"> </v>
      </c>
    </row>
    <row r="436" spans="1:44">
      <c r="A436" s="3">
        <f t="shared" si="207"/>
        <v>4.3299999999999521</v>
      </c>
      <c r="B436" s="3">
        <f t="shared" si="227"/>
        <v>0.95244366315085216</v>
      </c>
      <c r="C436" s="3">
        <f t="shared" si="228"/>
        <v>3.9716759149505947</v>
      </c>
      <c r="D436" s="14">
        <f t="shared" si="208"/>
        <v>-0.45345524311205621</v>
      </c>
      <c r="E436" s="14">
        <f t="shared" si="201"/>
        <v>-0.12302381220563691</v>
      </c>
      <c r="F436" s="14">
        <f t="shared" si="229"/>
        <v>0.37596460783315905</v>
      </c>
      <c r="G436" s="3">
        <f t="shared" si="202"/>
        <v>29.969428318838212</v>
      </c>
      <c r="H436" s="3">
        <f t="shared" si="230"/>
        <v>104.00513761493399</v>
      </c>
      <c r="I436" s="3">
        <f t="shared" si="231"/>
        <v>187.493624287415</v>
      </c>
      <c r="P436" s="3" t="str">
        <f t="shared" si="226"/>
        <v xml:space="preserve"> </v>
      </c>
      <c r="Q436" s="3" t="str">
        <f t="shared" si="209"/>
        <v xml:space="preserve"> </v>
      </c>
      <c r="R436" s="3" t="str">
        <f t="shared" si="210"/>
        <v xml:space="preserve"> </v>
      </c>
      <c r="S436" s="3" t="str">
        <f t="shared" si="211"/>
        <v xml:space="preserve"> </v>
      </c>
      <c r="T436" s="3" t="str">
        <f t="shared" si="212"/>
        <v xml:space="preserve"> </v>
      </c>
      <c r="U436" s="3" t="str">
        <f t="shared" si="213"/>
        <v xml:space="preserve"> </v>
      </c>
      <c r="V436" s="3" t="str">
        <f t="shared" si="214"/>
        <v xml:space="preserve"> </v>
      </c>
      <c r="W436" s="3">
        <f t="shared" si="215"/>
        <v>0.95244366315085216</v>
      </c>
      <c r="X436" s="3" t="str">
        <f t="shared" si="216"/>
        <v xml:space="preserve"> </v>
      </c>
      <c r="Y436" s="3" t="str">
        <f t="shared" si="217"/>
        <v xml:space="preserve"> </v>
      </c>
      <c r="AA436" s="16" t="str">
        <f t="shared" si="218"/>
        <v>UprStage</v>
      </c>
      <c r="AC436" s="3">
        <f t="shared" si="219"/>
        <v>2.3982428571428556</v>
      </c>
      <c r="AD436" s="3">
        <f t="shared" si="220"/>
        <v>19.801588161411491</v>
      </c>
      <c r="AE436" s="3">
        <f t="shared" si="221"/>
        <v>1.5734330578077402</v>
      </c>
      <c r="AF436" s="3">
        <f t="shared" si="223"/>
        <v>12.54493758884399</v>
      </c>
      <c r="AH436" s="28">
        <f t="shared" si="224"/>
        <v>0.26300000000000001</v>
      </c>
      <c r="AI436" s="28">
        <f t="shared" si="225"/>
        <v>2.5446900494077322E-4</v>
      </c>
      <c r="AJ436" s="40">
        <f t="shared" si="222"/>
        <v>1.254493758884399E-2</v>
      </c>
      <c r="AK436" s="28"/>
      <c r="AM436" s="14">
        <f>Rho_Coef0+Rho_Coef1*Solution!I436+Rho_Coef2*Solution!I436^2</f>
        <v>0.98214206481137378</v>
      </c>
      <c r="AO436" s="3" t="str">
        <f t="shared" si="203"/>
        <v xml:space="preserve"> </v>
      </c>
      <c r="AP436" s="3" t="str">
        <f t="shared" si="204"/>
        <v xml:space="preserve"> </v>
      </c>
      <c r="AQ436" s="3" t="str">
        <f t="shared" si="205"/>
        <v xml:space="preserve"> </v>
      </c>
      <c r="AR436" s="3" t="str">
        <f t="shared" si="206"/>
        <v xml:space="preserve"> </v>
      </c>
    </row>
    <row r="437" spans="1:44">
      <c r="A437" s="3">
        <f t="shared" si="207"/>
        <v>4.3399999999999519</v>
      </c>
      <c r="B437" s="3">
        <f t="shared" si="227"/>
        <v>0.95089536246442985</v>
      </c>
      <c r="C437" s="3">
        <f t="shared" si="228"/>
        <v>3.9811926100786712</v>
      </c>
      <c r="D437" s="14">
        <f t="shared" si="208"/>
        <v>-0.45602665080221838</v>
      </c>
      <c r="E437" s="14">
        <f t="shared" si="201"/>
        <v>-0.12290440924044456</v>
      </c>
      <c r="F437" s="14">
        <f t="shared" si="229"/>
        <v>0.37196430242176692</v>
      </c>
      <c r="G437" s="3">
        <f t="shared" si="202"/>
        <v>29.679356085656625</v>
      </c>
      <c r="H437" s="3">
        <f t="shared" si="230"/>
        <v>104.30483189812237</v>
      </c>
      <c r="I437" s="3">
        <f t="shared" si="231"/>
        <v>188.53515963136863</v>
      </c>
      <c r="P437" s="3" t="str">
        <f t="shared" si="226"/>
        <v xml:space="preserve"> </v>
      </c>
      <c r="Q437" s="3" t="str">
        <f t="shared" si="209"/>
        <v xml:space="preserve"> </v>
      </c>
      <c r="R437" s="3" t="str">
        <f t="shared" si="210"/>
        <v xml:space="preserve"> </v>
      </c>
      <c r="S437" s="3" t="str">
        <f t="shared" si="211"/>
        <v xml:space="preserve"> </v>
      </c>
      <c r="T437" s="3" t="str">
        <f t="shared" si="212"/>
        <v xml:space="preserve"> </v>
      </c>
      <c r="U437" s="3" t="str">
        <f t="shared" si="213"/>
        <v xml:space="preserve"> </v>
      </c>
      <c r="V437" s="3" t="str">
        <f t="shared" si="214"/>
        <v xml:space="preserve"> </v>
      </c>
      <c r="W437" s="3">
        <f t="shared" si="215"/>
        <v>0.95089536246442985</v>
      </c>
      <c r="X437" s="3" t="str">
        <f t="shared" si="216"/>
        <v xml:space="preserve"> </v>
      </c>
      <c r="Y437" s="3" t="str">
        <f t="shared" si="217"/>
        <v xml:space="preserve"> </v>
      </c>
      <c r="AA437" s="16" t="str">
        <f t="shared" si="218"/>
        <v>UprStage</v>
      </c>
      <c r="AC437" s="3">
        <f t="shared" si="219"/>
        <v>2.3982428571428556</v>
      </c>
      <c r="AD437" s="3">
        <f t="shared" si="220"/>
        <v>19.801588161411491</v>
      </c>
      <c r="AE437" s="3">
        <f t="shared" si="221"/>
        <v>1.5829497529358167</v>
      </c>
      <c r="AF437" s="3">
        <f t="shared" si="223"/>
        <v>12.532761874895563</v>
      </c>
      <c r="AH437" s="28">
        <f t="shared" si="224"/>
        <v>0.26300000000000001</v>
      </c>
      <c r="AI437" s="28">
        <f t="shared" si="225"/>
        <v>2.5446900494077322E-4</v>
      </c>
      <c r="AJ437" s="40">
        <f t="shared" si="222"/>
        <v>1.2532761874895562E-2</v>
      </c>
      <c r="AK437" s="28"/>
      <c r="AM437" s="14">
        <f>Rho_Coef0+Rho_Coef1*Solution!I437+Rho_Coef2*Solution!I437^2</f>
        <v>0.98204347015598248</v>
      </c>
      <c r="AO437" s="3" t="str">
        <f t="shared" si="203"/>
        <v xml:space="preserve"> </v>
      </c>
      <c r="AP437" s="3" t="str">
        <f t="shared" si="204"/>
        <v xml:space="preserve"> </v>
      </c>
      <c r="AQ437" s="3" t="str">
        <f t="shared" si="205"/>
        <v xml:space="preserve"> </v>
      </c>
      <c r="AR437" s="3" t="str">
        <f t="shared" si="206"/>
        <v xml:space="preserve"> </v>
      </c>
    </row>
    <row r="438" spans="1:44">
      <c r="A438" s="3">
        <f t="shared" si="207"/>
        <v>4.3499999999999517</v>
      </c>
      <c r="B438" s="3">
        <f t="shared" si="227"/>
        <v>0.94934706177800776</v>
      </c>
      <c r="C438" s="3">
        <f t="shared" si="228"/>
        <v>3.9906938221998836</v>
      </c>
      <c r="D438" s="14">
        <f t="shared" si="208"/>
        <v>-0.45857949945432475</v>
      </c>
      <c r="E438" s="14">
        <f t="shared" si="201"/>
        <v>-0.12278520053564458</v>
      </c>
      <c r="F438" s="14">
        <f t="shared" si="229"/>
        <v>0.36798236178803845</v>
      </c>
      <c r="G438" s="3">
        <f t="shared" si="202"/>
        <v>29.390139955678677</v>
      </c>
      <c r="H438" s="3">
        <f t="shared" si="230"/>
        <v>104.60162545897894</v>
      </c>
      <c r="I438" s="3">
        <f t="shared" si="231"/>
        <v>189.57967745734763</v>
      </c>
      <c r="P438" s="3" t="str">
        <f t="shared" si="226"/>
        <v xml:space="preserve"> </v>
      </c>
      <c r="Q438" s="3" t="str">
        <f t="shared" si="209"/>
        <v xml:space="preserve"> </v>
      </c>
      <c r="R438" s="3" t="str">
        <f t="shared" si="210"/>
        <v xml:space="preserve"> </v>
      </c>
      <c r="S438" s="3" t="str">
        <f t="shared" si="211"/>
        <v xml:space="preserve"> </v>
      </c>
      <c r="T438" s="3" t="str">
        <f t="shared" si="212"/>
        <v xml:space="preserve"> </v>
      </c>
      <c r="U438" s="3" t="str">
        <f t="shared" si="213"/>
        <v xml:space="preserve"> </v>
      </c>
      <c r="V438" s="3" t="str">
        <f t="shared" si="214"/>
        <v xml:space="preserve"> </v>
      </c>
      <c r="W438" s="3">
        <f t="shared" si="215"/>
        <v>0.94934706177800776</v>
      </c>
      <c r="X438" s="3" t="str">
        <f t="shared" si="216"/>
        <v xml:space="preserve"> </v>
      </c>
      <c r="Y438" s="3" t="str">
        <f t="shared" si="217"/>
        <v xml:space="preserve"> </v>
      </c>
      <c r="AA438" s="16" t="str">
        <f t="shared" si="218"/>
        <v>UprStage</v>
      </c>
      <c r="AC438" s="3">
        <f t="shared" si="219"/>
        <v>2.3982428571428556</v>
      </c>
      <c r="AD438" s="3">
        <f t="shared" si="220"/>
        <v>19.801588161411491</v>
      </c>
      <c r="AE438" s="3">
        <f t="shared" si="221"/>
        <v>1.5924509650570289</v>
      </c>
      <c r="AF438" s="3">
        <f t="shared" si="223"/>
        <v>12.5206059699943</v>
      </c>
      <c r="AH438" s="28">
        <f t="shared" si="224"/>
        <v>0.26300000000000001</v>
      </c>
      <c r="AI438" s="28">
        <f t="shared" si="225"/>
        <v>2.5446900494077322E-4</v>
      </c>
      <c r="AJ438" s="40">
        <f t="shared" si="222"/>
        <v>1.2520605969994299E-2</v>
      </c>
      <c r="AK438" s="28"/>
      <c r="AM438" s="14">
        <f>Rho_Coef0+Rho_Coef1*Solution!I438+Rho_Coef2*Solution!I438^2</f>
        <v>0.98194460058349586</v>
      </c>
      <c r="AO438" s="3" t="str">
        <f t="shared" si="203"/>
        <v xml:space="preserve"> </v>
      </c>
      <c r="AP438" s="3" t="str">
        <f t="shared" si="204"/>
        <v xml:space="preserve"> </v>
      </c>
      <c r="AQ438" s="3" t="str">
        <f t="shared" si="205"/>
        <v xml:space="preserve"> </v>
      </c>
      <c r="AR438" s="3" t="str">
        <f t="shared" si="206"/>
        <v xml:space="preserve"> </v>
      </c>
    </row>
    <row r="439" spans="1:44">
      <c r="A439" s="3">
        <f t="shared" si="207"/>
        <v>4.3599999999999515</v>
      </c>
      <c r="B439" s="3">
        <f t="shared" si="227"/>
        <v>0.94779876109158556</v>
      </c>
      <c r="C439" s="3">
        <f t="shared" si="228"/>
        <v>4.0001795513142318</v>
      </c>
      <c r="D439" s="14">
        <f t="shared" si="208"/>
        <v>-0.46111365237116614</v>
      </c>
      <c r="E439" s="14">
        <f t="shared" si="201"/>
        <v>-0.12266618609123703</v>
      </c>
      <c r="F439" s="14">
        <f t="shared" si="229"/>
        <v>0.3640189226291824</v>
      </c>
      <c r="G439" s="3">
        <f t="shared" si="202"/>
        <v>29.101794727247086</v>
      </c>
      <c r="H439" s="3">
        <f t="shared" si="230"/>
        <v>104.89552685853573</v>
      </c>
      <c r="I439" s="3">
        <f t="shared" si="231"/>
        <v>190.6271488016738</v>
      </c>
      <c r="P439" s="3" t="str">
        <f t="shared" si="226"/>
        <v xml:space="preserve"> </v>
      </c>
      <c r="Q439" s="3" t="str">
        <f t="shared" si="209"/>
        <v xml:space="preserve"> </v>
      </c>
      <c r="R439" s="3" t="str">
        <f t="shared" si="210"/>
        <v xml:space="preserve"> </v>
      </c>
      <c r="S439" s="3" t="str">
        <f t="shared" si="211"/>
        <v xml:space="preserve"> </v>
      </c>
      <c r="T439" s="3" t="str">
        <f t="shared" si="212"/>
        <v xml:space="preserve"> </v>
      </c>
      <c r="U439" s="3" t="str">
        <f t="shared" si="213"/>
        <v xml:space="preserve"> </v>
      </c>
      <c r="V439" s="3" t="str">
        <f t="shared" si="214"/>
        <v xml:space="preserve"> </v>
      </c>
      <c r="W439" s="3">
        <f t="shared" si="215"/>
        <v>0.94779876109158556</v>
      </c>
      <c r="X439" s="3" t="str">
        <f t="shared" si="216"/>
        <v xml:space="preserve"> </v>
      </c>
      <c r="Y439" s="3" t="str">
        <f t="shared" si="217"/>
        <v xml:space="preserve"> </v>
      </c>
      <c r="AA439" s="16" t="str">
        <f t="shared" si="218"/>
        <v>UprStage</v>
      </c>
      <c r="AC439" s="3">
        <f t="shared" si="219"/>
        <v>2.3982428571428556</v>
      </c>
      <c r="AD439" s="3">
        <f t="shared" si="220"/>
        <v>19.801588161411491</v>
      </c>
      <c r="AE439" s="3">
        <f t="shared" si="221"/>
        <v>1.6019366941713769</v>
      </c>
      <c r="AF439" s="3">
        <f t="shared" si="223"/>
        <v>12.508469874140204</v>
      </c>
      <c r="AH439" s="28">
        <f t="shared" si="224"/>
        <v>0.26300000000000001</v>
      </c>
      <c r="AI439" s="28">
        <f t="shared" si="225"/>
        <v>2.5446900494077322E-4</v>
      </c>
      <c r="AJ439" s="40">
        <f t="shared" si="222"/>
        <v>1.2508469874140204E-2</v>
      </c>
      <c r="AK439" s="28"/>
      <c r="AM439" s="14">
        <f>Rho_Coef0+Rho_Coef1*Solution!I439+Rho_Coef2*Solution!I439^2</f>
        <v>0.98184545889877317</v>
      </c>
      <c r="AO439" s="3" t="str">
        <f t="shared" si="203"/>
        <v xml:space="preserve"> </v>
      </c>
      <c r="AP439" s="3" t="str">
        <f t="shared" si="204"/>
        <v xml:space="preserve"> </v>
      </c>
      <c r="AQ439" s="3" t="str">
        <f t="shared" si="205"/>
        <v xml:space="preserve"> </v>
      </c>
      <c r="AR439" s="3" t="str">
        <f t="shared" si="206"/>
        <v xml:space="preserve"> </v>
      </c>
    </row>
    <row r="440" spans="1:44">
      <c r="A440" s="3">
        <f t="shared" si="207"/>
        <v>4.3699999999999513</v>
      </c>
      <c r="B440" s="3">
        <f t="shared" si="227"/>
        <v>0.94625046040516336</v>
      </c>
      <c r="C440" s="3">
        <f t="shared" si="228"/>
        <v>4.0096497974217158</v>
      </c>
      <c r="D440" s="14">
        <f t="shared" si="208"/>
        <v>-0.46362897722340368</v>
      </c>
      <c r="E440" s="14">
        <f t="shared" si="201"/>
        <v>-0.12254736590722179</v>
      </c>
      <c r="F440" s="14">
        <f t="shared" si="229"/>
        <v>0.36007411727453786</v>
      </c>
      <c r="G440" s="3">
        <f t="shared" si="202"/>
        <v>28.814334898423592</v>
      </c>
      <c r="H440" s="3">
        <f t="shared" si="230"/>
        <v>105.1865448058082</v>
      </c>
      <c r="I440" s="3">
        <f t="shared" si="231"/>
        <v>191.67754478700408</v>
      </c>
      <c r="P440" s="3" t="str">
        <f t="shared" si="226"/>
        <v xml:space="preserve"> </v>
      </c>
      <c r="Q440" s="3" t="str">
        <f t="shared" si="209"/>
        <v xml:space="preserve"> </v>
      </c>
      <c r="R440" s="3" t="str">
        <f t="shared" si="210"/>
        <v xml:space="preserve"> </v>
      </c>
      <c r="S440" s="3" t="str">
        <f t="shared" si="211"/>
        <v xml:space="preserve"> </v>
      </c>
      <c r="T440" s="3" t="str">
        <f t="shared" si="212"/>
        <v xml:space="preserve"> </v>
      </c>
      <c r="U440" s="3" t="str">
        <f t="shared" si="213"/>
        <v xml:space="preserve"> </v>
      </c>
      <c r="V440" s="3" t="str">
        <f t="shared" si="214"/>
        <v xml:space="preserve"> </v>
      </c>
      <c r="W440" s="3">
        <f t="shared" si="215"/>
        <v>0.94625046040516336</v>
      </c>
      <c r="X440" s="3" t="str">
        <f t="shared" si="216"/>
        <v xml:space="preserve"> </v>
      </c>
      <c r="Y440" s="3" t="str">
        <f t="shared" si="217"/>
        <v xml:space="preserve"> </v>
      </c>
      <c r="AA440" s="16" t="str">
        <f t="shared" si="218"/>
        <v>UprStage</v>
      </c>
      <c r="AC440" s="3">
        <f t="shared" si="219"/>
        <v>2.3982428571428556</v>
      </c>
      <c r="AD440" s="3">
        <f t="shared" si="220"/>
        <v>19.801588161411491</v>
      </c>
      <c r="AE440" s="3">
        <f t="shared" si="221"/>
        <v>1.6114069402788607</v>
      </c>
      <c r="AF440" s="3">
        <f t="shared" si="223"/>
        <v>12.496353587333269</v>
      </c>
      <c r="AH440" s="28">
        <f t="shared" si="224"/>
        <v>0.26300000000000001</v>
      </c>
      <c r="AI440" s="28">
        <f t="shared" si="225"/>
        <v>2.5446900494077322E-4</v>
      </c>
      <c r="AJ440" s="40">
        <f t="shared" si="222"/>
        <v>1.2496353587333269E-2</v>
      </c>
      <c r="AK440" s="28"/>
      <c r="AM440" s="14">
        <f>Rho_Coef0+Rho_Coef1*Solution!I440+Rho_Coef2*Solution!I440^2</f>
        <v>0.98174604789785713</v>
      </c>
      <c r="AO440" s="3" t="str">
        <f t="shared" si="203"/>
        <v xml:space="preserve"> </v>
      </c>
      <c r="AP440" s="3" t="str">
        <f t="shared" si="204"/>
        <v xml:space="preserve"> </v>
      </c>
      <c r="AQ440" s="3" t="str">
        <f t="shared" si="205"/>
        <v xml:space="preserve"> </v>
      </c>
      <c r="AR440" s="3" t="str">
        <f t="shared" si="206"/>
        <v xml:space="preserve"> </v>
      </c>
    </row>
    <row r="441" spans="1:44">
      <c r="A441" s="3">
        <f t="shared" si="207"/>
        <v>4.379999999999951</v>
      </c>
      <c r="B441" s="3">
        <f t="shared" si="227"/>
        <v>0.94470215971874116</v>
      </c>
      <c r="C441" s="3">
        <f t="shared" si="228"/>
        <v>4.0191045605223357</v>
      </c>
      <c r="D441" s="14">
        <f t="shared" si="208"/>
        <v>-0.46612534601771677</v>
      </c>
      <c r="E441" s="14">
        <f t="shared" si="201"/>
        <v>-0.12242873998359896</v>
      </c>
      <c r="F441" s="14">
        <f t="shared" si="229"/>
        <v>0.35614807371742541</v>
      </c>
      <c r="G441" s="3">
        <f t="shared" si="202"/>
        <v>28.527774667850661</v>
      </c>
      <c r="H441" s="3">
        <f t="shared" si="230"/>
        <v>105.47468815479243</v>
      </c>
      <c r="I441" s="3">
        <f t="shared" si="231"/>
        <v>192.73083662379557</v>
      </c>
      <c r="P441" s="3" t="str">
        <f t="shared" si="226"/>
        <v xml:space="preserve"> </v>
      </c>
      <c r="Q441" s="3" t="str">
        <f t="shared" si="209"/>
        <v xml:space="preserve"> </v>
      </c>
      <c r="R441" s="3" t="str">
        <f t="shared" si="210"/>
        <v xml:space="preserve"> </v>
      </c>
      <c r="S441" s="3" t="str">
        <f t="shared" si="211"/>
        <v xml:space="preserve"> </v>
      </c>
      <c r="T441" s="3" t="str">
        <f t="shared" si="212"/>
        <v xml:space="preserve"> </v>
      </c>
      <c r="U441" s="3" t="str">
        <f t="shared" si="213"/>
        <v xml:space="preserve"> </v>
      </c>
      <c r="V441" s="3" t="str">
        <f t="shared" si="214"/>
        <v xml:space="preserve"> </v>
      </c>
      <c r="W441" s="3">
        <f t="shared" si="215"/>
        <v>0.94470215971874116</v>
      </c>
      <c r="X441" s="3" t="str">
        <f t="shared" si="216"/>
        <v xml:space="preserve"> </v>
      </c>
      <c r="Y441" s="3" t="str">
        <f t="shared" si="217"/>
        <v xml:space="preserve"> </v>
      </c>
      <c r="AA441" s="16" t="str">
        <f t="shared" si="218"/>
        <v>UprStage</v>
      </c>
      <c r="AC441" s="3">
        <f t="shared" si="219"/>
        <v>2.3982428571428556</v>
      </c>
      <c r="AD441" s="3">
        <f t="shared" si="220"/>
        <v>19.801588161411491</v>
      </c>
      <c r="AE441" s="3">
        <f t="shared" si="221"/>
        <v>1.6208617033794801</v>
      </c>
      <c r="AF441" s="3">
        <f t="shared" si="223"/>
        <v>12.4842571095735</v>
      </c>
      <c r="AH441" s="28">
        <f t="shared" si="224"/>
        <v>0.26300000000000001</v>
      </c>
      <c r="AI441" s="28">
        <f t="shared" si="225"/>
        <v>2.5446900494077322E-4</v>
      </c>
      <c r="AJ441" s="40">
        <f t="shared" si="222"/>
        <v>1.24842571095735E-2</v>
      </c>
      <c r="AK441" s="28"/>
      <c r="AM441" s="14">
        <f>Rho_Coef0+Rho_Coef1*Solution!I441+Rho_Coef2*Solution!I441^2</f>
        <v>0.98164637036783142</v>
      </c>
      <c r="AO441" s="3" t="str">
        <f t="shared" si="203"/>
        <v xml:space="preserve"> </v>
      </c>
      <c r="AP441" s="3" t="str">
        <f t="shared" si="204"/>
        <v xml:space="preserve"> </v>
      </c>
      <c r="AQ441" s="3" t="str">
        <f t="shared" si="205"/>
        <v xml:space="preserve"> </v>
      </c>
      <c r="AR441" s="3" t="str">
        <f t="shared" si="206"/>
        <v xml:space="preserve"> </v>
      </c>
    </row>
    <row r="442" spans="1:44">
      <c r="A442" s="3">
        <f t="shared" si="207"/>
        <v>4.3899999999999508</v>
      </c>
      <c r="B442" s="3">
        <f t="shared" si="227"/>
        <v>0.94315385903231896</v>
      </c>
      <c r="C442" s="3">
        <f t="shared" si="228"/>
        <v>4.0285438406160914</v>
      </c>
      <c r="D442" s="14">
        <f t="shared" si="208"/>
        <v>-0.46860263506411648</v>
      </c>
      <c r="E442" s="14">
        <f t="shared" si="201"/>
        <v>-0.1223103083203685</v>
      </c>
      <c r="F442" s="14">
        <f t="shared" si="229"/>
        <v>0.352240915647834</v>
      </c>
      <c r="G442" s="3">
        <f t="shared" si="202"/>
        <v>28.242127935692412</v>
      </c>
      <c r="H442" s="3">
        <f t="shared" si="230"/>
        <v>105.75996590147093</v>
      </c>
      <c r="I442" s="3">
        <f t="shared" si="231"/>
        <v>193.78699561174025</v>
      </c>
      <c r="P442" s="3" t="str">
        <f t="shared" si="226"/>
        <v xml:space="preserve"> </v>
      </c>
      <c r="Q442" s="3" t="str">
        <f t="shared" si="209"/>
        <v xml:space="preserve"> </v>
      </c>
      <c r="R442" s="3" t="str">
        <f t="shared" si="210"/>
        <v xml:space="preserve"> </v>
      </c>
      <c r="S442" s="3" t="str">
        <f t="shared" si="211"/>
        <v xml:space="preserve"> </v>
      </c>
      <c r="T442" s="3" t="str">
        <f t="shared" si="212"/>
        <v xml:space="preserve"> </v>
      </c>
      <c r="U442" s="3" t="str">
        <f t="shared" si="213"/>
        <v xml:space="preserve"> </v>
      </c>
      <c r="V442" s="3" t="str">
        <f t="shared" si="214"/>
        <v xml:space="preserve"> </v>
      </c>
      <c r="W442" s="3">
        <f t="shared" si="215"/>
        <v>0.94315385903231896</v>
      </c>
      <c r="X442" s="3" t="str">
        <f t="shared" si="216"/>
        <v xml:space="preserve"> </v>
      </c>
      <c r="Y442" s="3" t="str">
        <f t="shared" si="217"/>
        <v xml:space="preserve"> </v>
      </c>
      <c r="AA442" s="16" t="str">
        <f t="shared" si="218"/>
        <v>UprStage</v>
      </c>
      <c r="AC442" s="3">
        <f t="shared" si="219"/>
        <v>2.3982428571428556</v>
      </c>
      <c r="AD442" s="3">
        <f t="shared" si="220"/>
        <v>19.801588161411491</v>
      </c>
      <c r="AE442" s="3">
        <f t="shared" si="221"/>
        <v>1.6303009834732354</v>
      </c>
      <c r="AF442" s="3">
        <f t="shared" si="223"/>
        <v>12.472180440860896</v>
      </c>
      <c r="AH442" s="28">
        <f t="shared" si="224"/>
        <v>0.26300000000000001</v>
      </c>
      <c r="AI442" s="28">
        <f t="shared" si="225"/>
        <v>2.5446900494077322E-4</v>
      </c>
      <c r="AJ442" s="40">
        <f t="shared" si="222"/>
        <v>1.2472180440860896E-2</v>
      </c>
      <c r="AK442" s="28"/>
      <c r="AM442" s="14">
        <f>Rho_Coef0+Rho_Coef1*Solution!I442+Rho_Coef2*Solution!I442^2</f>
        <v>0.98154642908668355</v>
      </c>
      <c r="AO442" s="3" t="str">
        <f t="shared" si="203"/>
        <v xml:space="preserve"> </v>
      </c>
      <c r="AP442" s="3" t="str">
        <f t="shared" si="204"/>
        <v xml:space="preserve"> </v>
      </c>
      <c r="AQ442" s="3" t="str">
        <f t="shared" si="205"/>
        <v xml:space="preserve"> </v>
      </c>
      <c r="AR442" s="3" t="str">
        <f t="shared" si="206"/>
        <v xml:space="preserve"> </v>
      </c>
    </row>
    <row r="443" spans="1:44">
      <c r="A443" s="3">
        <f t="shared" si="207"/>
        <v>4.3999999999999506</v>
      </c>
      <c r="B443" s="3">
        <f t="shared" si="227"/>
        <v>0.94160555834589676</v>
      </c>
      <c r="C443" s="3">
        <f t="shared" si="228"/>
        <v>4.0379676377029821</v>
      </c>
      <c r="D443" s="14">
        <f t="shared" si="208"/>
        <v>-0.47106072494245921</v>
      </c>
      <c r="E443" s="14">
        <f t="shared" si="201"/>
        <v>-0.12219207091753041</v>
      </c>
      <c r="F443" s="14">
        <f t="shared" si="229"/>
        <v>0.34835276248590713</v>
      </c>
      <c r="G443" s="3">
        <f t="shared" si="202"/>
        <v>27.957408304652244</v>
      </c>
      <c r="H443" s="3">
        <f t="shared" si="230"/>
        <v>106.04238718082786</v>
      </c>
      <c r="I443" s="3">
        <f t="shared" si="231"/>
        <v>194.8459931411702</v>
      </c>
      <c r="P443" s="3" t="str">
        <f t="shared" si="226"/>
        <v xml:space="preserve"> </v>
      </c>
      <c r="Q443" s="3" t="str">
        <f t="shared" si="209"/>
        <v xml:space="preserve"> </v>
      </c>
      <c r="R443" s="3" t="str">
        <f t="shared" si="210"/>
        <v xml:space="preserve"> </v>
      </c>
      <c r="S443" s="3" t="str">
        <f t="shared" si="211"/>
        <v xml:space="preserve"> </v>
      </c>
      <c r="T443" s="3" t="str">
        <f t="shared" si="212"/>
        <v xml:space="preserve"> </v>
      </c>
      <c r="U443" s="3" t="str">
        <f t="shared" si="213"/>
        <v xml:space="preserve"> </v>
      </c>
      <c r="V443" s="3" t="str">
        <f t="shared" si="214"/>
        <v xml:space="preserve"> </v>
      </c>
      <c r="W443" s="3">
        <f t="shared" si="215"/>
        <v>0.94160555834589676</v>
      </c>
      <c r="X443" s="3" t="str">
        <f t="shared" si="216"/>
        <v xml:space="preserve"> </v>
      </c>
      <c r="Y443" s="3" t="str">
        <f t="shared" si="217"/>
        <v xml:space="preserve"> </v>
      </c>
      <c r="AA443" s="16" t="str">
        <f t="shared" si="218"/>
        <v>UprStage</v>
      </c>
      <c r="AC443" s="3">
        <f t="shared" si="219"/>
        <v>2.3982428571428556</v>
      </c>
      <c r="AD443" s="3">
        <f t="shared" si="220"/>
        <v>19.801588161411491</v>
      </c>
      <c r="AE443" s="3">
        <f t="shared" si="221"/>
        <v>1.6397247805601265</v>
      </c>
      <c r="AF443" s="3">
        <f t="shared" si="223"/>
        <v>12.460123581195456</v>
      </c>
      <c r="AH443" s="28">
        <f t="shared" si="224"/>
        <v>0.26300000000000001</v>
      </c>
      <c r="AI443" s="28">
        <f t="shared" si="225"/>
        <v>2.5446900494077322E-4</v>
      </c>
      <c r="AJ443" s="40">
        <f t="shared" si="222"/>
        <v>1.2460123581195456E-2</v>
      </c>
      <c r="AK443" s="28"/>
      <c r="AM443" s="14">
        <f>Rho_Coef0+Rho_Coef1*Solution!I443+Rho_Coef2*Solution!I443^2</f>
        <v>0.98144622682316862</v>
      </c>
      <c r="AO443" s="3" t="str">
        <f t="shared" si="203"/>
        <v xml:space="preserve"> </v>
      </c>
      <c r="AP443" s="3" t="str">
        <f t="shared" si="204"/>
        <v xml:space="preserve"> </v>
      </c>
      <c r="AQ443" s="3" t="str">
        <f t="shared" si="205"/>
        <v xml:space="preserve"> </v>
      </c>
      <c r="AR443" s="3" t="str">
        <f t="shared" si="206"/>
        <v xml:space="preserve"> </v>
      </c>
    </row>
    <row r="444" spans="1:44">
      <c r="A444" s="3">
        <f t="shared" si="207"/>
        <v>4.4099999999999504</v>
      </c>
      <c r="B444" s="3">
        <f t="shared" si="227"/>
        <v>0.94005725765947457</v>
      </c>
      <c r="C444" s="3">
        <f t="shared" si="228"/>
        <v>4.0473759517830086</v>
      </c>
      <c r="D444" s="14">
        <f t="shared" si="208"/>
        <v>-0.47349950046818284</v>
      </c>
      <c r="E444" s="14">
        <f t="shared" si="201"/>
        <v>-0.12207402777508468</v>
      </c>
      <c r="F444" s="14">
        <f t="shared" si="229"/>
        <v>0.34448372941620703</v>
      </c>
      <c r="G444" s="3">
        <f t="shared" si="202"/>
        <v>27.673629081066036</v>
      </c>
      <c r="H444" s="3">
        <f t="shared" si="230"/>
        <v>106.32196126387439</v>
      </c>
      <c r="I444" s="3">
        <f t="shared" si="231"/>
        <v>195.90780069443252</v>
      </c>
      <c r="P444" s="3" t="str">
        <f t="shared" si="226"/>
        <v xml:space="preserve"> </v>
      </c>
      <c r="Q444" s="3" t="str">
        <f t="shared" si="209"/>
        <v xml:space="preserve"> </v>
      </c>
      <c r="R444" s="3" t="str">
        <f t="shared" si="210"/>
        <v xml:space="preserve"> </v>
      </c>
      <c r="S444" s="3" t="str">
        <f t="shared" si="211"/>
        <v xml:space="preserve"> </v>
      </c>
      <c r="T444" s="3" t="str">
        <f t="shared" si="212"/>
        <v xml:space="preserve"> </v>
      </c>
      <c r="U444" s="3" t="str">
        <f t="shared" si="213"/>
        <v xml:space="preserve"> </v>
      </c>
      <c r="V444" s="3" t="str">
        <f t="shared" si="214"/>
        <v xml:space="preserve"> </v>
      </c>
      <c r="W444" s="3">
        <f t="shared" si="215"/>
        <v>0.94005725765947457</v>
      </c>
      <c r="X444" s="3" t="str">
        <f t="shared" si="216"/>
        <v xml:space="preserve"> </v>
      </c>
      <c r="Y444" s="3" t="str">
        <f t="shared" si="217"/>
        <v xml:space="preserve"> </v>
      </c>
      <c r="AA444" s="16" t="str">
        <f t="shared" si="218"/>
        <v>UprStage</v>
      </c>
      <c r="AC444" s="3">
        <f t="shared" si="219"/>
        <v>2.3982428571428556</v>
      </c>
      <c r="AD444" s="3">
        <f t="shared" si="220"/>
        <v>19.801588161411491</v>
      </c>
      <c r="AE444" s="3">
        <f t="shared" si="221"/>
        <v>1.6491330946401535</v>
      </c>
      <c r="AF444" s="3">
        <f t="shared" si="223"/>
        <v>12.448086530577179</v>
      </c>
      <c r="AH444" s="28">
        <f t="shared" si="224"/>
        <v>0.26300000000000001</v>
      </c>
      <c r="AI444" s="28">
        <f t="shared" si="225"/>
        <v>2.5446900494077322E-4</v>
      </c>
      <c r="AJ444" s="40">
        <f t="shared" si="222"/>
        <v>1.2448086530577178E-2</v>
      </c>
      <c r="AK444" s="28"/>
      <c r="AM444" s="14">
        <f>Rho_Coef0+Rho_Coef1*Solution!I444+Rho_Coef2*Solution!I444^2</f>
        <v>0.98134576633667725</v>
      </c>
      <c r="AO444" s="3" t="str">
        <f t="shared" si="203"/>
        <v xml:space="preserve"> </v>
      </c>
      <c r="AP444" s="3" t="str">
        <f t="shared" si="204"/>
        <v xml:space="preserve"> </v>
      </c>
      <c r="AQ444" s="3" t="str">
        <f t="shared" si="205"/>
        <v xml:space="preserve"> </v>
      </c>
      <c r="AR444" s="3" t="str">
        <f t="shared" si="206"/>
        <v xml:space="preserve"> </v>
      </c>
    </row>
    <row r="445" spans="1:44">
      <c r="A445" s="3">
        <f t="shared" si="207"/>
        <v>4.4199999999999502</v>
      </c>
      <c r="B445" s="3">
        <f t="shared" si="227"/>
        <v>0.93850895697305237</v>
      </c>
      <c r="C445" s="3">
        <f t="shared" si="228"/>
        <v>4.0567687828561709</v>
      </c>
      <c r="D445" s="14">
        <f t="shared" si="208"/>
        <v>-0.47591885065729828</v>
      </c>
      <c r="E445" s="14">
        <f t="shared" si="201"/>
        <v>-0.12195617889303134</v>
      </c>
      <c r="F445" s="14">
        <f t="shared" si="229"/>
        <v>0.34063392742272275</v>
      </c>
      <c r="G445" s="3">
        <f t="shared" si="202"/>
        <v>27.390803276068542</v>
      </c>
      <c r="H445" s="3">
        <f t="shared" si="230"/>
        <v>106.59869755468505</v>
      </c>
      <c r="I445" s="3">
        <f t="shared" si="231"/>
        <v>196.97238984723506</v>
      </c>
      <c r="P445" s="3" t="str">
        <f t="shared" si="226"/>
        <v xml:space="preserve"> </v>
      </c>
      <c r="Q445" s="3" t="str">
        <f t="shared" si="209"/>
        <v xml:space="preserve"> </v>
      </c>
      <c r="R445" s="3" t="str">
        <f t="shared" si="210"/>
        <v xml:space="preserve"> </v>
      </c>
      <c r="S445" s="3" t="str">
        <f t="shared" si="211"/>
        <v xml:space="preserve"> </v>
      </c>
      <c r="T445" s="3" t="str">
        <f t="shared" si="212"/>
        <v xml:space="preserve"> </v>
      </c>
      <c r="U445" s="3" t="str">
        <f t="shared" si="213"/>
        <v xml:space="preserve"> </v>
      </c>
      <c r="V445" s="3" t="str">
        <f t="shared" si="214"/>
        <v xml:space="preserve"> </v>
      </c>
      <c r="W445" s="3">
        <f t="shared" si="215"/>
        <v>0.93850895697305237</v>
      </c>
      <c r="X445" s="3" t="str">
        <f t="shared" si="216"/>
        <v xml:space="preserve"> </v>
      </c>
      <c r="Y445" s="3" t="str">
        <f t="shared" si="217"/>
        <v xml:space="preserve"> </v>
      </c>
      <c r="AA445" s="16" t="str">
        <f t="shared" si="218"/>
        <v>UprStage</v>
      </c>
      <c r="AC445" s="3">
        <f t="shared" si="219"/>
        <v>2.3982428571428556</v>
      </c>
      <c r="AD445" s="3">
        <f t="shared" si="220"/>
        <v>19.801588161411491</v>
      </c>
      <c r="AE445" s="3">
        <f t="shared" si="221"/>
        <v>1.658525925713316</v>
      </c>
      <c r="AF445" s="3">
        <f t="shared" si="223"/>
        <v>12.436069289006067</v>
      </c>
      <c r="AH445" s="28">
        <f t="shared" si="224"/>
        <v>0.26300000000000001</v>
      </c>
      <c r="AI445" s="28">
        <f t="shared" si="225"/>
        <v>2.5446900494077322E-4</v>
      </c>
      <c r="AJ445" s="40">
        <f t="shared" si="222"/>
        <v>1.2436069289006067E-2</v>
      </c>
      <c r="AK445" s="28"/>
      <c r="AM445" s="14">
        <f>Rho_Coef0+Rho_Coef1*Solution!I445+Rho_Coef2*Solution!I445^2</f>
        <v>0.98124505037710619</v>
      </c>
      <c r="AO445" s="3" t="str">
        <f t="shared" si="203"/>
        <v xml:space="preserve"> </v>
      </c>
      <c r="AP445" s="3" t="str">
        <f t="shared" si="204"/>
        <v xml:space="preserve"> </v>
      </c>
      <c r="AQ445" s="3" t="str">
        <f t="shared" si="205"/>
        <v xml:space="preserve"> </v>
      </c>
      <c r="AR445" s="3" t="str">
        <f t="shared" si="206"/>
        <v xml:space="preserve"> </v>
      </c>
    </row>
    <row r="446" spans="1:44">
      <c r="A446" s="3">
        <f t="shared" si="207"/>
        <v>4.42999999999995</v>
      </c>
      <c r="B446" s="3">
        <f t="shared" si="227"/>
        <v>0.93696065628663017</v>
      </c>
      <c r="C446" s="3">
        <f t="shared" si="228"/>
        <v>4.0661461309224691</v>
      </c>
      <c r="D446" s="14">
        <f t="shared" si="208"/>
        <v>-0.47831866869066247</v>
      </c>
      <c r="E446" s="14">
        <f t="shared" si="201"/>
        <v>-0.12183852427137036</v>
      </c>
      <c r="F446" s="14">
        <f t="shared" si="229"/>
        <v>0.33680346332459732</v>
      </c>
      <c r="G446" s="3">
        <f t="shared" si="202"/>
        <v>27.108943606831598</v>
      </c>
      <c r="H446" s="3">
        <f t="shared" si="230"/>
        <v>106.87260558744573</v>
      </c>
      <c r="I446" s="3">
        <f t="shared" si="231"/>
        <v>198.03973226996226</v>
      </c>
      <c r="P446" s="3" t="str">
        <f t="shared" si="226"/>
        <v xml:space="preserve"> </v>
      </c>
      <c r="Q446" s="3" t="str">
        <f t="shared" si="209"/>
        <v xml:space="preserve"> </v>
      </c>
      <c r="R446" s="3" t="str">
        <f t="shared" si="210"/>
        <v xml:space="preserve"> </v>
      </c>
      <c r="S446" s="3" t="str">
        <f t="shared" si="211"/>
        <v xml:space="preserve"> </v>
      </c>
      <c r="T446" s="3" t="str">
        <f t="shared" si="212"/>
        <v xml:space="preserve"> </v>
      </c>
      <c r="U446" s="3" t="str">
        <f t="shared" si="213"/>
        <v xml:space="preserve"> </v>
      </c>
      <c r="V446" s="3" t="str">
        <f t="shared" si="214"/>
        <v xml:space="preserve"> </v>
      </c>
      <c r="W446" s="3">
        <f t="shared" si="215"/>
        <v>0.93696065628663017</v>
      </c>
      <c r="X446" s="3" t="str">
        <f t="shared" si="216"/>
        <v xml:space="preserve"> </v>
      </c>
      <c r="Y446" s="3" t="str">
        <f t="shared" si="217"/>
        <v xml:space="preserve"> </v>
      </c>
      <c r="AA446" s="16" t="str">
        <f t="shared" si="218"/>
        <v>UprStage</v>
      </c>
      <c r="AC446" s="3">
        <f t="shared" si="219"/>
        <v>2.3982428571428556</v>
      </c>
      <c r="AD446" s="3">
        <f t="shared" si="220"/>
        <v>19.801588161411491</v>
      </c>
      <c r="AE446" s="3">
        <f t="shared" si="221"/>
        <v>1.6679032737796144</v>
      </c>
      <c r="AF446" s="3">
        <f t="shared" si="223"/>
        <v>12.424071856482119</v>
      </c>
      <c r="AH446" s="28">
        <f t="shared" si="224"/>
        <v>0.26300000000000001</v>
      </c>
      <c r="AI446" s="28">
        <f t="shared" si="225"/>
        <v>2.5446900494077322E-4</v>
      </c>
      <c r="AJ446" s="40">
        <f t="shared" si="222"/>
        <v>1.2424071856482118E-2</v>
      </c>
      <c r="AK446" s="28"/>
      <c r="AM446" s="14">
        <f>Rho_Coef0+Rho_Coef1*Solution!I446+Rho_Coef2*Solution!I446^2</f>
        <v>0.98114408168473155</v>
      </c>
      <c r="AO446" s="3" t="str">
        <f t="shared" si="203"/>
        <v xml:space="preserve"> </v>
      </c>
      <c r="AP446" s="3" t="str">
        <f t="shared" si="204"/>
        <v xml:space="preserve"> </v>
      </c>
      <c r="AQ446" s="3" t="str">
        <f t="shared" si="205"/>
        <v xml:space="preserve"> </v>
      </c>
      <c r="AR446" s="3" t="str">
        <f t="shared" si="206"/>
        <v xml:space="preserve"> </v>
      </c>
    </row>
    <row r="447" spans="1:44">
      <c r="A447" s="3">
        <f t="shared" si="207"/>
        <v>4.4399999999999498</v>
      </c>
      <c r="B447" s="3">
        <f t="shared" si="227"/>
        <v>0.93541235560020797</v>
      </c>
      <c r="C447" s="3">
        <f t="shared" si="228"/>
        <v>4.0755079959819032</v>
      </c>
      <c r="D447" s="14">
        <f t="shared" si="208"/>
        <v>-0.48069885187756167</v>
      </c>
      <c r="E447" s="14">
        <f t="shared" si="201"/>
        <v>-0.12172106391010176</v>
      </c>
      <c r="F447" s="14">
        <f t="shared" si="229"/>
        <v>0.33299243981254456</v>
      </c>
      <c r="G447" s="3">
        <f t="shared" si="202"/>
        <v>26.828062497872065</v>
      </c>
      <c r="H447" s="3">
        <f t="shared" si="230"/>
        <v>107.14369502351406</v>
      </c>
      <c r="I447" s="3">
        <f t="shared" si="231"/>
        <v>199.1097997289616</v>
      </c>
      <c r="P447" s="3" t="str">
        <f t="shared" si="226"/>
        <v xml:space="preserve"> </v>
      </c>
      <c r="Q447" s="3" t="str">
        <f t="shared" si="209"/>
        <v xml:space="preserve"> </v>
      </c>
      <c r="R447" s="3" t="str">
        <f t="shared" si="210"/>
        <v xml:space="preserve"> </v>
      </c>
      <c r="S447" s="3" t="str">
        <f t="shared" si="211"/>
        <v xml:space="preserve"> </v>
      </c>
      <c r="T447" s="3" t="str">
        <f t="shared" si="212"/>
        <v xml:space="preserve"> </v>
      </c>
      <c r="U447" s="3" t="str">
        <f t="shared" si="213"/>
        <v xml:space="preserve"> </v>
      </c>
      <c r="V447" s="3" t="str">
        <f t="shared" si="214"/>
        <v xml:space="preserve"> </v>
      </c>
      <c r="W447" s="3">
        <f t="shared" si="215"/>
        <v>0.93541235560020797</v>
      </c>
      <c r="X447" s="3" t="str">
        <f t="shared" si="216"/>
        <v xml:space="preserve"> </v>
      </c>
      <c r="Y447" s="3" t="str">
        <f t="shared" si="217"/>
        <v xml:space="preserve"> </v>
      </c>
      <c r="AA447" s="16" t="str">
        <f t="shared" si="218"/>
        <v>UprStage</v>
      </c>
      <c r="AC447" s="3">
        <f t="shared" si="219"/>
        <v>2.3982428571428556</v>
      </c>
      <c r="AD447" s="3">
        <f t="shared" si="220"/>
        <v>19.801588161411491</v>
      </c>
      <c r="AE447" s="3">
        <f t="shared" si="221"/>
        <v>1.6772651388390487</v>
      </c>
      <c r="AF447" s="3">
        <f t="shared" si="223"/>
        <v>12.412094233005336</v>
      </c>
      <c r="AH447" s="28">
        <f t="shared" si="224"/>
        <v>0.26300000000000001</v>
      </c>
      <c r="AI447" s="28">
        <f t="shared" si="225"/>
        <v>2.5446900494077322E-4</v>
      </c>
      <c r="AJ447" s="40">
        <f t="shared" si="222"/>
        <v>1.2412094233005336E-2</v>
      </c>
      <c r="AK447" s="28"/>
      <c r="AM447" s="14">
        <f>Rho_Coef0+Rho_Coef1*Solution!I447+Rho_Coef2*Solution!I447^2</f>
        <v>0.98104286299008581</v>
      </c>
      <c r="AO447" s="3" t="str">
        <f t="shared" si="203"/>
        <v xml:space="preserve"> </v>
      </c>
      <c r="AP447" s="3" t="str">
        <f t="shared" si="204"/>
        <v xml:space="preserve"> </v>
      </c>
      <c r="AQ447" s="3" t="str">
        <f t="shared" si="205"/>
        <v xml:space="preserve"> </v>
      </c>
      <c r="AR447" s="3" t="str">
        <f t="shared" si="206"/>
        <v xml:space="preserve"> </v>
      </c>
    </row>
    <row r="448" spans="1:44">
      <c r="A448" s="3">
        <f t="shared" si="207"/>
        <v>4.4499999999999496</v>
      </c>
      <c r="B448" s="3">
        <f t="shared" si="227"/>
        <v>0.93386405491378577</v>
      </c>
      <c r="C448" s="3">
        <f t="shared" si="228"/>
        <v>4.084854378034473</v>
      </c>
      <c r="D448" s="14">
        <f t="shared" si="208"/>
        <v>-0.48305930161863142</v>
      </c>
      <c r="E448" s="14">
        <f t="shared" si="201"/>
        <v>-0.12160379780922555</v>
      </c>
      <c r="F448" s="14">
        <f t="shared" si="229"/>
        <v>0.32920095548592881</v>
      </c>
      <c r="G448" s="3">
        <f t="shared" si="202"/>
        <v>26.548172082427858</v>
      </c>
      <c r="H448" s="3">
        <f t="shared" si="230"/>
        <v>107.41197564849277</v>
      </c>
      <c r="I448" s="3">
        <f t="shared" si="231"/>
        <v>200.18256408780087</v>
      </c>
      <c r="P448" s="3" t="str">
        <f t="shared" si="226"/>
        <v xml:space="preserve"> </v>
      </c>
      <c r="Q448" s="3" t="str">
        <f t="shared" si="209"/>
        <v xml:space="preserve"> </v>
      </c>
      <c r="R448" s="3" t="str">
        <f t="shared" si="210"/>
        <v xml:space="preserve"> </v>
      </c>
      <c r="S448" s="3" t="str">
        <f t="shared" si="211"/>
        <v xml:space="preserve"> </v>
      </c>
      <c r="T448" s="3" t="str">
        <f t="shared" si="212"/>
        <v xml:space="preserve"> </v>
      </c>
      <c r="U448" s="3" t="str">
        <f t="shared" si="213"/>
        <v xml:space="preserve"> </v>
      </c>
      <c r="V448" s="3" t="str">
        <f t="shared" si="214"/>
        <v xml:space="preserve"> </v>
      </c>
      <c r="W448" s="3">
        <f t="shared" si="215"/>
        <v>0.93386405491378577</v>
      </c>
      <c r="X448" s="3" t="str">
        <f t="shared" si="216"/>
        <v xml:space="preserve"> </v>
      </c>
      <c r="Y448" s="3" t="str">
        <f t="shared" si="217"/>
        <v xml:space="preserve"> </v>
      </c>
      <c r="AA448" s="16" t="str">
        <f t="shared" si="218"/>
        <v>UprStage</v>
      </c>
      <c r="AC448" s="3">
        <f t="shared" si="219"/>
        <v>2.3982428571428556</v>
      </c>
      <c r="AD448" s="3">
        <f t="shared" si="220"/>
        <v>19.801588161411491</v>
      </c>
      <c r="AE448" s="3">
        <f t="shared" si="221"/>
        <v>1.6866115208916186</v>
      </c>
      <c r="AF448" s="3">
        <f t="shared" si="223"/>
        <v>12.400136418575716</v>
      </c>
      <c r="AH448" s="28">
        <f t="shared" si="224"/>
        <v>0.26300000000000001</v>
      </c>
      <c r="AI448" s="28">
        <f t="shared" si="225"/>
        <v>2.5446900494077322E-4</v>
      </c>
      <c r="AJ448" s="40">
        <f t="shared" si="222"/>
        <v>1.2400136418575717E-2</v>
      </c>
      <c r="AK448" s="28"/>
      <c r="AM448" s="14">
        <f>Rho_Coef0+Rho_Coef1*Solution!I448+Rho_Coef2*Solution!I448^2</f>
        <v>0.9809413970138362</v>
      </c>
      <c r="AO448" s="3" t="str">
        <f t="shared" si="203"/>
        <v xml:space="preserve"> </v>
      </c>
      <c r="AP448" s="3" t="str">
        <f t="shared" si="204"/>
        <v xml:space="preserve"> </v>
      </c>
      <c r="AQ448" s="3" t="str">
        <f t="shared" si="205"/>
        <v xml:space="preserve"> </v>
      </c>
      <c r="AR448" s="3" t="str">
        <f t="shared" si="206"/>
        <v xml:space="preserve"> </v>
      </c>
    </row>
    <row r="449" spans="1:44">
      <c r="A449" s="3">
        <f t="shared" si="207"/>
        <v>4.4599999999999493</v>
      </c>
      <c r="B449" s="3">
        <f t="shared" si="227"/>
        <v>0.93231575422736368</v>
      </c>
      <c r="C449" s="3">
        <f t="shared" si="228"/>
        <v>4.0941852770801788</v>
      </c>
      <c r="D449" s="14">
        <f t="shared" si="208"/>
        <v>-0.48539992336814275</v>
      </c>
      <c r="E449" s="14">
        <f t="shared" si="201"/>
        <v>-0.1214867259687417</v>
      </c>
      <c r="F449" s="14">
        <f t="shared" si="229"/>
        <v>0.32542910489047921</v>
      </c>
      <c r="G449" s="3">
        <f t="shared" si="202"/>
        <v>26.269284203900195</v>
      </c>
      <c r="H449" s="3">
        <f t="shared" si="230"/>
        <v>107.67745736931705</v>
      </c>
      <c r="I449" s="3">
        <f t="shared" si="231"/>
        <v>201.25799730849599</v>
      </c>
      <c r="P449" s="3" t="str">
        <f t="shared" si="226"/>
        <v xml:space="preserve"> </v>
      </c>
      <c r="Q449" s="3" t="str">
        <f t="shared" si="209"/>
        <v xml:space="preserve"> </v>
      </c>
      <c r="R449" s="3" t="str">
        <f t="shared" si="210"/>
        <v xml:space="preserve"> </v>
      </c>
      <c r="S449" s="3" t="str">
        <f t="shared" si="211"/>
        <v xml:space="preserve"> </v>
      </c>
      <c r="T449" s="3" t="str">
        <f t="shared" si="212"/>
        <v xml:space="preserve"> </v>
      </c>
      <c r="U449" s="3" t="str">
        <f t="shared" si="213"/>
        <v xml:space="preserve"> </v>
      </c>
      <c r="V449" s="3" t="str">
        <f t="shared" si="214"/>
        <v xml:space="preserve"> </v>
      </c>
      <c r="W449" s="3">
        <f t="shared" si="215"/>
        <v>0.93231575422736368</v>
      </c>
      <c r="X449" s="3" t="str">
        <f t="shared" si="216"/>
        <v xml:space="preserve"> </v>
      </c>
      <c r="Y449" s="3" t="str">
        <f t="shared" si="217"/>
        <v xml:space="preserve"> </v>
      </c>
      <c r="AA449" s="16" t="str">
        <f t="shared" si="218"/>
        <v>UprStage</v>
      </c>
      <c r="AC449" s="3">
        <f t="shared" si="219"/>
        <v>2.3982428571428556</v>
      </c>
      <c r="AD449" s="3">
        <f t="shared" si="220"/>
        <v>19.801588161411491</v>
      </c>
      <c r="AE449" s="3">
        <f t="shared" si="221"/>
        <v>1.6959424199373243</v>
      </c>
      <c r="AF449" s="3">
        <f t="shared" si="223"/>
        <v>12.388198413193262</v>
      </c>
      <c r="AH449" s="28">
        <f t="shared" si="224"/>
        <v>0.26300000000000001</v>
      </c>
      <c r="AI449" s="28">
        <f t="shared" si="225"/>
        <v>2.5446900494077322E-4</v>
      </c>
      <c r="AJ449" s="40">
        <f t="shared" si="222"/>
        <v>1.2388198413193262E-2</v>
      </c>
      <c r="AK449" s="28"/>
      <c r="AM449" s="14">
        <f>Rho_Coef0+Rho_Coef1*Solution!I449+Rho_Coef2*Solution!I449^2</f>
        <v>0.98083968646666764</v>
      </c>
      <c r="AO449" s="3" t="str">
        <f t="shared" si="203"/>
        <v xml:space="preserve"> </v>
      </c>
      <c r="AP449" s="3" t="str">
        <f t="shared" si="204"/>
        <v xml:space="preserve"> </v>
      </c>
      <c r="AQ449" s="3" t="str">
        <f t="shared" si="205"/>
        <v xml:space="preserve"> </v>
      </c>
      <c r="AR449" s="3" t="str">
        <f t="shared" si="206"/>
        <v xml:space="preserve"> </v>
      </c>
    </row>
    <row r="450" spans="1:44">
      <c r="A450" s="3">
        <f t="shared" si="207"/>
        <v>4.4699999999999491</v>
      </c>
      <c r="B450" s="3">
        <f t="shared" si="227"/>
        <v>0.93076745354094137</v>
      </c>
      <c r="C450" s="3">
        <f t="shared" si="228"/>
        <v>4.1035006931190203</v>
      </c>
      <c r="D450" s="14">
        <f t="shared" si="208"/>
        <v>-0.48772062659568044</v>
      </c>
      <c r="E450" s="14">
        <f t="shared" si="201"/>
        <v>-0.12136984838865021</v>
      </c>
      <c r="F450" s="14">
        <f t="shared" si="229"/>
        <v>0.3216769785566107</v>
      </c>
      <c r="G450" s="3">
        <f t="shared" si="202"/>
        <v>25.991410417360157</v>
      </c>
      <c r="H450" s="3">
        <f t="shared" si="230"/>
        <v>107.94015021135606</v>
      </c>
      <c r="I450" s="3">
        <f t="shared" si="231"/>
        <v>202.33607145271003</v>
      </c>
      <c r="P450" s="3" t="str">
        <f t="shared" si="226"/>
        <v xml:space="preserve"> </v>
      </c>
      <c r="Q450" s="3" t="str">
        <f t="shared" si="209"/>
        <v xml:space="preserve"> </v>
      </c>
      <c r="R450" s="3" t="str">
        <f t="shared" si="210"/>
        <v xml:space="preserve"> </v>
      </c>
      <c r="S450" s="3" t="str">
        <f t="shared" si="211"/>
        <v xml:space="preserve"> </v>
      </c>
      <c r="T450" s="3" t="str">
        <f t="shared" si="212"/>
        <v xml:space="preserve"> </v>
      </c>
      <c r="U450" s="3" t="str">
        <f t="shared" si="213"/>
        <v xml:space="preserve"> </v>
      </c>
      <c r="V450" s="3" t="str">
        <f t="shared" si="214"/>
        <v xml:space="preserve"> </v>
      </c>
      <c r="W450" s="3">
        <f t="shared" si="215"/>
        <v>0.93076745354094137</v>
      </c>
      <c r="X450" s="3" t="str">
        <f t="shared" si="216"/>
        <v xml:space="preserve"> </v>
      </c>
      <c r="Y450" s="3" t="str">
        <f t="shared" si="217"/>
        <v xml:space="preserve"> </v>
      </c>
      <c r="AA450" s="16" t="str">
        <f t="shared" si="218"/>
        <v>UprStage</v>
      </c>
      <c r="AC450" s="3">
        <f t="shared" si="219"/>
        <v>2.3982428571428556</v>
      </c>
      <c r="AD450" s="3">
        <f t="shared" si="220"/>
        <v>19.801588161411491</v>
      </c>
      <c r="AE450" s="3">
        <f t="shared" si="221"/>
        <v>1.7052578359761659</v>
      </c>
      <c r="AF450" s="3">
        <f t="shared" si="223"/>
        <v>12.376280216857971</v>
      </c>
      <c r="AH450" s="28">
        <f t="shared" si="224"/>
        <v>0.26300000000000001</v>
      </c>
      <c r="AI450" s="28">
        <f t="shared" si="225"/>
        <v>2.5446900494077322E-4</v>
      </c>
      <c r="AJ450" s="40">
        <f t="shared" si="222"/>
        <v>1.2376280216857971E-2</v>
      </c>
      <c r="AK450" s="28"/>
      <c r="AM450" s="14">
        <f>Rho_Coef0+Rho_Coef1*Solution!I450+Rho_Coef2*Solution!I450^2</f>
        <v>0.98073773404916775</v>
      </c>
      <c r="AO450" s="3" t="str">
        <f t="shared" si="203"/>
        <v xml:space="preserve"> </v>
      </c>
      <c r="AP450" s="3" t="str">
        <f t="shared" si="204"/>
        <v xml:space="preserve"> </v>
      </c>
      <c r="AQ450" s="3" t="str">
        <f t="shared" si="205"/>
        <v xml:space="preserve"> </v>
      </c>
      <c r="AR450" s="3" t="str">
        <f t="shared" si="206"/>
        <v xml:space="preserve"> </v>
      </c>
    </row>
    <row r="451" spans="1:44">
      <c r="A451" s="3">
        <f t="shared" si="207"/>
        <v>4.4799999999999489</v>
      </c>
      <c r="B451" s="3">
        <f t="shared" si="227"/>
        <v>0.92921915285451928</v>
      </c>
      <c r="C451" s="3">
        <f t="shared" si="228"/>
        <v>4.1128006261509977</v>
      </c>
      <c r="D451" s="14">
        <f t="shared" si="208"/>
        <v>-0.49002132474724058</v>
      </c>
      <c r="E451" s="14">
        <f t="shared" ref="E451:E514" si="232">-Grav*AJ451</f>
        <v>-0.12125316506895112</v>
      </c>
      <c r="F451" s="14">
        <f t="shared" si="229"/>
        <v>0.31794466303832758</v>
      </c>
      <c r="G451" s="3">
        <f t="shared" ref="G451:G514" si="233">F451/AJ451</f>
        <v>25.714561991118064</v>
      </c>
      <c r="H451" s="3">
        <f t="shared" si="230"/>
        <v>108.20006431552966</v>
      </c>
      <c r="I451" s="3">
        <f t="shared" si="231"/>
        <v>203.41675868292316</v>
      </c>
      <c r="P451" s="3" t="str">
        <f t="shared" si="226"/>
        <v xml:space="preserve"> </v>
      </c>
      <c r="Q451" s="3" t="str">
        <f t="shared" si="209"/>
        <v xml:space="preserve"> </v>
      </c>
      <c r="R451" s="3" t="str">
        <f t="shared" si="210"/>
        <v xml:space="preserve"> </v>
      </c>
      <c r="S451" s="3" t="str">
        <f t="shared" si="211"/>
        <v xml:space="preserve"> </v>
      </c>
      <c r="T451" s="3" t="str">
        <f t="shared" si="212"/>
        <v xml:space="preserve"> </v>
      </c>
      <c r="U451" s="3" t="str">
        <f t="shared" si="213"/>
        <v xml:space="preserve"> </v>
      </c>
      <c r="V451" s="3" t="str">
        <f t="shared" si="214"/>
        <v xml:space="preserve"> </v>
      </c>
      <c r="W451" s="3">
        <f t="shared" si="215"/>
        <v>0.92921915285451928</v>
      </c>
      <c r="X451" s="3" t="str">
        <f t="shared" si="216"/>
        <v xml:space="preserve"> </v>
      </c>
      <c r="Y451" s="3" t="str">
        <f t="shared" si="217"/>
        <v xml:space="preserve"> </v>
      </c>
      <c r="AA451" s="16" t="str">
        <f t="shared" si="218"/>
        <v>UprStage</v>
      </c>
      <c r="AC451" s="3">
        <f t="shared" si="219"/>
        <v>2.3982428571428556</v>
      </c>
      <c r="AD451" s="3">
        <f t="shared" si="220"/>
        <v>19.801588161411491</v>
      </c>
      <c r="AE451" s="3">
        <f t="shared" si="221"/>
        <v>1.7145577690081433</v>
      </c>
      <c r="AF451" s="3">
        <f t="shared" si="223"/>
        <v>12.364381829569846</v>
      </c>
      <c r="AH451" s="28">
        <f t="shared" si="224"/>
        <v>0.26300000000000001</v>
      </c>
      <c r="AI451" s="28">
        <f t="shared" si="225"/>
        <v>2.5446900494077322E-4</v>
      </c>
      <c r="AJ451" s="40">
        <f t="shared" si="222"/>
        <v>1.2364381829569846E-2</v>
      </c>
      <c r="AK451" s="28"/>
      <c r="AM451" s="14">
        <f>Rho_Coef0+Rho_Coef1*Solution!I451+Rho_Coef2*Solution!I451^2</f>
        <v>0.98063554245171436</v>
      </c>
      <c r="AO451" s="3" t="str">
        <f t="shared" ref="AO451:AO514" si="234">IF(ABS($A451-$L$7)&lt;0.5*DeltaT,$H451," ")</f>
        <v xml:space="preserve"> </v>
      </c>
      <c r="AP451" s="3" t="str">
        <f t="shared" ref="AP451:AP514" si="235">IF(ABS($A451-$L$7)&lt;0.5*DeltaT,$I451," ")</f>
        <v xml:space="preserve"> </v>
      </c>
      <c r="AQ451" s="3" t="str">
        <f t="shared" ref="AQ451:AQ514" si="236">IF(ABS($A451-$L$9)&lt;0.5*DeltaT,$H451," ")</f>
        <v xml:space="preserve"> </v>
      </c>
      <c r="AR451" s="3" t="str">
        <f t="shared" ref="AR451:AR514" si="237">IF(ABS($A451-$L$9)&lt;0.5*DeltaT,$I451," ")</f>
        <v xml:space="preserve"> </v>
      </c>
    </row>
    <row r="452" spans="1:44">
      <c r="A452" s="3">
        <f t="shared" ref="A452:A515" si="238">A451+DeltaT</f>
        <v>4.4899999999999487</v>
      </c>
      <c r="B452" s="3">
        <f t="shared" si="227"/>
        <v>0.92767085216809708</v>
      </c>
      <c r="C452" s="3">
        <f t="shared" si="228"/>
        <v>4.122085076176111</v>
      </c>
      <c r="D452" s="14">
        <f t="shared" ref="D452:D515" si="239">-SIGN(H452)*(0.5*(Rho*AM451)*H452^2*AH452*AI452)</f>
        <v>-0.49230193520577381</v>
      </c>
      <c r="E452" s="14">
        <f t="shared" si="232"/>
        <v>-0.1211366760096444</v>
      </c>
      <c r="F452" s="14">
        <f t="shared" si="229"/>
        <v>0.31423224095267888</v>
      </c>
      <c r="G452" s="3">
        <f t="shared" si="233"/>
        <v>25.438749908353493</v>
      </c>
      <c r="H452" s="3">
        <f t="shared" si="230"/>
        <v>108.45720993544084</v>
      </c>
      <c r="I452" s="3">
        <f t="shared" si="231"/>
        <v>204.50003126357387</v>
      </c>
      <c r="P452" s="3" t="str">
        <f t="shared" si="226"/>
        <v xml:space="preserve"> </v>
      </c>
      <c r="Q452" s="3" t="str">
        <f t="shared" ref="Q452:Q515" si="240">IF(($A452&gt;$L$4)*AND($A452&lt;=$L$5),$M$4+($A452-$L$4)*$N$4," ")</f>
        <v xml:space="preserve"> </v>
      </c>
      <c r="R452" s="3" t="str">
        <f t="shared" ref="R452:R515" si="241">IF(($A452&gt;$L$5)*AND($A452&lt;=$L$6),$M$5+($A452-$L$5)*$N$5," ")</f>
        <v xml:space="preserve"> </v>
      </c>
      <c r="S452" s="3" t="str">
        <f t="shared" ref="S452:S515" si="242">IF(($A452&gt;$L$6)*AND($A452&lt;=$L$7),$M$6+($A452-$L$6)*$N$6," ")</f>
        <v xml:space="preserve"> </v>
      </c>
      <c r="T452" s="3" t="str">
        <f t="shared" ref="T452:T515" si="243">IF(($A452&gt;$L$7)*AND($A452&lt;=$L$9),0," ")</f>
        <v xml:space="preserve"> </v>
      </c>
      <c r="U452" s="3" t="str">
        <f t="shared" ref="U452:U515" si="244">IF(($A452&gt;$L$9)*AND($A452&lt;=$L$10),$M$9+($A452-$L$9)*$N$9," ")</f>
        <v xml:space="preserve"> </v>
      </c>
      <c r="V452" s="3" t="str">
        <f t="shared" ref="V452:V515" si="245">IF(($A452&gt;$L$10)*AND($A452&lt;=$L$11),$M$10+($A452-$L$10)*$N$10," ")</f>
        <v xml:space="preserve"> </v>
      </c>
      <c r="W452" s="3">
        <f t="shared" ref="W452:W515" si="246">IF(($A452&gt;$L$11)*AND($A452&lt;=$L$12),$M$11+($A452-$L$11)*$N$11," ")</f>
        <v>0.92767085216809708</v>
      </c>
      <c r="X452" s="3" t="str">
        <f t="shared" ref="X452:X515" si="247">IF(($A452&gt;$L$12)*AND($A452&lt;=$L$13),$M$12+($A452-$L$12)*$N$12," ")</f>
        <v xml:space="preserve"> </v>
      </c>
      <c r="Y452" s="3" t="str">
        <f t="shared" ref="Y452:Y515" si="248">IF(($A452&gt;$L$13),0," ")</f>
        <v xml:space="preserve"> </v>
      </c>
      <c r="AA452" s="16" t="str">
        <f t="shared" ref="AA452:AA515" si="249">IF($A452&lt;$L$7,"Booster","UprStage")</f>
        <v>UprStage</v>
      </c>
      <c r="AC452" s="3">
        <f t="shared" ref="AC452:AC515" si="250">IF($AA452="Booster",AC451+AVERAGE($B451:$B452)*DeltaT,AC451)</f>
        <v>2.3982428571428556</v>
      </c>
      <c r="AD452" s="3">
        <f t="shared" ref="AD452:AD515" si="251">$M$33+$M$34-$M$45*$AC452</f>
        <v>19.801588161411491</v>
      </c>
      <c r="AE452" s="3">
        <f t="shared" ref="AE452:AE515" si="252">IF($AA452="UprStage",AE451+AVERAGE($B451:$B452)*DeltaT,AE451)</f>
        <v>1.7238422190332563</v>
      </c>
      <c r="AF452" s="3">
        <f t="shared" si="223"/>
        <v>12.352503251328883</v>
      </c>
      <c r="AH452" s="28">
        <f t="shared" si="224"/>
        <v>0.26300000000000001</v>
      </c>
      <c r="AI452" s="28">
        <f t="shared" si="225"/>
        <v>2.5446900494077322E-4</v>
      </c>
      <c r="AJ452" s="40">
        <f t="shared" ref="AJ452:AJ515" si="253">IF($AA452="Booster",AD452+AF452,AF452)/1000</f>
        <v>1.2352503251328884E-2</v>
      </c>
      <c r="AK452" s="28"/>
      <c r="AM452" s="14">
        <f>Rho_Coef0+Rho_Coef1*Solution!I452+Rho_Coef2*Solution!I452^2</f>
        <v>0.98053311435436719</v>
      </c>
      <c r="AO452" s="3" t="str">
        <f t="shared" si="234"/>
        <v xml:space="preserve"> </v>
      </c>
      <c r="AP452" s="3" t="str">
        <f t="shared" si="235"/>
        <v xml:space="preserve"> </v>
      </c>
      <c r="AQ452" s="3" t="str">
        <f t="shared" si="236"/>
        <v xml:space="preserve"> </v>
      </c>
      <c r="AR452" s="3" t="str">
        <f t="shared" si="237"/>
        <v xml:space="preserve"> </v>
      </c>
    </row>
    <row r="453" spans="1:44">
      <c r="A453" s="3">
        <f t="shared" si="238"/>
        <v>4.4999999999999485</v>
      </c>
      <c r="B453" s="3">
        <f t="shared" si="227"/>
        <v>0.92612255148167488</v>
      </c>
      <c r="C453" s="3">
        <f t="shared" si="228"/>
        <v>4.1313540431943601</v>
      </c>
      <c r="D453" s="14">
        <f t="shared" si="239"/>
        <v>-0.494562379251203</v>
      </c>
      <c r="E453" s="14">
        <f t="shared" si="232"/>
        <v>-0.12102038121073004</v>
      </c>
      <c r="F453" s="14">
        <f t="shared" si="229"/>
        <v>0.31053979101974183</v>
      </c>
      <c r="G453" s="3">
        <f t="shared" si="233"/>
        <v>25.163984868804398</v>
      </c>
      <c r="H453" s="3">
        <f t="shared" si="230"/>
        <v>108.71159743452438</v>
      </c>
      <c r="I453" s="3">
        <f t="shared" si="231"/>
        <v>205.58586156217171</v>
      </c>
      <c r="P453" s="3" t="str">
        <f t="shared" si="226"/>
        <v xml:space="preserve"> </v>
      </c>
      <c r="Q453" s="3" t="str">
        <f t="shared" si="240"/>
        <v xml:space="preserve"> </v>
      </c>
      <c r="R453" s="3" t="str">
        <f t="shared" si="241"/>
        <v xml:space="preserve"> </v>
      </c>
      <c r="S453" s="3" t="str">
        <f t="shared" si="242"/>
        <v xml:space="preserve"> </v>
      </c>
      <c r="T453" s="3" t="str">
        <f t="shared" si="243"/>
        <v xml:space="preserve"> </v>
      </c>
      <c r="U453" s="3" t="str">
        <f t="shared" si="244"/>
        <v xml:space="preserve"> </v>
      </c>
      <c r="V453" s="3" t="str">
        <f t="shared" si="245"/>
        <v xml:space="preserve"> </v>
      </c>
      <c r="W453" s="3">
        <f t="shared" si="246"/>
        <v>0.92612255148167488</v>
      </c>
      <c r="X453" s="3" t="str">
        <f t="shared" si="247"/>
        <v xml:space="preserve"> </v>
      </c>
      <c r="Y453" s="3" t="str">
        <f t="shared" si="248"/>
        <v xml:space="preserve"> </v>
      </c>
      <c r="AA453" s="16" t="str">
        <f t="shared" si="249"/>
        <v>UprStage</v>
      </c>
      <c r="AC453" s="3">
        <f t="shared" si="250"/>
        <v>2.3982428571428556</v>
      </c>
      <c r="AD453" s="3">
        <f t="shared" si="251"/>
        <v>19.801588161411491</v>
      </c>
      <c r="AE453" s="3">
        <f t="shared" si="252"/>
        <v>1.7331111860515052</v>
      </c>
      <c r="AF453" s="3">
        <f t="shared" ref="AF453:AF516" si="254">$M$31+$M$32-$M$41*$AE453</f>
        <v>12.340644482135087</v>
      </c>
      <c r="AH453" s="28">
        <f t="shared" ref="AH453:AH516" si="255">IF($AA453="Booster",$M$28,$M$21)</f>
        <v>0.26300000000000001</v>
      </c>
      <c r="AI453" s="28">
        <f t="shared" ref="AI453:AI516" si="256">IF($AA453="Booster",M$27,M$20)</f>
        <v>2.5446900494077322E-4</v>
      </c>
      <c r="AJ453" s="40">
        <f t="shared" si="253"/>
        <v>1.2340644482135087E-2</v>
      </c>
      <c r="AK453" s="28"/>
      <c r="AM453" s="14">
        <f>Rho_Coef0+Rho_Coef1*Solution!I453+Rho_Coef2*Solution!I453^2</f>
        <v>0.9804304524267603</v>
      </c>
      <c r="AO453" s="3" t="str">
        <f t="shared" si="234"/>
        <v xml:space="preserve"> </v>
      </c>
      <c r="AP453" s="3" t="str">
        <f t="shared" si="235"/>
        <v xml:space="preserve"> </v>
      </c>
      <c r="AQ453" s="3" t="str">
        <f t="shared" si="236"/>
        <v xml:space="preserve"> </v>
      </c>
      <c r="AR453" s="3" t="str">
        <f t="shared" si="237"/>
        <v xml:space="preserve"> </v>
      </c>
    </row>
    <row r="454" spans="1:44">
      <c r="A454" s="3">
        <f t="shared" si="238"/>
        <v>4.5099999999999483</v>
      </c>
      <c r="B454" s="3">
        <f t="shared" si="227"/>
        <v>0.92457425079525268</v>
      </c>
      <c r="C454" s="3">
        <f t="shared" si="228"/>
        <v>4.140607527205745</v>
      </c>
      <c r="D454" s="14">
        <f t="shared" si="239"/>
        <v>-0.49680258201993677</v>
      </c>
      <c r="E454" s="14">
        <f t="shared" si="232"/>
        <v>-0.12090428067220807</v>
      </c>
      <c r="F454" s="14">
        <f t="shared" si="229"/>
        <v>0.30686738810310787</v>
      </c>
      <c r="G454" s="3">
        <f t="shared" si="233"/>
        <v>24.890277290513598</v>
      </c>
      <c r="H454" s="3">
        <f t="shared" si="230"/>
        <v>108.96323728321242</v>
      </c>
      <c r="I454" s="3">
        <f t="shared" si="231"/>
        <v>206.67422205038147</v>
      </c>
      <c r="P454" s="3" t="str">
        <f t="shared" si="226"/>
        <v xml:space="preserve"> </v>
      </c>
      <c r="Q454" s="3" t="str">
        <f t="shared" si="240"/>
        <v xml:space="preserve"> </v>
      </c>
      <c r="R454" s="3" t="str">
        <f t="shared" si="241"/>
        <v xml:space="preserve"> </v>
      </c>
      <c r="S454" s="3" t="str">
        <f t="shared" si="242"/>
        <v xml:space="preserve"> </v>
      </c>
      <c r="T454" s="3" t="str">
        <f t="shared" si="243"/>
        <v xml:space="preserve"> </v>
      </c>
      <c r="U454" s="3" t="str">
        <f t="shared" si="244"/>
        <v xml:space="preserve"> </v>
      </c>
      <c r="V454" s="3" t="str">
        <f t="shared" si="245"/>
        <v xml:space="preserve"> </v>
      </c>
      <c r="W454" s="3">
        <f t="shared" si="246"/>
        <v>0.92457425079525268</v>
      </c>
      <c r="X454" s="3" t="str">
        <f t="shared" si="247"/>
        <v xml:space="preserve"> </v>
      </c>
      <c r="Y454" s="3" t="str">
        <f t="shared" si="248"/>
        <v xml:space="preserve"> </v>
      </c>
      <c r="AA454" s="16" t="str">
        <f t="shared" si="249"/>
        <v>UprStage</v>
      </c>
      <c r="AC454" s="3">
        <f t="shared" si="250"/>
        <v>2.3982428571428556</v>
      </c>
      <c r="AD454" s="3">
        <f t="shared" si="251"/>
        <v>19.801588161411491</v>
      </c>
      <c r="AE454" s="3">
        <f t="shared" si="252"/>
        <v>1.7423646700628899</v>
      </c>
      <c r="AF454" s="3">
        <f t="shared" si="254"/>
        <v>12.328805521988453</v>
      </c>
      <c r="AH454" s="28">
        <f t="shared" si="255"/>
        <v>0.26300000000000001</v>
      </c>
      <c r="AI454" s="28">
        <f t="shared" si="256"/>
        <v>2.5446900494077322E-4</v>
      </c>
      <c r="AJ454" s="40">
        <f t="shared" si="253"/>
        <v>1.2328805521988454E-2</v>
      </c>
      <c r="AK454" s="28"/>
      <c r="AM454" s="14">
        <f>Rho_Coef0+Rho_Coef1*Solution!I454+Rho_Coef2*Solution!I454^2</f>
        <v>0.98032755932799986</v>
      </c>
      <c r="AO454" s="3" t="str">
        <f t="shared" si="234"/>
        <v xml:space="preserve"> </v>
      </c>
      <c r="AP454" s="3" t="str">
        <f t="shared" si="235"/>
        <v xml:space="preserve"> </v>
      </c>
      <c r="AQ454" s="3" t="str">
        <f t="shared" si="236"/>
        <v xml:space="preserve"> </v>
      </c>
      <c r="AR454" s="3" t="str">
        <f t="shared" si="237"/>
        <v xml:space="preserve"> </v>
      </c>
    </row>
    <row r="455" spans="1:44">
      <c r="A455" s="3">
        <f t="shared" si="238"/>
        <v>4.5199999999999481</v>
      </c>
      <c r="B455" s="3">
        <f t="shared" si="227"/>
        <v>0.92302595010883048</v>
      </c>
      <c r="C455" s="3">
        <f t="shared" si="228"/>
        <v>4.1498455282102658</v>
      </c>
      <c r="D455" s="14">
        <f t="shared" si="239"/>
        <v>-0.4990224724639109</v>
      </c>
      <c r="E455" s="14">
        <f t="shared" si="232"/>
        <v>-0.12078837439407844</v>
      </c>
      <c r="F455" s="14">
        <f t="shared" si="229"/>
        <v>0.30321510325084111</v>
      </c>
      <c r="G455" s="3">
        <f t="shared" si="233"/>
        <v>24.61763731163051</v>
      </c>
      <c r="H455" s="3">
        <f t="shared" si="230"/>
        <v>109.21214005611756</v>
      </c>
      <c r="I455" s="3">
        <f t="shared" si="231"/>
        <v>207.76508530507917</v>
      </c>
      <c r="P455" s="3" t="str">
        <f t="shared" si="226"/>
        <v xml:space="preserve"> </v>
      </c>
      <c r="Q455" s="3" t="str">
        <f t="shared" si="240"/>
        <v xml:space="preserve"> </v>
      </c>
      <c r="R455" s="3" t="str">
        <f t="shared" si="241"/>
        <v xml:space="preserve"> </v>
      </c>
      <c r="S455" s="3" t="str">
        <f t="shared" si="242"/>
        <v xml:space="preserve"> </v>
      </c>
      <c r="T455" s="3" t="str">
        <f t="shared" si="243"/>
        <v xml:space="preserve"> </v>
      </c>
      <c r="U455" s="3" t="str">
        <f t="shared" si="244"/>
        <v xml:space="preserve"> </v>
      </c>
      <c r="V455" s="3" t="str">
        <f t="shared" si="245"/>
        <v xml:space="preserve"> </v>
      </c>
      <c r="W455" s="3">
        <f t="shared" si="246"/>
        <v>0.92302595010883048</v>
      </c>
      <c r="X455" s="3" t="str">
        <f t="shared" si="247"/>
        <v xml:space="preserve"> </v>
      </c>
      <c r="Y455" s="3" t="str">
        <f t="shared" si="248"/>
        <v xml:space="preserve"> </v>
      </c>
      <c r="AA455" s="16" t="str">
        <f t="shared" si="249"/>
        <v>UprStage</v>
      </c>
      <c r="AC455" s="3">
        <f t="shared" si="250"/>
        <v>2.3982428571428556</v>
      </c>
      <c r="AD455" s="3">
        <f t="shared" si="251"/>
        <v>19.801588161411491</v>
      </c>
      <c r="AE455" s="3">
        <f t="shared" si="252"/>
        <v>1.7516026710674102</v>
      </c>
      <c r="AF455" s="3">
        <f t="shared" si="254"/>
        <v>12.316986370888984</v>
      </c>
      <c r="AH455" s="28">
        <f t="shared" si="255"/>
        <v>0.26300000000000001</v>
      </c>
      <c r="AI455" s="28">
        <f t="shared" si="256"/>
        <v>2.5446900494077322E-4</v>
      </c>
      <c r="AJ455" s="40">
        <f t="shared" si="253"/>
        <v>1.2316986370888983E-2</v>
      </c>
      <c r="AK455" s="28"/>
      <c r="AM455" s="14">
        <f>Rho_Coef0+Rho_Coef1*Solution!I455+Rho_Coef2*Solution!I455^2</f>
        <v>0.98022443770656209</v>
      </c>
      <c r="AO455" s="3" t="str">
        <f t="shared" si="234"/>
        <v xml:space="preserve"> </v>
      </c>
      <c r="AP455" s="3" t="str">
        <f t="shared" si="235"/>
        <v xml:space="preserve"> </v>
      </c>
      <c r="AQ455" s="3" t="str">
        <f t="shared" si="236"/>
        <v xml:space="preserve"> </v>
      </c>
      <c r="AR455" s="3" t="str">
        <f t="shared" si="237"/>
        <v xml:space="preserve"> </v>
      </c>
    </row>
    <row r="456" spans="1:44">
      <c r="A456" s="3">
        <f t="shared" si="238"/>
        <v>4.5299999999999478</v>
      </c>
      <c r="B456" s="3">
        <f t="shared" si="227"/>
        <v>0.92147764942240828</v>
      </c>
      <c r="C456" s="3">
        <f t="shared" si="228"/>
        <v>4.1590680462079224</v>
      </c>
      <c r="D456" s="14">
        <f t="shared" si="239"/>
        <v>-0.50122198330917744</v>
      </c>
      <c r="E456" s="14">
        <f t="shared" si="232"/>
        <v>-0.12067266237634121</v>
      </c>
      <c r="F456" s="14">
        <f t="shared" si="229"/>
        <v>0.29958300373688962</v>
      </c>
      <c r="G456" s="3">
        <f t="shared" si="233"/>
        <v>24.346074792266847</v>
      </c>
      <c r="H456" s="3">
        <f t="shared" si="230"/>
        <v>109.45831642923386</v>
      </c>
      <c r="I456" s="3">
        <f t="shared" si="231"/>
        <v>208.85842400937997</v>
      </c>
      <c r="P456" s="3" t="str">
        <f t="shared" si="226"/>
        <v xml:space="preserve"> </v>
      </c>
      <c r="Q456" s="3" t="str">
        <f t="shared" si="240"/>
        <v xml:space="preserve"> </v>
      </c>
      <c r="R456" s="3" t="str">
        <f t="shared" si="241"/>
        <v xml:space="preserve"> </v>
      </c>
      <c r="S456" s="3" t="str">
        <f t="shared" si="242"/>
        <v xml:space="preserve"> </v>
      </c>
      <c r="T456" s="3" t="str">
        <f t="shared" si="243"/>
        <v xml:space="preserve"> </v>
      </c>
      <c r="U456" s="3" t="str">
        <f t="shared" si="244"/>
        <v xml:space="preserve"> </v>
      </c>
      <c r="V456" s="3" t="str">
        <f t="shared" si="245"/>
        <v xml:space="preserve"> </v>
      </c>
      <c r="W456" s="3">
        <f t="shared" si="246"/>
        <v>0.92147764942240828</v>
      </c>
      <c r="X456" s="3" t="str">
        <f t="shared" si="247"/>
        <v xml:space="preserve"> </v>
      </c>
      <c r="Y456" s="3" t="str">
        <f t="shared" si="248"/>
        <v xml:space="preserve"> </v>
      </c>
      <c r="AA456" s="16" t="str">
        <f t="shared" si="249"/>
        <v>UprStage</v>
      </c>
      <c r="AC456" s="3">
        <f t="shared" si="250"/>
        <v>2.3982428571428556</v>
      </c>
      <c r="AD456" s="3">
        <f t="shared" si="251"/>
        <v>19.801588161411491</v>
      </c>
      <c r="AE456" s="3">
        <f t="shared" si="252"/>
        <v>1.7608251890650664</v>
      </c>
      <c r="AF456" s="3">
        <f t="shared" si="254"/>
        <v>12.305187028836679</v>
      </c>
      <c r="AH456" s="28">
        <f t="shared" si="255"/>
        <v>0.26300000000000001</v>
      </c>
      <c r="AI456" s="28">
        <f t="shared" si="256"/>
        <v>2.5446900494077322E-4</v>
      </c>
      <c r="AJ456" s="40">
        <f t="shared" si="253"/>
        <v>1.2305187028836678E-2</v>
      </c>
      <c r="AK456" s="28"/>
      <c r="AM456" s="14">
        <f>Rho_Coef0+Rho_Coef1*Solution!I456+Rho_Coef2*Solution!I456^2</f>
        <v>0.98012109020019689</v>
      </c>
      <c r="AO456" s="3" t="str">
        <f t="shared" si="234"/>
        <v xml:space="preserve"> </v>
      </c>
      <c r="AP456" s="3" t="str">
        <f t="shared" si="235"/>
        <v xml:space="preserve"> </v>
      </c>
      <c r="AQ456" s="3" t="str">
        <f t="shared" si="236"/>
        <v xml:space="preserve"> </v>
      </c>
      <c r="AR456" s="3" t="str">
        <f t="shared" si="237"/>
        <v xml:space="preserve"> </v>
      </c>
    </row>
    <row r="457" spans="1:44">
      <c r="A457" s="3">
        <f t="shared" si="238"/>
        <v>4.5399999999999476</v>
      </c>
      <c r="B457" s="3">
        <f t="shared" si="227"/>
        <v>0.91992934873598609</v>
      </c>
      <c r="C457" s="3">
        <f t="shared" si="228"/>
        <v>4.1682750811987139</v>
      </c>
      <c r="D457" s="14">
        <f t="shared" si="239"/>
        <v>-0.50340105101407118</v>
      </c>
      <c r="E457" s="14">
        <f t="shared" si="232"/>
        <v>-0.12055714461899635</v>
      </c>
      <c r="F457" s="14">
        <f t="shared" si="229"/>
        <v>0.29597115310291855</v>
      </c>
      <c r="G457" s="3">
        <f t="shared" si="233"/>
        <v>24.075599316404077</v>
      </c>
      <c r="H457" s="3">
        <f t="shared" si="230"/>
        <v>109.70177717715653</v>
      </c>
      <c r="I457" s="3">
        <f t="shared" si="231"/>
        <v>209.95421095363812</v>
      </c>
      <c r="P457" s="3" t="str">
        <f t="shared" si="226"/>
        <v xml:space="preserve"> </v>
      </c>
      <c r="Q457" s="3" t="str">
        <f t="shared" si="240"/>
        <v xml:space="preserve"> </v>
      </c>
      <c r="R457" s="3" t="str">
        <f t="shared" si="241"/>
        <v xml:space="preserve"> </v>
      </c>
      <c r="S457" s="3" t="str">
        <f t="shared" si="242"/>
        <v xml:space="preserve"> </v>
      </c>
      <c r="T457" s="3" t="str">
        <f t="shared" si="243"/>
        <v xml:space="preserve"> </v>
      </c>
      <c r="U457" s="3" t="str">
        <f t="shared" si="244"/>
        <v xml:space="preserve"> </v>
      </c>
      <c r="V457" s="3" t="str">
        <f t="shared" si="245"/>
        <v xml:space="preserve"> </v>
      </c>
      <c r="W457" s="3">
        <f t="shared" si="246"/>
        <v>0.91992934873598609</v>
      </c>
      <c r="X457" s="3" t="str">
        <f t="shared" si="247"/>
        <v xml:space="preserve"> </v>
      </c>
      <c r="Y457" s="3" t="str">
        <f t="shared" si="248"/>
        <v xml:space="preserve"> </v>
      </c>
      <c r="AA457" s="16" t="str">
        <f t="shared" si="249"/>
        <v>UprStage</v>
      </c>
      <c r="AC457" s="3">
        <f t="shared" si="250"/>
        <v>2.3982428571428556</v>
      </c>
      <c r="AD457" s="3">
        <f t="shared" si="251"/>
        <v>19.801588161411491</v>
      </c>
      <c r="AE457" s="3">
        <f t="shared" si="252"/>
        <v>1.7700322240558584</v>
      </c>
      <c r="AF457" s="3">
        <f t="shared" si="254"/>
        <v>12.293407495831538</v>
      </c>
      <c r="AH457" s="28">
        <f t="shared" si="255"/>
        <v>0.26300000000000001</v>
      </c>
      <c r="AI457" s="28">
        <f t="shared" si="256"/>
        <v>2.5446900494077322E-4</v>
      </c>
      <c r="AJ457" s="40">
        <f t="shared" si="253"/>
        <v>1.2293407495831538E-2</v>
      </c>
      <c r="AK457" s="28"/>
      <c r="AM457" s="14">
        <f>Rho_Coef0+Rho_Coef1*Solution!I457+Rho_Coef2*Solution!I457^2</f>
        <v>0.98001751943583093</v>
      </c>
      <c r="AO457" s="3" t="str">
        <f t="shared" si="234"/>
        <v xml:space="preserve"> </v>
      </c>
      <c r="AP457" s="3" t="str">
        <f t="shared" si="235"/>
        <v xml:space="preserve"> </v>
      </c>
      <c r="AQ457" s="3" t="str">
        <f t="shared" si="236"/>
        <v xml:space="preserve"> </v>
      </c>
      <c r="AR457" s="3" t="str">
        <f t="shared" si="237"/>
        <v xml:space="preserve"> </v>
      </c>
    </row>
    <row r="458" spans="1:44">
      <c r="A458" s="3">
        <f t="shared" si="238"/>
        <v>4.5499999999999474</v>
      </c>
      <c r="B458" s="3">
        <f t="shared" si="227"/>
        <v>0.91838104804956389</v>
      </c>
      <c r="C458" s="3">
        <f t="shared" si="228"/>
        <v>4.1774666331826413</v>
      </c>
      <c r="D458" s="14">
        <f t="shared" si="239"/>
        <v>-0.50555961572697483</v>
      </c>
      <c r="E458" s="14">
        <f t="shared" si="232"/>
        <v>-0.12044182112204385</v>
      </c>
      <c r="F458" s="14">
        <f t="shared" si="229"/>
        <v>0.29237961120054523</v>
      </c>
      <c r="G458" s="3">
        <f t="shared" si="233"/>
        <v>23.806220193851303</v>
      </c>
      <c r="H458" s="3">
        <f t="shared" si="230"/>
        <v>109.94253317032057</v>
      </c>
      <c r="I458" s="3">
        <f t="shared" si="231"/>
        <v>211.05241903641937</v>
      </c>
      <c r="P458" s="3" t="str">
        <f t="shared" si="226"/>
        <v xml:space="preserve"> </v>
      </c>
      <c r="Q458" s="3" t="str">
        <f t="shared" si="240"/>
        <v xml:space="preserve"> </v>
      </c>
      <c r="R458" s="3" t="str">
        <f t="shared" si="241"/>
        <v xml:space="preserve"> </v>
      </c>
      <c r="S458" s="3" t="str">
        <f t="shared" si="242"/>
        <v xml:space="preserve"> </v>
      </c>
      <c r="T458" s="3" t="str">
        <f t="shared" si="243"/>
        <v xml:space="preserve"> </v>
      </c>
      <c r="U458" s="3" t="str">
        <f t="shared" si="244"/>
        <v xml:space="preserve"> </v>
      </c>
      <c r="V458" s="3" t="str">
        <f t="shared" si="245"/>
        <v xml:space="preserve"> </v>
      </c>
      <c r="W458" s="3">
        <f t="shared" si="246"/>
        <v>0.91838104804956389</v>
      </c>
      <c r="X458" s="3" t="str">
        <f t="shared" si="247"/>
        <v xml:space="preserve"> </v>
      </c>
      <c r="Y458" s="3" t="str">
        <f t="shared" si="248"/>
        <v xml:space="preserve"> </v>
      </c>
      <c r="AA458" s="16" t="str">
        <f t="shared" si="249"/>
        <v>UprStage</v>
      </c>
      <c r="AC458" s="3">
        <f t="shared" si="250"/>
        <v>2.3982428571428556</v>
      </c>
      <c r="AD458" s="3">
        <f t="shared" si="251"/>
        <v>19.801588161411491</v>
      </c>
      <c r="AE458" s="3">
        <f t="shared" si="252"/>
        <v>1.7792237760397862</v>
      </c>
      <c r="AF458" s="3">
        <f t="shared" si="254"/>
        <v>12.281647771873562</v>
      </c>
      <c r="AH458" s="28">
        <f t="shared" si="255"/>
        <v>0.26300000000000001</v>
      </c>
      <c r="AI458" s="28">
        <f t="shared" si="256"/>
        <v>2.5446900494077322E-4</v>
      </c>
      <c r="AJ458" s="40">
        <f t="shared" si="253"/>
        <v>1.2281647771873561E-2</v>
      </c>
      <c r="AK458" s="28"/>
      <c r="AM458" s="14">
        <f>Rho_Coef0+Rho_Coef1*Solution!I458+Rho_Coef2*Solution!I458^2</f>
        <v>0.97991372802947641</v>
      </c>
      <c r="AO458" s="3" t="str">
        <f t="shared" si="234"/>
        <v xml:space="preserve"> </v>
      </c>
      <c r="AP458" s="3" t="str">
        <f t="shared" si="235"/>
        <v xml:space="preserve"> </v>
      </c>
      <c r="AQ458" s="3" t="str">
        <f t="shared" si="236"/>
        <v xml:space="preserve"> </v>
      </c>
      <c r="AR458" s="3" t="str">
        <f t="shared" si="237"/>
        <v xml:space="preserve"> </v>
      </c>
    </row>
    <row r="459" spans="1:44">
      <c r="A459" s="3">
        <f t="shared" si="238"/>
        <v>4.5599999999999472</v>
      </c>
      <c r="B459" s="3">
        <f t="shared" si="227"/>
        <v>0.91683274736314169</v>
      </c>
      <c r="C459" s="3">
        <f t="shared" si="228"/>
        <v>4.1866427021597046</v>
      </c>
      <c r="D459" s="14">
        <f t="shared" si="239"/>
        <v>-0.50769762124371043</v>
      </c>
      <c r="E459" s="14">
        <f t="shared" si="232"/>
        <v>-0.12032669188548376</v>
      </c>
      <c r="F459" s="14">
        <f t="shared" si="229"/>
        <v>0.28880843423394753</v>
      </c>
      <c r="G459" s="3">
        <f t="shared" si="233"/>
        <v>23.53794646225144</v>
      </c>
      <c r="H459" s="3">
        <f t="shared" si="230"/>
        <v>110.18059537225909</v>
      </c>
      <c r="I459" s="3">
        <f t="shared" si="231"/>
        <v>212.15302126544569</v>
      </c>
      <c r="P459" s="3" t="str">
        <f t="shared" si="226"/>
        <v xml:space="preserve"> </v>
      </c>
      <c r="Q459" s="3" t="str">
        <f t="shared" si="240"/>
        <v xml:space="preserve"> </v>
      </c>
      <c r="R459" s="3" t="str">
        <f t="shared" si="241"/>
        <v xml:space="preserve"> </v>
      </c>
      <c r="S459" s="3" t="str">
        <f t="shared" si="242"/>
        <v xml:space="preserve"> </v>
      </c>
      <c r="T459" s="3" t="str">
        <f t="shared" si="243"/>
        <v xml:space="preserve"> </v>
      </c>
      <c r="U459" s="3" t="str">
        <f t="shared" si="244"/>
        <v xml:space="preserve"> </v>
      </c>
      <c r="V459" s="3" t="str">
        <f t="shared" si="245"/>
        <v xml:space="preserve"> </v>
      </c>
      <c r="W459" s="3">
        <f t="shared" si="246"/>
        <v>0.91683274736314169</v>
      </c>
      <c r="X459" s="3" t="str">
        <f t="shared" si="247"/>
        <v xml:space="preserve"> </v>
      </c>
      <c r="Y459" s="3" t="str">
        <f t="shared" si="248"/>
        <v xml:space="preserve"> </v>
      </c>
      <c r="AA459" s="16" t="str">
        <f t="shared" si="249"/>
        <v>UprStage</v>
      </c>
      <c r="AC459" s="3">
        <f t="shared" si="250"/>
        <v>2.3982428571428556</v>
      </c>
      <c r="AD459" s="3">
        <f t="shared" si="251"/>
        <v>19.801588161411491</v>
      </c>
      <c r="AE459" s="3">
        <f t="shared" si="252"/>
        <v>1.7883998450168497</v>
      </c>
      <c r="AF459" s="3">
        <f t="shared" si="254"/>
        <v>12.269907856962751</v>
      </c>
      <c r="AH459" s="28">
        <f t="shared" si="255"/>
        <v>0.26300000000000001</v>
      </c>
      <c r="AI459" s="28">
        <f t="shared" si="256"/>
        <v>2.5446900494077322E-4</v>
      </c>
      <c r="AJ459" s="40">
        <f t="shared" si="253"/>
        <v>1.2269907856962751E-2</v>
      </c>
      <c r="AK459" s="28"/>
      <c r="AM459" s="14">
        <f>Rho_Coef0+Rho_Coef1*Solution!I459+Rho_Coef2*Solution!I459^2</f>
        <v>0.97980971858614074</v>
      </c>
      <c r="AO459" s="3" t="str">
        <f t="shared" si="234"/>
        <v xml:space="preserve"> </v>
      </c>
      <c r="AP459" s="3" t="str">
        <f t="shared" si="235"/>
        <v xml:space="preserve"> </v>
      </c>
      <c r="AQ459" s="3" t="str">
        <f t="shared" si="236"/>
        <v xml:space="preserve"> </v>
      </c>
      <c r="AR459" s="3" t="str">
        <f t="shared" si="237"/>
        <v xml:space="preserve"> </v>
      </c>
    </row>
    <row r="460" spans="1:44">
      <c r="A460" s="3">
        <f t="shared" si="238"/>
        <v>4.569999999999947</v>
      </c>
      <c r="B460" s="3">
        <f t="shared" si="227"/>
        <v>0.91528444667671949</v>
      </c>
      <c r="C460" s="3">
        <f t="shared" si="228"/>
        <v>4.1958032881299037</v>
      </c>
      <c r="D460" s="14">
        <f t="shared" si="239"/>
        <v>-0.50981501496457937</v>
      </c>
      <c r="E460" s="14">
        <f t="shared" si="232"/>
        <v>-0.12021175690931603</v>
      </c>
      <c r="F460" s="14">
        <f t="shared" si="229"/>
        <v>0.2852576748028241</v>
      </c>
      <c r="G460" s="3">
        <f t="shared" si="233"/>
        <v>23.270786889134332</v>
      </c>
      <c r="H460" s="3">
        <f t="shared" si="230"/>
        <v>110.4159748368816</v>
      </c>
      <c r="I460" s="3">
        <f t="shared" si="231"/>
        <v>213.25599075851272</v>
      </c>
      <c r="P460" s="3" t="str">
        <f t="shared" si="226"/>
        <v xml:space="preserve"> </v>
      </c>
      <c r="Q460" s="3" t="str">
        <f t="shared" si="240"/>
        <v xml:space="preserve"> </v>
      </c>
      <c r="R460" s="3" t="str">
        <f t="shared" si="241"/>
        <v xml:space="preserve"> </v>
      </c>
      <c r="S460" s="3" t="str">
        <f t="shared" si="242"/>
        <v xml:space="preserve"> </v>
      </c>
      <c r="T460" s="3" t="str">
        <f t="shared" si="243"/>
        <v xml:space="preserve"> </v>
      </c>
      <c r="U460" s="3" t="str">
        <f t="shared" si="244"/>
        <v xml:space="preserve"> </v>
      </c>
      <c r="V460" s="3" t="str">
        <f t="shared" si="245"/>
        <v xml:space="preserve"> </v>
      </c>
      <c r="W460" s="3">
        <f t="shared" si="246"/>
        <v>0.91528444667671949</v>
      </c>
      <c r="X460" s="3" t="str">
        <f t="shared" si="247"/>
        <v xml:space="preserve"> </v>
      </c>
      <c r="Y460" s="3" t="str">
        <f t="shared" si="248"/>
        <v xml:space="preserve"> </v>
      </c>
      <c r="AA460" s="16" t="str">
        <f t="shared" si="249"/>
        <v>UprStage</v>
      </c>
      <c r="AC460" s="3">
        <f t="shared" si="250"/>
        <v>2.3982428571428556</v>
      </c>
      <c r="AD460" s="3">
        <f t="shared" si="251"/>
        <v>19.801588161411491</v>
      </c>
      <c r="AE460" s="3">
        <f t="shared" si="252"/>
        <v>1.797560430987049</v>
      </c>
      <c r="AF460" s="3">
        <f t="shared" si="254"/>
        <v>12.258187751099104</v>
      </c>
      <c r="AH460" s="28">
        <f t="shared" si="255"/>
        <v>0.26300000000000001</v>
      </c>
      <c r="AI460" s="28">
        <f t="shared" si="256"/>
        <v>2.5446900494077322E-4</v>
      </c>
      <c r="AJ460" s="40">
        <f t="shared" si="253"/>
        <v>1.2258187751099105E-2</v>
      </c>
      <c r="AK460" s="28"/>
      <c r="AM460" s="14">
        <f>Rho_Coef0+Rho_Coef1*Solution!I460+Rho_Coef2*Solution!I460^2</f>
        <v>0.97970549369973958</v>
      </c>
      <c r="AO460" s="3" t="str">
        <f t="shared" si="234"/>
        <v xml:space="preserve"> </v>
      </c>
      <c r="AP460" s="3" t="str">
        <f t="shared" si="235"/>
        <v xml:space="preserve"> </v>
      </c>
      <c r="AQ460" s="3" t="str">
        <f t="shared" si="236"/>
        <v xml:space="preserve"> </v>
      </c>
      <c r="AR460" s="3" t="str">
        <f t="shared" si="237"/>
        <v xml:space="preserve"> </v>
      </c>
    </row>
    <row r="461" spans="1:44">
      <c r="A461" s="3">
        <f t="shared" si="238"/>
        <v>4.5799999999999468</v>
      </c>
      <c r="B461" s="3">
        <f t="shared" si="227"/>
        <v>0.91373614599029729</v>
      </c>
      <c r="C461" s="3">
        <f t="shared" si="228"/>
        <v>4.2049483910932386</v>
      </c>
      <c r="D461" s="14">
        <f t="shared" si="239"/>
        <v>-0.51191174785107552</v>
      </c>
      <c r="E461" s="14">
        <f t="shared" si="232"/>
        <v>-0.12009701619354066</v>
      </c>
      <c r="F461" s="14">
        <f t="shared" si="229"/>
        <v>0.28172738194568114</v>
      </c>
      <c r="G461" s="3">
        <f t="shared" si="233"/>
        <v>23.004749974014835</v>
      </c>
      <c r="H461" s="3">
        <f t="shared" si="230"/>
        <v>110.64868270577294</v>
      </c>
      <c r="I461" s="3">
        <f t="shared" si="231"/>
        <v>214.36130074438026</v>
      </c>
      <c r="P461" s="3" t="str">
        <f t="shared" ref="P461:P524" si="257">IF($A461&lt;$L$4,$M$3+($A461-$L$3)*$N$3," ")</f>
        <v xml:space="preserve"> </v>
      </c>
      <c r="Q461" s="3" t="str">
        <f t="shared" si="240"/>
        <v xml:space="preserve"> </v>
      </c>
      <c r="R461" s="3" t="str">
        <f t="shared" si="241"/>
        <v xml:space="preserve"> </v>
      </c>
      <c r="S461" s="3" t="str">
        <f t="shared" si="242"/>
        <v xml:space="preserve"> </v>
      </c>
      <c r="T461" s="3" t="str">
        <f t="shared" si="243"/>
        <v xml:space="preserve"> </v>
      </c>
      <c r="U461" s="3" t="str">
        <f t="shared" si="244"/>
        <v xml:space="preserve"> </v>
      </c>
      <c r="V461" s="3" t="str">
        <f t="shared" si="245"/>
        <v xml:space="preserve"> </v>
      </c>
      <c r="W461" s="3">
        <f t="shared" si="246"/>
        <v>0.91373614599029729</v>
      </c>
      <c r="X461" s="3" t="str">
        <f t="shared" si="247"/>
        <v xml:space="preserve"> </v>
      </c>
      <c r="Y461" s="3" t="str">
        <f t="shared" si="248"/>
        <v xml:space="preserve"> </v>
      </c>
      <c r="AA461" s="16" t="str">
        <f t="shared" si="249"/>
        <v>UprStage</v>
      </c>
      <c r="AC461" s="3">
        <f t="shared" si="250"/>
        <v>2.3982428571428556</v>
      </c>
      <c r="AD461" s="3">
        <f t="shared" si="251"/>
        <v>19.801588161411491</v>
      </c>
      <c r="AE461" s="3">
        <f t="shared" si="252"/>
        <v>1.8067055339503841</v>
      </c>
      <c r="AF461" s="3">
        <f t="shared" si="254"/>
        <v>12.246487454282621</v>
      </c>
      <c r="AH461" s="28">
        <f t="shared" si="255"/>
        <v>0.26300000000000001</v>
      </c>
      <c r="AI461" s="28">
        <f t="shared" si="256"/>
        <v>2.5446900494077322E-4</v>
      </c>
      <c r="AJ461" s="40">
        <f t="shared" si="253"/>
        <v>1.2246487454282621E-2</v>
      </c>
      <c r="AK461" s="28"/>
      <c r="AM461" s="14">
        <f>Rho_Coef0+Rho_Coef1*Solution!I461+Rho_Coef2*Solution!I461^2</f>
        <v>0.97960105595301317</v>
      </c>
      <c r="AO461" s="3" t="str">
        <f t="shared" si="234"/>
        <v xml:space="preserve"> </v>
      </c>
      <c r="AP461" s="3" t="str">
        <f t="shared" si="235"/>
        <v xml:space="preserve"> </v>
      </c>
      <c r="AQ461" s="3" t="str">
        <f t="shared" si="236"/>
        <v xml:space="preserve"> </v>
      </c>
      <c r="AR461" s="3" t="str">
        <f t="shared" si="237"/>
        <v xml:space="preserve"> </v>
      </c>
    </row>
    <row r="462" spans="1:44">
      <c r="A462" s="3">
        <f t="shared" si="238"/>
        <v>4.5899999999999466</v>
      </c>
      <c r="B462" s="3">
        <f t="shared" si="227"/>
        <v>0.91218784530387509</v>
      </c>
      <c r="C462" s="3">
        <f t="shared" si="228"/>
        <v>4.2140780110497094</v>
      </c>
      <c r="D462" s="14">
        <f t="shared" si="239"/>
        <v>-0.51398777438229615</v>
      </c>
      <c r="E462" s="14">
        <f t="shared" si="232"/>
        <v>-0.11998246973815765</v>
      </c>
      <c r="F462" s="14">
        <f t="shared" si="229"/>
        <v>0.27821760118342131</v>
      </c>
      <c r="G462" s="3">
        <f t="shared" si="233"/>
        <v>22.739843950534212</v>
      </c>
      <c r="H462" s="3">
        <f t="shared" si="230"/>
        <v>110.87873020551309</v>
      </c>
      <c r="I462" s="3">
        <f t="shared" si="231"/>
        <v>215.46892456363551</v>
      </c>
      <c r="P462" s="3" t="str">
        <f t="shared" si="257"/>
        <v xml:space="preserve"> </v>
      </c>
      <c r="Q462" s="3" t="str">
        <f t="shared" si="240"/>
        <v xml:space="preserve"> </v>
      </c>
      <c r="R462" s="3" t="str">
        <f t="shared" si="241"/>
        <v xml:space="preserve"> </v>
      </c>
      <c r="S462" s="3" t="str">
        <f t="shared" si="242"/>
        <v xml:space="preserve"> </v>
      </c>
      <c r="T462" s="3" t="str">
        <f t="shared" si="243"/>
        <v xml:space="preserve"> </v>
      </c>
      <c r="U462" s="3" t="str">
        <f t="shared" si="244"/>
        <v xml:space="preserve"> </v>
      </c>
      <c r="V462" s="3" t="str">
        <f t="shared" si="245"/>
        <v xml:space="preserve"> </v>
      </c>
      <c r="W462" s="3">
        <f t="shared" si="246"/>
        <v>0.91218784530387509</v>
      </c>
      <c r="X462" s="3" t="str">
        <f t="shared" si="247"/>
        <v xml:space="preserve"> </v>
      </c>
      <c r="Y462" s="3" t="str">
        <f t="shared" si="248"/>
        <v xml:space="preserve"> </v>
      </c>
      <c r="AA462" s="16" t="str">
        <f t="shared" si="249"/>
        <v>UprStage</v>
      </c>
      <c r="AC462" s="3">
        <f t="shared" si="250"/>
        <v>2.3982428571428556</v>
      </c>
      <c r="AD462" s="3">
        <f t="shared" si="251"/>
        <v>19.801588161411491</v>
      </c>
      <c r="AE462" s="3">
        <f t="shared" si="252"/>
        <v>1.8158351539068549</v>
      </c>
      <c r="AF462" s="3">
        <f t="shared" si="254"/>
        <v>12.2348069665133</v>
      </c>
      <c r="AH462" s="28">
        <f t="shared" si="255"/>
        <v>0.26300000000000001</v>
      </c>
      <c r="AI462" s="28">
        <f t="shared" si="256"/>
        <v>2.5446900494077322E-4</v>
      </c>
      <c r="AJ462" s="40">
        <f t="shared" si="253"/>
        <v>1.2234806966513301E-2</v>
      </c>
      <c r="AK462" s="28"/>
      <c r="AM462" s="14">
        <f>Rho_Coef0+Rho_Coef1*Solution!I462+Rho_Coef2*Solution!I462^2</f>
        <v>0.97949640791744319</v>
      </c>
      <c r="AO462" s="3" t="str">
        <f t="shared" si="234"/>
        <v xml:space="preserve"> </v>
      </c>
      <c r="AP462" s="3" t="str">
        <f t="shared" si="235"/>
        <v xml:space="preserve"> </v>
      </c>
      <c r="AQ462" s="3" t="str">
        <f t="shared" si="236"/>
        <v xml:space="preserve"> </v>
      </c>
      <c r="AR462" s="3" t="str">
        <f t="shared" si="237"/>
        <v xml:space="preserve"> </v>
      </c>
    </row>
    <row r="463" spans="1:44">
      <c r="A463" s="3">
        <f t="shared" si="238"/>
        <v>4.5999999999999464</v>
      </c>
      <c r="B463" s="3">
        <f t="shared" si="227"/>
        <v>0.91063954461745289</v>
      </c>
      <c r="C463" s="3">
        <f t="shared" si="228"/>
        <v>4.223192147999316</v>
      </c>
      <c r="D463" s="14">
        <f t="shared" si="239"/>
        <v>-0.51604305251106986</v>
      </c>
      <c r="E463" s="14">
        <f t="shared" si="232"/>
        <v>-0.11986811754316705</v>
      </c>
      <c r="F463" s="14">
        <f t="shared" si="229"/>
        <v>0.27472837456321597</v>
      </c>
      <c r="G463" s="3">
        <f t="shared" si="233"/>
        <v>22.47607678864345</v>
      </c>
      <c r="H463" s="3">
        <f t="shared" si="230"/>
        <v>111.10612864501843</v>
      </c>
      <c r="I463" s="3">
        <f t="shared" si="231"/>
        <v>216.57883566953006</v>
      </c>
      <c r="P463" s="3" t="str">
        <f t="shared" si="257"/>
        <v xml:space="preserve"> </v>
      </c>
      <c r="Q463" s="3" t="str">
        <f t="shared" si="240"/>
        <v xml:space="preserve"> </v>
      </c>
      <c r="R463" s="3" t="str">
        <f t="shared" si="241"/>
        <v xml:space="preserve"> </v>
      </c>
      <c r="S463" s="3" t="str">
        <f t="shared" si="242"/>
        <v xml:space="preserve"> </v>
      </c>
      <c r="T463" s="3" t="str">
        <f t="shared" si="243"/>
        <v xml:space="preserve"> </v>
      </c>
      <c r="U463" s="3" t="str">
        <f t="shared" si="244"/>
        <v xml:space="preserve"> </v>
      </c>
      <c r="V463" s="3" t="str">
        <f t="shared" si="245"/>
        <v xml:space="preserve"> </v>
      </c>
      <c r="W463" s="3">
        <f t="shared" si="246"/>
        <v>0.91063954461745289</v>
      </c>
      <c r="X463" s="3" t="str">
        <f t="shared" si="247"/>
        <v xml:space="preserve"> </v>
      </c>
      <c r="Y463" s="3" t="str">
        <f t="shared" si="248"/>
        <v xml:space="preserve"> </v>
      </c>
      <c r="AA463" s="16" t="str">
        <f t="shared" si="249"/>
        <v>UprStage</v>
      </c>
      <c r="AC463" s="3">
        <f t="shared" si="250"/>
        <v>2.3982428571428556</v>
      </c>
      <c r="AD463" s="3">
        <f t="shared" si="251"/>
        <v>19.801588161411491</v>
      </c>
      <c r="AE463" s="3">
        <f t="shared" si="252"/>
        <v>1.8249492908564615</v>
      </c>
      <c r="AF463" s="3">
        <f t="shared" si="254"/>
        <v>12.223146287791147</v>
      </c>
      <c r="AH463" s="28">
        <f t="shared" si="255"/>
        <v>0.26300000000000001</v>
      </c>
      <c r="AI463" s="28">
        <f t="shared" si="256"/>
        <v>2.5446900494077322E-4</v>
      </c>
      <c r="AJ463" s="40">
        <f t="shared" si="253"/>
        <v>1.2223146287791148E-2</v>
      </c>
      <c r="AK463" s="28"/>
      <c r="AM463" s="14">
        <f>Rho_Coef0+Rho_Coef1*Solution!I463+Rho_Coef2*Solution!I463^2</f>
        <v>0.97939155215317519</v>
      </c>
      <c r="AO463" s="3" t="str">
        <f t="shared" si="234"/>
        <v xml:space="preserve"> </v>
      </c>
      <c r="AP463" s="3" t="str">
        <f t="shared" si="235"/>
        <v xml:space="preserve"> </v>
      </c>
      <c r="AQ463" s="3" t="str">
        <f t="shared" si="236"/>
        <v xml:space="preserve"> </v>
      </c>
      <c r="AR463" s="3" t="str">
        <f t="shared" si="237"/>
        <v xml:space="preserve"> </v>
      </c>
    </row>
    <row r="464" spans="1:44">
      <c r="A464" s="3">
        <f t="shared" si="238"/>
        <v>4.6099999999999461</v>
      </c>
      <c r="B464" s="3">
        <f t="shared" si="227"/>
        <v>0.9090912439310308</v>
      </c>
      <c r="C464" s="3">
        <f t="shared" si="228"/>
        <v>4.2322908019420584</v>
      </c>
      <c r="D464" s="14">
        <f t="shared" si="239"/>
        <v>-0.51807754361983083</v>
      </c>
      <c r="E464" s="14">
        <f t="shared" si="232"/>
        <v>-0.1197539596085688</v>
      </c>
      <c r="F464" s="14">
        <f t="shared" si="229"/>
        <v>0.27125974070263115</v>
      </c>
      <c r="G464" s="3">
        <f t="shared" si="233"/>
        <v>22.213456196826371</v>
      </c>
      <c r="H464" s="3">
        <f t="shared" si="230"/>
        <v>111.33088941290487</v>
      </c>
      <c r="I464" s="3">
        <f t="shared" si="231"/>
        <v>217.69100762879009</v>
      </c>
      <c r="P464" s="3" t="str">
        <f t="shared" si="257"/>
        <v xml:space="preserve"> </v>
      </c>
      <c r="Q464" s="3" t="str">
        <f t="shared" si="240"/>
        <v xml:space="preserve"> </v>
      </c>
      <c r="R464" s="3" t="str">
        <f t="shared" si="241"/>
        <v xml:space="preserve"> </v>
      </c>
      <c r="S464" s="3" t="str">
        <f t="shared" si="242"/>
        <v xml:space="preserve"> </v>
      </c>
      <c r="T464" s="3" t="str">
        <f t="shared" si="243"/>
        <v xml:space="preserve"> </v>
      </c>
      <c r="U464" s="3" t="str">
        <f t="shared" si="244"/>
        <v xml:space="preserve"> </v>
      </c>
      <c r="V464" s="3" t="str">
        <f t="shared" si="245"/>
        <v xml:space="preserve"> </v>
      </c>
      <c r="W464" s="3">
        <f t="shared" si="246"/>
        <v>0.9090912439310308</v>
      </c>
      <c r="X464" s="3" t="str">
        <f t="shared" si="247"/>
        <v xml:space="preserve"> </v>
      </c>
      <c r="Y464" s="3" t="str">
        <f t="shared" si="248"/>
        <v xml:space="preserve"> </v>
      </c>
      <c r="AA464" s="16" t="str">
        <f t="shared" si="249"/>
        <v>UprStage</v>
      </c>
      <c r="AC464" s="3">
        <f t="shared" si="250"/>
        <v>2.3982428571428556</v>
      </c>
      <c r="AD464" s="3">
        <f t="shared" si="251"/>
        <v>19.801588161411491</v>
      </c>
      <c r="AE464" s="3">
        <f t="shared" si="252"/>
        <v>1.834047944799204</v>
      </c>
      <c r="AF464" s="3">
        <f t="shared" si="254"/>
        <v>12.211505418116158</v>
      </c>
      <c r="AH464" s="28">
        <f t="shared" si="255"/>
        <v>0.26300000000000001</v>
      </c>
      <c r="AI464" s="28">
        <f t="shared" si="256"/>
        <v>2.5446900494077322E-4</v>
      </c>
      <c r="AJ464" s="40">
        <f t="shared" si="253"/>
        <v>1.2211505418116157E-2</v>
      </c>
      <c r="AK464" s="28"/>
      <c r="AM464" s="14">
        <f>Rho_Coef0+Rho_Coef1*Solution!I464+Rho_Coef2*Solution!I464^2</f>
        <v>0.97928649120894118</v>
      </c>
      <c r="AO464" s="3" t="str">
        <f t="shared" si="234"/>
        <v xml:space="preserve"> </v>
      </c>
      <c r="AP464" s="3" t="str">
        <f t="shared" si="235"/>
        <v xml:space="preserve"> </v>
      </c>
      <c r="AQ464" s="3" t="str">
        <f t="shared" si="236"/>
        <v xml:space="preserve"> </v>
      </c>
      <c r="AR464" s="3" t="str">
        <f t="shared" si="237"/>
        <v xml:space="preserve"> </v>
      </c>
    </row>
    <row r="465" spans="1:44">
      <c r="A465" s="3">
        <f t="shared" si="238"/>
        <v>4.6199999999999459</v>
      </c>
      <c r="B465" s="3">
        <f t="shared" si="227"/>
        <v>0.90754294324460849</v>
      </c>
      <c r="C465" s="3">
        <f t="shared" si="228"/>
        <v>4.2413739728779367</v>
      </c>
      <c r="D465" s="14">
        <f t="shared" si="239"/>
        <v>-0.52009121247625478</v>
      </c>
      <c r="E465" s="14">
        <f t="shared" si="232"/>
        <v>-0.11963999593436292</v>
      </c>
      <c r="F465" s="14">
        <f t="shared" si="229"/>
        <v>0.26781173483399079</v>
      </c>
      <c r="G465" s="3">
        <f t="shared" si="233"/>
        <v>21.951989624361239</v>
      </c>
      <c r="H465" s="3">
        <f t="shared" si="230"/>
        <v>111.55302397487313</v>
      </c>
      <c r="I465" s="3">
        <f t="shared" si="231"/>
        <v>218.80541412240038</v>
      </c>
      <c r="P465" s="3" t="str">
        <f t="shared" si="257"/>
        <v xml:space="preserve"> </v>
      </c>
      <c r="Q465" s="3" t="str">
        <f t="shared" si="240"/>
        <v xml:space="preserve"> </v>
      </c>
      <c r="R465" s="3" t="str">
        <f t="shared" si="241"/>
        <v xml:space="preserve"> </v>
      </c>
      <c r="S465" s="3" t="str">
        <f t="shared" si="242"/>
        <v xml:space="preserve"> </v>
      </c>
      <c r="T465" s="3" t="str">
        <f t="shared" si="243"/>
        <v xml:space="preserve"> </v>
      </c>
      <c r="U465" s="3" t="str">
        <f t="shared" si="244"/>
        <v xml:space="preserve"> </v>
      </c>
      <c r="V465" s="3" t="str">
        <f t="shared" si="245"/>
        <v xml:space="preserve"> </v>
      </c>
      <c r="W465" s="3">
        <f t="shared" si="246"/>
        <v>0.90754294324460849</v>
      </c>
      <c r="X465" s="3" t="str">
        <f t="shared" si="247"/>
        <v xml:space="preserve"> </v>
      </c>
      <c r="Y465" s="3" t="str">
        <f t="shared" si="248"/>
        <v xml:space="preserve"> </v>
      </c>
      <c r="AA465" s="16" t="str">
        <f t="shared" si="249"/>
        <v>UprStage</v>
      </c>
      <c r="AC465" s="3">
        <f t="shared" si="250"/>
        <v>2.3982428571428556</v>
      </c>
      <c r="AD465" s="3">
        <f t="shared" si="251"/>
        <v>19.801588161411491</v>
      </c>
      <c r="AE465" s="3">
        <f t="shared" si="252"/>
        <v>1.8431311157350823</v>
      </c>
      <c r="AF465" s="3">
        <f t="shared" si="254"/>
        <v>12.19988435748833</v>
      </c>
      <c r="AH465" s="28">
        <f t="shared" si="255"/>
        <v>0.26300000000000001</v>
      </c>
      <c r="AI465" s="28">
        <f t="shared" si="256"/>
        <v>2.5446900494077322E-4</v>
      </c>
      <c r="AJ465" s="40">
        <f t="shared" si="253"/>
        <v>1.219988435748833E-2</v>
      </c>
      <c r="AK465" s="28"/>
      <c r="AM465" s="14">
        <f>Rho_Coef0+Rho_Coef1*Solution!I465+Rho_Coef2*Solution!I465^2</f>
        <v>0.97918122762198623</v>
      </c>
      <c r="AO465" s="3" t="str">
        <f t="shared" si="234"/>
        <v xml:space="preserve"> </v>
      </c>
      <c r="AP465" s="3" t="str">
        <f t="shared" si="235"/>
        <v xml:space="preserve"> </v>
      </c>
      <c r="AQ465" s="3" t="str">
        <f t="shared" si="236"/>
        <v xml:space="preserve"> </v>
      </c>
      <c r="AR465" s="3" t="str">
        <f t="shared" si="237"/>
        <v xml:space="preserve"> </v>
      </c>
    </row>
    <row r="466" spans="1:44">
      <c r="A466" s="3">
        <f t="shared" si="238"/>
        <v>4.6299999999999457</v>
      </c>
      <c r="B466" s="3">
        <f t="shared" si="227"/>
        <v>0.9059946425581864</v>
      </c>
      <c r="C466" s="3">
        <f t="shared" si="228"/>
        <v>4.2504416608069508</v>
      </c>
      <c r="D466" s="14">
        <f t="shared" si="239"/>
        <v>-0.52208402718868441</v>
      </c>
      <c r="E466" s="14">
        <f t="shared" si="232"/>
        <v>-0.11952622652054944</v>
      </c>
      <c r="F466" s="14">
        <f t="shared" si="229"/>
        <v>0.26438438884895255</v>
      </c>
      <c r="G466" s="3">
        <f t="shared" si="233"/>
        <v>21.691684263619152</v>
      </c>
      <c r="H466" s="3">
        <f t="shared" si="230"/>
        <v>111.77254387111674</v>
      </c>
      <c r="I466" s="3">
        <f t="shared" si="231"/>
        <v>219.92202894636227</v>
      </c>
      <c r="P466" s="3" t="str">
        <f t="shared" si="257"/>
        <v xml:space="preserve"> </v>
      </c>
      <c r="Q466" s="3" t="str">
        <f t="shared" si="240"/>
        <v xml:space="preserve"> </v>
      </c>
      <c r="R466" s="3" t="str">
        <f t="shared" si="241"/>
        <v xml:space="preserve"> </v>
      </c>
      <c r="S466" s="3" t="str">
        <f t="shared" si="242"/>
        <v xml:space="preserve"> </v>
      </c>
      <c r="T466" s="3" t="str">
        <f t="shared" si="243"/>
        <v xml:space="preserve"> </v>
      </c>
      <c r="U466" s="3" t="str">
        <f t="shared" si="244"/>
        <v xml:space="preserve"> </v>
      </c>
      <c r="V466" s="3" t="str">
        <f t="shared" si="245"/>
        <v xml:space="preserve"> </v>
      </c>
      <c r="W466" s="3">
        <f t="shared" si="246"/>
        <v>0.9059946425581864</v>
      </c>
      <c r="X466" s="3" t="str">
        <f t="shared" si="247"/>
        <v xml:space="preserve"> </v>
      </c>
      <c r="Y466" s="3" t="str">
        <f t="shared" si="248"/>
        <v xml:space="preserve"> </v>
      </c>
      <c r="AA466" s="16" t="str">
        <f t="shared" si="249"/>
        <v>UprStage</v>
      </c>
      <c r="AC466" s="3">
        <f t="shared" si="250"/>
        <v>2.3982428571428556</v>
      </c>
      <c r="AD466" s="3">
        <f t="shared" si="251"/>
        <v>19.801588161411491</v>
      </c>
      <c r="AE466" s="3">
        <f t="shared" si="252"/>
        <v>1.8521988036640962</v>
      </c>
      <c r="AF466" s="3">
        <f t="shared" si="254"/>
        <v>12.188283105907669</v>
      </c>
      <c r="AH466" s="28">
        <f t="shared" si="255"/>
        <v>0.26300000000000001</v>
      </c>
      <c r="AI466" s="28">
        <f t="shared" si="256"/>
        <v>2.5446900494077322E-4</v>
      </c>
      <c r="AJ466" s="40">
        <f t="shared" si="253"/>
        <v>1.2188283105907669E-2</v>
      </c>
      <c r="AK466" s="28"/>
      <c r="AM466" s="14">
        <f>Rho_Coef0+Rho_Coef1*Solution!I466+Rho_Coef2*Solution!I466^2</f>
        <v>0.979075763917997</v>
      </c>
      <c r="AO466" s="3" t="str">
        <f t="shared" si="234"/>
        <v xml:space="preserve"> </v>
      </c>
      <c r="AP466" s="3" t="str">
        <f t="shared" si="235"/>
        <v xml:space="preserve"> </v>
      </c>
      <c r="AQ466" s="3" t="str">
        <f t="shared" si="236"/>
        <v xml:space="preserve"> </v>
      </c>
      <c r="AR466" s="3" t="str">
        <f t="shared" si="237"/>
        <v xml:space="preserve"> </v>
      </c>
    </row>
    <row r="467" spans="1:44">
      <c r="A467" s="3">
        <f t="shared" si="238"/>
        <v>4.6399999999999455</v>
      </c>
      <c r="B467" s="3">
        <f t="shared" si="227"/>
        <v>0.9044463418717642</v>
      </c>
      <c r="C467" s="3">
        <f t="shared" si="228"/>
        <v>4.2594938657291008</v>
      </c>
      <c r="D467" s="14">
        <f t="shared" si="239"/>
        <v>-0.52405595916136161</v>
      </c>
      <c r="E467" s="14">
        <f t="shared" si="232"/>
        <v>-0.11941265136712831</v>
      </c>
      <c r="F467" s="14">
        <f t="shared" si="229"/>
        <v>0.26097773134327429</v>
      </c>
      <c r="G467" s="3">
        <f t="shared" si="233"/>
        <v>21.432547052397538</v>
      </c>
      <c r="H467" s="3">
        <f t="shared" si="230"/>
        <v>111.98946071375293</v>
      </c>
      <c r="I467" s="3">
        <f t="shared" si="231"/>
        <v>221.04082601242607</v>
      </c>
      <c r="P467" s="3" t="str">
        <f t="shared" si="257"/>
        <v xml:space="preserve"> </v>
      </c>
      <c r="Q467" s="3" t="str">
        <f t="shared" si="240"/>
        <v xml:space="preserve"> </v>
      </c>
      <c r="R467" s="3" t="str">
        <f t="shared" si="241"/>
        <v xml:space="preserve"> </v>
      </c>
      <c r="S467" s="3" t="str">
        <f t="shared" si="242"/>
        <v xml:space="preserve"> </v>
      </c>
      <c r="T467" s="3" t="str">
        <f t="shared" si="243"/>
        <v xml:space="preserve"> </v>
      </c>
      <c r="U467" s="3" t="str">
        <f t="shared" si="244"/>
        <v xml:space="preserve"> </v>
      </c>
      <c r="V467" s="3" t="str">
        <f t="shared" si="245"/>
        <v xml:space="preserve"> </v>
      </c>
      <c r="W467" s="3">
        <f t="shared" si="246"/>
        <v>0.9044463418717642</v>
      </c>
      <c r="X467" s="3" t="str">
        <f t="shared" si="247"/>
        <v xml:space="preserve"> </v>
      </c>
      <c r="Y467" s="3" t="str">
        <f t="shared" si="248"/>
        <v xml:space="preserve"> </v>
      </c>
      <c r="AA467" s="16" t="str">
        <f t="shared" si="249"/>
        <v>UprStage</v>
      </c>
      <c r="AC467" s="3">
        <f t="shared" si="250"/>
        <v>2.3982428571428556</v>
      </c>
      <c r="AD467" s="3">
        <f t="shared" si="251"/>
        <v>19.801588161411491</v>
      </c>
      <c r="AE467" s="3">
        <f t="shared" si="252"/>
        <v>1.8612510085862459</v>
      </c>
      <c r="AF467" s="3">
        <f t="shared" si="254"/>
        <v>12.176701663374171</v>
      </c>
      <c r="AH467" s="28">
        <f t="shared" si="255"/>
        <v>0.26300000000000001</v>
      </c>
      <c r="AI467" s="28">
        <f t="shared" si="256"/>
        <v>2.5446900494077322E-4</v>
      </c>
      <c r="AJ467" s="40">
        <f t="shared" si="253"/>
        <v>1.2176701663374171E-2</v>
      </c>
      <c r="AK467" s="28"/>
      <c r="AM467" s="14">
        <f>Rho_Coef0+Rho_Coef1*Solution!I467+Rho_Coef2*Solution!I467^2</f>
        <v>0.97897010261103301</v>
      </c>
      <c r="AO467" s="3" t="str">
        <f t="shared" si="234"/>
        <v xml:space="preserve"> </v>
      </c>
      <c r="AP467" s="3" t="str">
        <f t="shared" si="235"/>
        <v xml:space="preserve"> </v>
      </c>
      <c r="AQ467" s="3" t="str">
        <f t="shared" si="236"/>
        <v xml:space="preserve"> </v>
      </c>
      <c r="AR467" s="3" t="str">
        <f t="shared" si="237"/>
        <v xml:space="preserve"> </v>
      </c>
    </row>
    <row r="468" spans="1:44">
      <c r="A468" s="3">
        <f t="shared" si="238"/>
        <v>4.6499999999999453</v>
      </c>
      <c r="B468" s="3">
        <f t="shared" si="227"/>
        <v>0.902898041185342</v>
      </c>
      <c r="C468" s="3">
        <f t="shared" si="228"/>
        <v>4.2685305876443866</v>
      </c>
      <c r="D468" s="14">
        <f t="shared" si="239"/>
        <v>-0.52600698304949189</v>
      </c>
      <c r="E468" s="14">
        <f t="shared" si="232"/>
        <v>-0.11929927047409955</v>
      </c>
      <c r="F468" s="14">
        <f t="shared" si="229"/>
        <v>0.25759178766175056</v>
      </c>
      <c r="G468" s="3">
        <f t="shared" si="233"/>
        <v>21.174584676287164</v>
      </c>
      <c r="H468" s="3">
        <f t="shared" si="230"/>
        <v>112.20378618427691</v>
      </c>
      <c r="I468" s="3">
        <f t="shared" si="231"/>
        <v>222.16177934879741</v>
      </c>
      <c r="P468" s="3" t="str">
        <f t="shared" si="257"/>
        <v xml:space="preserve"> </v>
      </c>
      <c r="Q468" s="3" t="str">
        <f t="shared" si="240"/>
        <v xml:space="preserve"> </v>
      </c>
      <c r="R468" s="3" t="str">
        <f t="shared" si="241"/>
        <v xml:space="preserve"> </v>
      </c>
      <c r="S468" s="3" t="str">
        <f t="shared" si="242"/>
        <v xml:space="preserve"> </v>
      </c>
      <c r="T468" s="3" t="str">
        <f t="shared" si="243"/>
        <v xml:space="preserve"> </v>
      </c>
      <c r="U468" s="3" t="str">
        <f t="shared" si="244"/>
        <v xml:space="preserve"> </v>
      </c>
      <c r="V468" s="3" t="str">
        <f t="shared" si="245"/>
        <v xml:space="preserve"> </v>
      </c>
      <c r="W468" s="3">
        <f t="shared" si="246"/>
        <v>0.902898041185342</v>
      </c>
      <c r="X468" s="3" t="str">
        <f t="shared" si="247"/>
        <v xml:space="preserve"> </v>
      </c>
      <c r="Y468" s="3" t="str">
        <f t="shared" si="248"/>
        <v xml:space="preserve"> </v>
      </c>
      <c r="AA468" s="16" t="str">
        <f t="shared" si="249"/>
        <v>UprStage</v>
      </c>
      <c r="AC468" s="3">
        <f t="shared" si="250"/>
        <v>2.3982428571428556</v>
      </c>
      <c r="AD468" s="3">
        <f t="shared" si="251"/>
        <v>19.801588161411491</v>
      </c>
      <c r="AE468" s="3">
        <f t="shared" si="252"/>
        <v>1.8702877305015315</v>
      </c>
      <c r="AF468" s="3">
        <f t="shared" si="254"/>
        <v>12.165140029887837</v>
      </c>
      <c r="AH468" s="28">
        <f t="shared" si="255"/>
        <v>0.26300000000000001</v>
      </c>
      <c r="AI468" s="28">
        <f t="shared" si="256"/>
        <v>2.5446900494077322E-4</v>
      </c>
      <c r="AJ468" s="40">
        <f t="shared" si="253"/>
        <v>1.2165140029887837E-2</v>
      </c>
      <c r="AK468" s="28"/>
      <c r="AM468" s="14">
        <f>Rho_Coef0+Rho_Coef1*Solution!I468+Rho_Coef2*Solution!I468^2</f>
        <v>0.97886424620346024</v>
      </c>
      <c r="AO468" s="3" t="str">
        <f t="shared" si="234"/>
        <v xml:space="preserve"> </v>
      </c>
      <c r="AP468" s="3" t="str">
        <f t="shared" si="235"/>
        <v xml:space="preserve"> </v>
      </c>
      <c r="AQ468" s="3" t="str">
        <f t="shared" si="236"/>
        <v xml:space="preserve"> </v>
      </c>
      <c r="AR468" s="3" t="str">
        <f t="shared" si="237"/>
        <v xml:space="preserve"> </v>
      </c>
    </row>
    <row r="469" spans="1:44">
      <c r="A469" s="3">
        <f t="shared" si="238"/>
        <v>4.6599999999999451</v>
      </c>
      <c r="B469" s="3">
        <f t="shared" si="227"/>
        <v>0.9013497404989198</v>
      </c>
      <c r="C469" s="3">
        <f t="shared" si="228"/>
        <v>4.2775518265528083</v>
      </c>
      <c r="D469" s="14">
        <f t="shared" si="239"/>
        <v>-0.52793707671415713</v>
      </c>
      <c r="E469" s="14">
        <f t="shared" si="232"/>
        <v>-0.11918608384146319</v>
      </c>
      <c r="F469" s="14">
        <f t="shared" si="229"/>
        <v>0.2542265799432995</v>
      </c>
      <c r="G469" s="3">
        <f t="shared" si="233"/>
        <v>20.917803571071264</v>
      </c>
      <c r="H469" s="3">
        <f t="shared" si="230"/>
        <v>112.41553203103977</v>
      </c>
      <c r="I469" s="3">
        <f t="shared" si="231"/>
        <v>223.28486310081871</v>
      </c>
      <c r="P469" s="3" t="str">
        <f t="shared" si="257"/>
        <v xml:space="preserve"> </v>
      </c>
      <c r="Q469" s="3" t="str">
        <f t="shared" si="240"/>
        <v xml:space="preserve"> </v>
      </c>
      <c r="R469" s="3" t="str">
        <f t="shared" si="241"/>
        <v xml:space="preserve"> </v>
      </c>
      <c r="S469" s="3" t="str">
        <f t="shared" si="242"/>
        <v xml:space="preserve"> </v>
      </c>
      <c r="T469" s="3" t="str">
        <f t="shared" si="243"/>
        <v xml:space="preserve"> </v>
      </c>
      <c r="U469" s="3" t="str">
        <f t="shared" si="244"/>
        <v xml:space="preserve"> </v>
      </c>
      <c r="V469" s="3" t="str">
        <f t="shared" si="245"/>
        <v xml:space="preserve"> </v>
      </c>
      <c r="W469" s="3">
        <f t="shared" si="246"/>
        <v>0.9013497404989198</v>
      </c>
      <c r="X469" s="3" t="str">
        <f t="shared" si="247"/>
        <v xml:space="preserve"> </v>
      </c>
      <c r="Y469" s="3" t="str">
        <f t="shared" si="248"/>
        <v xml:space="preserve"> </v>
      </c>
      <c r="AA469" s="16" t="str">
        <f t="shared" si="249"/>
        <v>UprStage</v>
      </c>
      <c r="AC469" s="3">
        <f t="shared" si="250"/>
        <v>2.3982428571428556</v>
      </c>
      <c r="AD469" s="3">
        <f t="shared" si="251"/>
        <v>19.801588161411491</v>
      </c>
      <c r="AE469" s="3">
        <f t="shared" si="252"/>
        <v>1.8793089694099527</v>
      </c>
      <c r="AF469" s="3">
        <f t="shared" si="254"/>
        <v>12.15359820544867</v>
      </c>
      <c r="AH469" s="28">
        <f t="shared" si="255"/>
        <v>0.26300000000000001</v>
      </c>
      <c r="AI469" s="28">
        <f t="shared" si="256"/>
        <v>2.5446900494077322E-4</v>
      </c>
      <c r="AJ469" s="40">
        <f t="shared" si="253"/>
        <v>1.215359820544867E-2</v>
      </c>
      <c r="AK469" s="28"/>
      <c r="AM469" s="14">
        <f>Rho_Coef0+Rho_Coef1*Solution!I469+Rho_Coef2*Solution!I469^2</f>
        <v>0.97875819718588797</v>
      </c>
      <c r="AO469" s="3" t="str">
        <f t="shared" si="234"/>
        <v xml:space="preserve"> </v>
      </c>
      <c r="AP469" s="3" t="str">
        <f t="shared" si="235"/>
        <v xml:space="preserve"> </v>
      </c>
      <c r="AQ469" s="3" t="str">
        <f t="shared" si="236"/>
        <v xml:space="preserve"> </v>
      </c>
      <c r="AR469" s="3" t="str">
        <f t="shared" si="237"/>
        <v xml:space="preserve"> </v>
      </c>
    </row>
    <row r="470" spans="1:44">
      <c r="A470" s="3">
        <f t="shared" si="238"/>
        <v>4.6699999999999449</v>
      </c>
      <c r="B470" s="3">
        <f t="shared" si="227"/>
        <v>0.89980143981249761</v>
      </c>
      <c r="C470" s="3">
        <f t="shared" si="228"/>
        <v>4.2865575824543658</v>
      </c>
      <c r="D470" s="14">
        <f t="shared" si="239"/>
        <v>-0.52984622117710223</v>
      </c>
      <c r="E470" s="14">
        <f t="shared" si="232"/>
        <v>-0.11907309146921918</v>
      </c>
      <c r="F470" s="14">
        <f t="shared" si="229"/>
        <v>0.25088212716617619</v>
      </c>
      <c r="G470" s="3">
        <f t="shared" si="233"/>
        <v>20.662209925154933</v>
      </c>
      <c r="H470" s="3">
        <f t="shared" si="230"/>
        <v>112.62471006675048</v>
      </c>
      <c r="I470" s="3">
        <f t="shared" si="231"/>
        <v>224.41005153162536</v>
      </c>
      <c r="P470" s="3" t="str">
        <f t="shared" si="257"/>
        <v xml:space="preserve"> </v>
      </c>
      <c r="Q470" s="3" t="str">
        <f t="shared" si="240"/>
        <v xml:space="preserve"> </v>
      </c>
      <c r="R470" s="3" t="str">
        <f t="shared" si="241"/>
        <v xml:space="preserve"> </v>
      </c>
      <c r="S470" s="3" t="str">
        <f t="shared" si="242"/>
        <v xml:space="preserve"> </v>
      </c>
      <c r="T470" s="3" t="str">
        <f t="shared" si="243"/>
        <v xml:space="preserve"> </v>
      </c>
      <c r="U470" s="3" t="str">
        <f t="shared" si="244"/>
        <v xml:space="preserve"> </v>
      </c>
      <c r="V470" s="3" t="str">
        <f t="shared" si="245"/>
        <v xml:space="preserve"> </v>
      </c>
      <c r="W470" s="3">
        <f t="shared" si="246"/>
        <v>0.89980143981249761</v>
      </c>
      <c r="X470" s="3" t="str">
        <f t="shared" si="247"/>
        <v xml:space="preserve"> </v>
      </c>
      <c r="Y470" s="3" t="str">
        <f t="shared" si="248"/>
        <v xml:space="preserve"> </v>
      </c>
      <c r="AA470" s="16" t="str">
        <f t="shared" si="249"/>
        <v>UprStage</v>
      </c>
      <c r="AC470" s="3">
        <f t="shared" si="250"/>
        <v>2.3982428571428556</v>
      </c>
      <c r="AD470" s="3">
        <f t="shared" si="251"/>
        <v>19.801588161411491</v>
      </c>
      <c r="AE470" s="3">
        <f t="shared" si="252"/>
        <v>1.8883147253115098</v>
      </c>
      <c r="AF470" s="3">
        <f t="shared" si="254"/>
        <v>12.142076190056665</v>
      </c>
      <c r="AH470" s="28">
        <f t="shared" si="255"/>
        <v>0.26300000000000001</v>
      </c>
      <c r="AI470" s="28">
        <f t="shared" si="256"/>
        <v>2.5446900494077322E-4</v>
      </c>
      <c r="AJ470" s="40">
        <f t="shared" si="253"/>
        <v>1.2142076190056665E-2</v>
      </c>
      <c r="AK470" s="28"/>
      <c r="AM470" s="14">
        <f>Rho_Coef0+Rho_Coef1*Solution!I470+Rho_Coef2*Solution!I470^2</f>
        <v>0.9786519580371067</v>
      </c>
      <c r="AO470" s="3" t="str">
        <f t="shared" si="234"/>
        <v xml:space="preserve"> </v>
      </c>
      <c r="AP470" s="3" t="str">
        <f t="shared" si="235"/>
        <v xml:space="preserve"> </v>
      </c>
      <c r="AQ470" s="3" t="str">
        <f t="shared" si="236"/>
        <v xml:space="preserve"> </v>
      </c>
      <c r="AR470" s="3" t="str">
        <f t="shared" si="237"/>
        <v xml:space="preserve"> </v>
      </c>
    </row>
    <row r="471" spans="1:44">
      <c r="A471" s="3">
        <f t="shared" si="238"/>
        <v>4.6799999999999446</v>
      </c>
      <c r="B471" s="3">
        <f t="shared" si="227"/>
        <v>0.89825313912607541</v>
      </c>
      <c r="C471" s="3">
        <f t="shared" si="228"/>
        <v>4.2955478553490583</v>
      </c>
      <c r="D471" s="14">
        <f t="shared" si="239"/>
        <v>-0.53173440057541221</v>
      </c>
      <c r="E471" s="14">
        <f t="shared" si="232"/>
        <v>-0.11896029335736755</v>
      </c>
      <c r="F471" s="14">
        <f t="shared" si="229"/>
        <v>0.24755844519329565</v>
      </c>
      <c r="G471" s="3">
        <f t="shared" si="233"/>
        <v>20.407809682023426</v>
      </c>
      <c r="H471" s="3">
        <f t="shared" si="230"/>
        <v>112.83133216600203</v>
      </c>
      <c r="I471" s="3">
        <f t="shared" si="231"/>
        <v>225.53731902277698</v>
      </c>
      <c r="P471" s="3" t="str">
        <f t="shared" si="257"/>
        <v xml:space="preserve"> </v>
      </c>
      <c r="Q471" s="3" t="str">
        <f t="shared" si="240"/>
        <v xml:space="preserve"> </v>
      </c>
      <c r="R471" s="3" t="str">
        <f t="shared" si="241"/>
        <v xml:space="preserve"> </v>
      </c>
      <c r="S471" s="3" t="str">
        <f t="shared" si="242"/>
        <v xml:space="preserve"> </v>
      </c>
      <c r="T471" s="3" t="str">
        <f t="shared" si="243"/>
        <v xml:space="preserve"> </v>
      </c>
      <c r="U471" s="3" t="str">
        <f t="shared" si="244"/>
        <v xml:space="preserve"> </v>
      </c>
      <c r="V471" s="3" t="str">
        <f t="shared" si="245"/>
        <v xml:space="preserve"> </v>
      </c>
      <c r="W471" s="3">
        <f t="shared" si="246"/>
        <v>0.89825313912607541</v>
      </c>
      <c r="X471" s="3" t="str">
        <f t="shared" si="247"/>
        <v xml:space="preserve"> </v>
      </c>
      <c r="Y471" s="3" t="str">
        <f t="shared" si="248"/>
        <v xml:space="preserve"> </v>
      </c>
      <c r="AA471" s="16" t="str">
        <f t="shared" si="249"/>
        <v>UprStage</v>
      </c>
      <c r="AC471" s="3">
        <f t="shared" si="250"/>
        <v>2.3982428571428556</v>
      </c>
      <c r="AD471" s="3">
        <f t="shared" si="251"/>
        <v>19.801588161411491</v>
      </c>
      <c r="AE471" s="3">
        <f t="shared" si="252"/>
        <v>1.8973049982062027</v>
      </c>
      <c r="AF471" s="3">
        <f t="shared" si="254"/>
        <v>12.130573983711825</v>
      </c>
      <c r="AH471" s="28">
        <f t="shared" si="255"/>
        <v>0.26300000000000001</v>
      </c>
      <c r="AI471" s="28">
        <f t="shared" si="256"/>
        <v>2.5446900494077322E-4</v>
      </c>
      <c r="AJ471" s="40">
        <f t="shared" si="253"/>
        <v>1.2130573983711824E-2</v>
      </c>
      <c r="AK471" s="28"/>
      <c r="AM471" s="14">
        <f>Rho_Coef0+Rho_Coef1*Solution!I471+Rho_Coef2*Solution!I471^2</f>
        <v>0.97854553122403032</v>
      </c>
      <c r="AO471" s="3" t="str">
        <f t="shared" si="234"/>
        <v xml:space="preserve"> </v>
      </c>
      <c r="AP471" s="3" t="str">
        <f t="shared" si="235"/>
        <v xml:space="preserve"> </v>
      </c>
      <c r="AQ471" s="3" t="str">
        <f t="shared" si="236"/>
        <v xml:space="preserve"> </v>
      </c>
      <c r="AR471" s="3" t="str">
        <f t="shared" si="237"/>
        <v xml:space="preserve"> </v>
      </c>
    </row>
    <row r="472" spans="1:44">
      <c r="A472" s="3">
        <f t="shared" si="238"/>
        <v>4.6899999999999444</v>
      </c>
      <c r="B472" s="3">
        <f t="shared" si="227"/>
        <v>0.89670483843965321</v>
      </c>
      <c r="C472" s="3">
        <f t="shared" si="228"/>
        <v>4.3045226452368865</v>
      </c>
      <c r="D472" s="14">
        <f t="shared" si="239"/>
        <v>-0.53360160211609942</v>
      </c>
      <c r="E472" s="14">
        <f t="shared" si="232"/>
        <v>-0.11884768950590831</v>
      </c>
      <c r="F472" s="14">
        <f t="shared" si="229"/>
        <v>0.2442555468176455</v>
      </c>
      <c r="G472" s="3">
        <f t="shared" si="233"/>
        <v>20.154608542727988</v>
      </c>
      <c r="H472" s="3">
        <f t="shared" si="230"/>
        <v>113.03541026282227</v>
      </c>
      <c r="I472" s="3">
        <f t="shared" si="231"/>
        <v>226.66664007486415</v>
      </c>
      <c r="P472" s="3" t="str">
        <f t="shared" si="257"/>
        <v xml:space="preserve"> </v>
      </c>
      <c r="Q472" s="3" t="str">
        <f t="shared" si="240"/>
        <v xml:space="preserve"> </v>
      </c>
      <c r="R472" s="3" t="str">
        <f t="shared" si="241"/>
        <v xml:space="preserve"> </v>
      </c>
      <c r="S472" s="3" t="str">
        <f t="shared" si="242"/>
        <v xml:space="preserve"> </v>
      </c>
      <c r="T472" s="3" t="str">
        <f t="shared" si="243"/>
        <v xml:space="preserve"> </v>
      </c>
      <c r="U472" s="3" t="str">
        <f t="shared" si="244"/>
        <v xml:space="preserve"> </v>
      </c>
      <c r="V472" s="3" t="str">
        <f t="shared" si="245"/>
        <v xml:space="preserve"> </v>
      </c>
      <c r="W472" s="3">
        <f t="shared" si="246"/>
        <v>0.89670483843965321</v>
      </c>
      <c r="X472" s="3" t="str">
        <f t="shared" si="247"/>
        <v xml:space="preserve"> </v>
      </c>
      <c r="Y472" s="3" t="str">
        <f t="shared" si="248"/>
        <v xml:space="preserve"> </v>
      </c>
      <c r="AA472" s="16" t="str">
        <f t="shared" si="249"/>
        <v>UprStage</v>
      </c>
      <c r="AC472" s="3">
        <f t="shared" si="250"/>
        <v>2.3982428571428556</v>
      </c>
      <c r="AD472" s="3">
        <f t="shared" si="251"/>
        <v>19.801588161411491</v>
      </c>
      <c r="AE472" s="3">
        <f t="shared" si="252"/>
        <v>1.9062797880940314</v>
      </c>
      <c r="AF472" s="3">
        <f t="shared" si="254"/>
        <v>12.119091586414148</v>
      </c>
      <c r="AH472" s="28">
        <f t="shared" si="255"/>
        <v>0.26300000000000001</v>
      </c>
      <c r="AI472" s="28">
        <f t="shared" si="256"/>
        <v>2.5446900494077322E-4</v>
      </c>
      <c r="AJ472" s="40">
        <f t="shared" si="253"/>
        <v>1.2119091586414148E-2</v>
      </c>
      <c r="AK472" s="28"/>
      <c r="AM472" s="14">
        <f>Rho_Coef0+Rho_Coef1*Solution!I472+Rho_Coef2*Solution!I472^2</f>
        <v>0.97843891920163861</v>
      </c>
      <c r="AO472" s="3" t="str">
        <f t="shared" si="234"/>
        <v xml:space="preserve"> </v>
      </c>
      <c r="AP472" s="3" t="str">
        <f t="shared" si="235"/>
        <v xml:space="preserve"> </v>
      </c>
      <c r="AQ472" s="3" t="str">
        <f t="shared" si="236"/>
        <v xml:space="preserve"> </v>
      </c>
      <c r="AR472" s="3" t="str">
        <f t="shared" si="237"/>
        <v xml:space="preserve"> </v>
      </c>
    </row>
    <row r="473" spans="1:44">
      <c r="A473" s="3">
        <f t="shared" si="238"/>
        <v>4.6999999999999442</v>
      </c>
      <c r="B473" s="3">
        <f t="shared" si="227"/>
        <v>0.89515653775323101</v>
      </c>
      <c r="C473" s="3">
        <f t="shared" si="228"/>
        <v>4.3134819521178507</v>
      </c>
      <c r="D473" s="14">
        <f t="shared" si="239"/>
        <v>-0.53544781603062253</v>
      </c>
      <c r="E473" s="14">
        <f t="shared" si="232"/>
        <v>-0.11873527991484142</v>
      </c>
      <c r="F473" s="14">
        <f t="shared" si="229"/>
        <v>0.24097344180776706</v>
      </c>
      <c r="G473" s="3">
        <f t="shared" si="233"/>
        <v>19.902611968397402</v>
      </c>
      <c r="H473" s="3">
        <f t="shared" si="230"/>
        <v>113.23695634824955</v>
      </c>
      <c r="I473" s="3">
        <f t="shared" si="231"/>
        <v>227.79798930809079</v>
      </c>
      <c r="P473" s="3" t="str">
        <f t="shared" si="257"/>
        <v xml:space="preserve"> </v>
      </c>
      <c r="Q473" s="3" t="str">
        <f t="shared" si="240"/>
        <v xml:space="preserve"> </v>
      </c>
      <c r="R473" s="3" t="str">
        <f t="shared" si="241"/>
        <v xml:space="preserve"> </v>
      </c>
      <c r="S473" s="3" t="str">
        <f t="shared" si="242"/>
        <v xml:space="preserve"> </v>
      </c>
      <c r="T473" s="3" t="str">
        <f t="shared" si="243"/>
        <v xml:space="preserve"> </v>
      </c>
      <c r="U473" s="3" t="str">
        <f t="shared" si="244"/>
        <v xml:space="preserve"> </v>
      </c>
      <c r="V473" s="3" t="str">
        <f t="shared" si="245"/>
        <v xml:space="preserve"> </v>
      </c>
      <c r="W473" s="3">
        <f t="shared" si="246"/>
        <v>0.89515653775323101</v>
      </c>
      <c r="X473" s="3" t="str">
        <f t="shared" si="247"/>
        <v xml:space="preserve"> </v>
      </c>
      <c r="Y473" s="3" t="str">
        <f t="shared" si="248"/>
        <v xml:space="preserve"> </v>
      </c>
      <c r="AA473" s="16" t="str">
        <f t="shared" si="249"/>
        <v>UprStage</v>
      </c>
      <c r="AC473" s="3">
        <f t="shared" si="250"/>
        <v>2.3982428571428556</v>
      </c>
      <c r="AD473" s="3">
        <f t="shared" si="251"/>
        <v>19.801588161411491</v>
      </c>
      <c r="AE473" s="3">
        <f t="shared" si="252"/>
        <v>1.9152390949749958</v>
      </c>
      <c r="AF473" s="3">
        <f t="shared" si="254"/>
        <v>12.107628998163637</v>
      </c>
      <c r="AH473" s="28">
        <f t="shared" si="255"/>
        <v>0.26300000000000001</v>
      </c>
      <c r="AI473" s="28">
        <f t="shared" si="256"/>
        <v>2.5446900494077322E-4</v>
      </c>
      <c r="AJ473" s="40">
        <f t="shared" si="253"/>
        <v>1.2107628998163637E-2</v>
      </c>
      <c r="AK473" s="28"/>
      <c r="AM473" s="14">
        <f>Rho_Coef0+Rho_Coef1*Solution!I473+Rho_Coef2*Solution!I473^2</f>
        <v>0.97833212441292428</v>
      </c>
      <c r="AO473" s="3" t="str">
        <f t="shared" si="234"/>
        <v xml:space="preserve"> </v>
      </c>
      <c r="AP473" s="3" t="str">
        <f t="shared" si="235"/>
        <v xml:space="preserve"> </v>
      </c>
      <c r="AQ473" s="3" t="str">
        <f t="shared" si="236"/>
        <v xml:space="preserve"> </v>
      </c>
      <c r="AR473" s="3" t="str">
        <f t="shared" si="237"/>
        <v xml:space="preserve"> </v>
      </c>
    </row>
    <row r="474" spans="1:44">
      <c r="A474" s="3">
        <f t="shared" si="238"/>
        <v>4.709999999999944</v>
      </c>
      <c r="B474" s="3">
        <f t="shared" si="227"/>
        <v>0.89360823706680881</v>
      </c>
      <c r="C474" s="3">
        <f t="shared" si="228"/>
        <v>4.3224257759919507</v>
      </c>
      <c r="D474" s="14">
        <f t="shared" si="239"/>
        <v>-0.53727303552935568</v>
      </c>
      <c r="E474" s="14">
        <f t="shared" si="232"/>
        <v>-0.11862306458416691</v>
      </c>
      <c r="F474" s="14">
        <f t="shared" si="229"/>
        <v>0.23771213695328622</v>
      </c>
      <c r="G474" s="3">
        <f t="shared" si="233"/>
        <v>19.651825182773884</v>
      </c>
      <c r="H474" s="3">
        <f t="shared" si="230"/>
        <v>113.43598246793353</v>
      </c>
      <c r="I474" s="3">
        <f t="shared" si="231"/>
        <v>228.93134146283242</v>
      </c>
      <c r="P474" s="3" t="str">
        <f t="shared" si="257"/>
        <v xml:space="preserve"> </v>
      </c>
      <c r="Q474" s="3" t="str">
        <f t="shared" si="240"/>
        <v xml:space="preserve"> </v>
      </c>
      <c r="R474" s="3" t="str">
        <f t="shared" si="241"/>
        <v xml:space="preserve"> </v>
      </c>
      <c r="S474" s="3" t="str">
        <f t="shared" si="242"/>
        <v xml:space="preserve"> </v>
      </c>
      <c r="T474" s="3" t="str">
        <f t="shared" si="243"/>
        <v xml:space="preserve"> </v>
      </c>
      <c r="U474" s="3" t="str">
        <f t="shared" si="244"/>
        <v xml:space="preserve"> </v>
      </c>
      <c r="V474" s="3" t="str">
        <f t="shared" si="245"/>
        <v xml:space="preserve"> </v>
      </c>
      <c r="W474" s="3">
        <f t="shared" si="246"/>
        <v>0.89360823706680881</v>
      </c>
      <c r="X474" s="3" t="str">
        <f t="shared" si="247"/>
        <v xml:space="preserve"> </v>
      </c>
      <c r="Y474" s="3" t="str">
        <f t="shared" si="248"/>
        <v xml:space="preserve"> </v>
      </c>
      <c r="AA474" s="16" t="str">
        <f t="shared" si="249"/>
        <v>UprStage</v>
      </c>
      <c r="AC474" s="3">
        <f t="shared" si="250"/>
        <v>2.3982428571428556</v>
      </c>
      <c r="AD474" s="3">
        <f t="shared" si="251"/>
        <v>19.801588161411491</v>
      </c>
      <c r="AE474" s="3">
        <f t="shared" si="252"/>
        <v>1.924182918849096</v>
      </c>
      <c r="AF474" s="3">
        <f t="shared" si="254"/>
        <v>12.096186218960289</v>
      </c>
      <c r="AH474" s="28">
        <f t="shared" si="255"/>
        <v>0.26300000000000001</v>
      </c>
      <c r="AI474" s="28">
        <f t="shared" si="256"/>
        <v>2.5446900494077322E-4</v>
      </c>
      <c r="AJ474" s="40">
        <f t="shared" si="253"/>
        <v>1.2096186218960289E-2</v>
      </c>
      <c r="AK474" s="28"/>
      <c r="AM474" s="14">
        <f>Rho_Coef0+Rho_Coef1*Solution!I474+Rho_Coef2*Solution!I474^2</f>
        <v>0.97822514928884052</v>
      </c>
      <c r="AO474" s="3" t="str">
        <f t="shared" si="234"/>
        <v xml:space="preserve"> </v>
      </c>
      <c r="AP474" s="3" t="str">
        <f t="shared" si="235"/>
        <v xml:space="preserve"> </v>
      </c>
      <c r="AQ474" s="3" t="str">
        <f t="shared" si="236"/>
        <v xml:space="preserve"> </v>
      </c>
      <c r="AR474" s="3" t="str">
        <f t="shared" si="237"/>
        <v xml:space="preserve"> </v>
      </c>
    </row>
    <row r="475" spans="1:44">
      <c r="A475" s="3">
        <f t="shared" si="238"/>
        <v>4.7199999999999438</v>
      </c>
      <c r="B475" s="3">
        <f t="shared" si="227"/>
        <v>0.89205993638038661</v>
      </c>
      <c r="C475" s="3">
        <f t="shared" si="228"/>
        <v>4.3313541168591865</v>
      </c>
      <c r="D475" s="14">
        <f t="shared" si="239"/>
        <v>-0.5390772567560228</v>
      </c>
      <c r="E475" s="14">
        <f t="shared" si="232"/>
        <v>-0.11851104351388479</v>
      </c>
      <c r="F475" s="14">
        <f t="shared" si="229"/>
        <v>0.234471636110479</v>
      </c>
      <c r="G475" s="3">
        <f t="shared" si="233"/>
        <v>19.402253174772124</v>
      </c>
      <c r="H475" s="3">
        <f t="shared" si="230"/>
        <v>113.63250071976127</v>
      </c>
      <c r="I475" s="3">
        <f t="shared" si="231"/>
        <v>230.06667140017049</v>
      </c>
      <c r="P475" s="3" t="str">
        <f t="shared" si="257"/>
        <v xml:space="preserve"> </v>
      </c>
      <c r="Q475" s="3" t="str">
        <f t="shared" si="240"/>
        <v xml:space="preserve"> </v>
      </c>
      <c r="R475" s="3" t="str">
        <f t="shared" si="241"/>
        <v xml:space="preserve"> </v>
      </c>
      <c r="S475" s="3" t="str">
        <f t="shared" si="242"/>
        <v xml:space="preserve"> </v>
      </c>
      <c r="T475" s="3" t="str">
        <f t="shared" si="243"/>
        <v xml:space="preserve"> </v>
      </c>
      <c r="U475" s="3" t="str">
        <f t="shared" si="244"/>
        <v xml:space="preserve"> </v>
      </c>
      <c r="V475" s="3" t="str">
        <f t="shared" si="245"/>
        <v xml:space="preserve"> </v>
      </c>
      <c r="W475" s="3">
        <f t="shared" si="246"/>
        <v>0.89205993638038661</v>
      </c>
      <c r="X475" s="3" t="str">
        <f t="shared" si="247"/>
        <v xml:space="preserve"> </v>
      </c>
      <c r="Y475" s="3" t="str">
        <f t="shared" si="248"/>
        <v xml:space="preserve"> </v>
      </c>
      <c r="AA475" s="16" t="str">
        <f t="shared" si="249"/>
        <v>UprStage</v>
      </c>
      <c r="AC475" s="3">
        <f t="shared" si="250"/>
        <v>2.3982428571428556</v>
      </c>
      <c r="AD475" s="3">
        <f t="shared" si="251"/>
        <v>19.801588161411491</v>
      </c>
      <c r="AE475" s="3">
        <f t="shared" si="252"/>
        <v>1.933111259716332</v>
      </c>
      <c r="AF475" s="3">
        <f t="shared" si="254"/>
        <v>12.084763248804107</v>
      </c>
      <c r="AH475" s="28">
        <f t="shared" si="255"/>
        <v>0.26300000000000001</v>
      </c>
      <c r="AI475" s="28">
        <f t="shared" si="256"/>
        <v>2.5446900494077322E-4</v>
      </c>
      <c r="AJ475" s="40">
        <f t="shared" si="253"/>
        <v>1.2084763248804108E-2</v>
      </c>
      <c r="AK475" s="28"/>
      <c r="AM475" s="14">
        <f>Rho_Coef0+Rho_Coef1*Solution!I475+Rho_Coef2*Solution!I475^2</f>
        <v>0.97811799624825235</v>
      </c>
      <c r="AO475" s="3" t="str">
        <f t="shared" si="234"/>
        <v xml:space="preserve"> </v>
      </c>
      <c r="AP475" s="3" t="str">
        <f t="shared" si="235"/>
        <v xml:space="preserve"> </v>
      </c>
      <c r="AQ475" s="3" t="str">
        <f t="shared" si="236"/>
        <v xml:space="preserve"> </v>
      </c>
      <c r="AR475" s="3" t="str">
        <f t="shared" si="237"/>
        <v xml:space="preserve"> </v>
      </c>
    </row>
    <row r="476" spans="1:44">
      <c r="A476" s="3">
        <f t="shared" si="238"/>
        <v>4.7299999999999436</v>
      </c>
      <c r="B476" s="3">
        <f t="shared" si="227"/>
        <v>0.89051163569396441</v>
      </c>
      <c r="C476" s="3">
        <f t="shared" si="228"/>
        <v>4.3402669747195581</v>
      </c>
      <c r="D476" s="14">
        <f t="shared" si="239"/>
        <v>-0.54086047874212095</v>
      </c>
      <c r="E476" s="14">
        <f t="shared" si="232"/>
        <v>-0.11839921670399502</v>
      </c>
      <c r="F476" s="14">
        <f t="shared" si="229"/>
        <v>0.23125194024784845</v>
      </c>
      <c r="G476" s="3">
        <f t="shared" si="233"/>
        <v>19.153900701059644</v>
      </c>
      <c r="H476" s="3">
        <f t="shared" si="230"/>
        <v>113.82652325150899</v>
      </c>
      <c r="I476" s="3">
        <f t="shared" si="231"/>
        <v>231.20395410240317</v>
      </c>
      <c r="P476" s="3" t="str">
        <f t="shared" si="257"/>
        <v xml:space="preserve"> </v>
      </c>
      <c r="Q476" s="3" t="str">
        <f t="shared" si="240"/>
        <v xml:space="preserve"> </v>
      </c>
      <c r="R476" s="3" t="str">
        <f t="shared" si="241"/>
        <v xml:space="preserve"> </v>
      </c>
      <c r="S476" s="3" t="str">
        <f t="shared" si="242"/>
        <v xml:space="preserve"> </v>
      </c>
      <c r="T476" s="3" t="str">
        <f t="shared" si="243"/>
        <v xml:space="preserve"> </v>
      </c>
      <c r="U476" s="3" t="str">
        <f t="shared" si="244"/>
        <v xml:space="preserve"> </v>
      </c>
      <c r="V476" s="3" t="str">
        <f t="shared" si="245"/>
        <v xml:space="preserve"> </v>
      </c>
      <c r="W476" s="3">
        <f t="shared" si="246"/>
        <v>0.89051163569396441</v>
      </c>
      <c r="X476" s="3" t="str">
        <f t="shared" si="247"/>
        <v xml:space="preserve"> </v>
      </c>
      <c r="Y476" s="3" t="str">
        <f t="shared" si="248"/>
        <v xml:space="preserve"> </v>
      </c>
      <c r="AA476" s="16" t="str">
        <f t="shared" si="249"/>
        <v>UprStage</v>
      </c>
      <c r="AC476" s="3">
        <f t="shared" si="250"/>
        <v>2.3982428571428556</v>
      </c>
      <c r="AD476" s="3">
        <f t="shared" si="251"/>
        <v>19.801588161411491</v>
      </c>
      <c r="AE476" s="3">
        <f t="shared" si="252"/>
        <v>1.9420241175767037</v>
      </c>
      <c r="AF476" s="3">
        <f t="shared" si="254"/>
        <v>12.073360087695088</v>
      </c>
      <c r="AH476" s="28">
        <f t="shared" si="255"/>
        <v>0.26300000000000001</v>
      </c>
      <c r="AI476" s="28">
        <f t="shared" si="256"/>
        <v>2.5446900494077322E-4</v>
      </c>
      <c r="AJ476" s="40">
        <f t="shared" si="253"/>
        <v>1.2073360087695087E-2</v>
      </c>
      <c r="AK476" s="28"/>
      <c r="AM476" s="14">
        <f>Rho_Coef0+Rho_Coef1*Solution!I476+Rho_Coef2*Solution!I476^2</f>
        <v>0.97801066769788936</v>
      </c>
      <c r="AO476" s="3" t="str">
        <f t="shared" si="234"/>
        <v xml:space="preserve"> </v>
      </c>
      <c r="AP476" s="3" t="str">
        <f t="shared" si="235"/>
        <v xml:space="preserve"> </v>
      </c>
      <c r="AQ476" s="3" t="str">
        <f t="shared" si="236"/>
        <v xml:space="preserve"> </v>
      </c>
      <c r="AR476" s="3" t="str">
        <f t="shared" si="237"/>
        <v xml:space="preserve"> </v>
      </c>
    </row>
    <row r="477" spans="1:44">
      <c r="A477" s="3">
        <f t="shared" si="238"/>
        <v>4.7399999999999434</v>
      </c>
      <c r="B477" s="3">
        <f t="shared" si="227"/>
        <v>0.88896333500754232</v>
      </c>
      <c r="C477" s="3">
        <f t="shared" si="228"/>
        <v>4.3491643495730656</v>
      </c>
      <c r="D477" s="14">
        <f t="shared" si="239"/>
        <v>-0.54262270336134455</v>
      </c>
      <c r="E477" s="14">
        <f t="shared" si="232"/>
        <v>-0.11828758415449764</v>
      </c>
      <c r="F477" s="14">
        <f t="shared" si="229"/>
        <v>0.22805304749170013</v>
      </c>
      <c r="G477" s="3">
        <f t="shared" si="233"/>
        <v>18.906772288657358</v>
      </c>
      <c r="H477" s="3">
        <f t="shared" si="230"/>
        <v>114.01806225851958</v>
      </c>
      <c r="I477" s="3">
        <f t="shared" si="231"/>
        <v>232.3431646735327</v>
      </c>
      <c r="P477" s="3" t="str">
        <f t="shared" si="257"/>
        <v xml:space="preserve"> </v>
      </c>
      <c r="Q477" s="3" t="str">
        <f t="shared" si="240"/>
        <v xml:space="preserve"> </v>
      </c>
      <c r="R477" s="3" t="str">
        <f t="shared" si="241"/>
        <v xml:space="preserve"> </v>
      </c>
      <c r="S477" s="3" t="str">
        <f t="shared" si="242"/>
        <v xml:space="preserve"> </v>
      </c>
      <c r="T477" s="3" t="str">
        <f t="shared" si="243"/>
        <v xml:space="preserve"> </v>
      </c>
      <c r="U477" s="3" t="str">
        <f t="shared" si="244"/>
        <v xml:space="preserve"> </v>
      </c>
      <c r="V477" s="3" t="str">
        <f t="shared" si="245"/>
        <v xml:space="preserve"> </v>
      </c>
      <c r="W477" s="3">
        <f t="shared" si="246"/>
        <v>0.88896333500754232</v>
      </c>
      <c r="X477" s="3" t="str">
        <f t="shared" si="247"/>
        <v xml:space="preserve"> </v>
      </c>
      <c r="Y477" s="3" t="str">
        <f t="shared" si="248"/>
        <v xml:space="preserve"> </v>
      </c>
      <c r="AA477" s="16" t="str">
        <f t="shared" si="249"/>
        <v>UprStage</v>
      </c>
      <c r="AC477" s="3">
        <f t="shared" si="250"/>
        <v>2.3982428571428556</v>
      </c>
      <c r="AD477" s="3">
        <f t="shared" si="251"/>
        <v>19.801588161411491</v>
      </c>
      <c r="AE477" s="3">
        <f t="shared" si="252"/>
        <v>1.9509214924302112</v>
      </c>
      <c r="AF477" s="3">
        <f t="shared" si="254"/>
        <v>12.061976735633234</v>
      </c>
      <c r="AH477" s="28">
        <f t="shared" si="255"/>
        <v>0.26300000000000001</v>
      </c>
      <c r="AI477" s="28">
        <f t="shared" si="256"/>
        <v>2.5446900494077322E-4</v>
      </c>
      <c r="AJ477" s="40">
        <f t="shared" si="253"/>
        <v>1.2061976735633233E-2</v>
      </c>
      <c r="AK477" s="28"/>
      <c r="AM477" s="14">
        <f>Rho_Coef0+Rho_Coef1*Solution!I477+Rho_Coef2*Solution!I477^2</f>
        <v>0.9779031660323011</v>
      </c>
      <c r="AO477" s="3" t="str">
        <f t="shared" si="234"/>
        <v xml:space="preserve"> </v>
      </c>
      <c r="AP477" s="3" t="str">
        <f t="shared" si="235"/>
        <v xml:space="preserve"> </v>
      </c>
      <c r="AQ477" s="3" t="str">
        <f t="shared" si="236"/>
        <v xml:space="preserve"> </v>
      </c>
      <c r="AR477" s="3" t="str">
        <f t="shared" si="237"/>
        <v xml:space="preserve"> </v>
      </c>
    </row>
    <row r="478" spans="1:44">
      <c r="A478" s="3">
        <f t="shared" si="238"/>
        <v>4.7499999999999432</v>
      </c>
      <c r="B478" s="3">
        <f t="shared" si="227"/>
        <v>0.88741503432112001</v>
      </c>
      <c r="C478" s="3">
        <f t="shared" si="228"/>
        <v>4.358046241419709</v>
      </c>
      <c r="D478" s="14">
        <f t="shared" si="239"/>
        <v>-0.54436393528403249</v>
      </c>
      <c r="E478" s="14">
        <f t="shared" si="232"/>
        <v>-0.11817614586539264</v>
      </c>
      <c r="F478" s="14">
        <f t="shared" si="229"/>
        <v>0.22487495317169487</v>
      </c>
      <c r="G478" s="3">
        <f t="shared" si="233"/>
        <v>18.66087223755877</v>
      </c>
      <c r="H478" s="3">
        <f t="shared" si="230"/>
        <v>114.20712998140615</v>
      </c>
      <c r="I478" s="3">
        <f t="shared" si="231"/>
        <v>233.48427833972977</v>
      </c>
      <c r="P478" s="3" t="str">
        <f t="shared" si="257"/>
        <v xml:space="preserve"> </v>
      </c>
      <c r="Q478" s="3" t="str">
        <f t="shared" si="240"/>
        <v xml:space="preserve"> </v>
      </c>
      <c r="R478" s="3" t="str">
        <f t="shared" si="241"/>
        <v xml:space="preserve"> </v>
      </c>
      <c r="S478" s="3" t="str">
        <f t="shared" si="242"/>
        <v xml:space="preserve"> </v>
      </c>
      <c r="T478" s="3" t="str">
        <f t="shared" si="243"/>
        <v xml:space="preserve"> </v>
      </c>
      <c r="U478" s="3" t="str">
        <f t="shared" si="244"/>
        <v xml:space="preserve"> </v>
      </c>
      <c r="V478" s="3" t="str">
        <f t="shared" si="245"/>
        <v xml:space="preserve"> </v>
      </c>
      <c r="W478" s="3">
        <f t="shared" si="246"/>
        <v>0.88741503432112001</v>
      </c>
      <c r="X478" s="3" t="str">
        <f t="shared" si="247"/>
        <v xml:space="preserve"> </v>
      </c>
      <c r="Y478" s="3" t="str">
        <f t="shared" si="248"/>
        <v xml:space="preserve"> </v>
      </c>
      <c r="AA478" s="16" t="str">
        <f t="shared" si="249"/>
        <v>UprStage</v>
      </c>
      <c r="AC478" s="3">
        <f t="shared" si="250"/>
        <v>2.3982428571428556</v>
      </c>
      <c r="AD478" s="3">
        <f t="shared" si="251"/>
        <v>19.801588161411491</v>
      </c>
      <c r="AE478" s="3">
        <f t="shared" si="252"/>
        <v>1.9598033842768545</v>
      </c>
      <c r="AF478" s="3">
        <f t="shared" si="254"/>
        <v>12.050613192618544</v>
      </c>
      <c r="AH478" s="28">
        <f t="shared" si="255"/>
        <v>0.26300000000000001</v>
      </c>
      <c r="AI478" s="28">
        <f t="shared" si="256"/>
        <v>2.5446900494077322E-4</v>
      </c>
      <c r="AJ478" s="40">
        <f t="shared" si="253"/>
        <v>1.2050613192618544E-2</v>
      </c>
      <c r="AK478" s="28"/>
      <c r="AM478" s="14">
        <f>Rho_Coef0+Rho_Coef1*Solution!I478+Rho_Coef2*Solution!I478^2</f>
        <v>0.97779549363381479</v>
      </c>
      <c r="AO478" s="3" t="str">
        <f t="shared" si="234"/>
        <v xml:space="preserve"> </v>
      </c>
      <c r="AP478" s="3" t="str">
        <f t="shared" si="235"/>
        <v xml:space="preserve"> </v>
      </c>
      <c r="AQ478" s="3" t="str">
        <f t="shared" si="236"/>
        <v xml:space="preserve"> </v>
      </c>
      <c r="AR478" s="3" t="str">
        <f t="shared" si="237"/>
        <v xml:space="preserve"> </v>
      </c>
    </row>
    <row r="479" spans="1:44">
      <c r="A479" s="3">
        <f t="shared" si="238"/>
        <v>4.7599999999999429</v>
      </c>
      <c r="B479" s="3">
        <f t="shared" si="227"/>
        <v>0.88586673363469792</v>
      </c>
      <c r="C479" s="3">
        <f t="shared" si="228"/>
        <v>4.3669126502594882</v>
      </c>
      <c r="D479" s="14">
        <f t="shared" si="239"/>
        <v>-0.54608418193165165</v>
      </c>
      <c r="E479" s="14">
        <f t="shared" si="232"/>
        <v>-0.11806490183667999</v>
      </c>
      <c r="F479" s="14">
        <f t="shared" si="229"/>
        <v>0.22171764986636627</v>
      </c>
      <c r="G479" s="3">
        <f t="shared" si="233"/>
        <v>18.416204623366692</v>
      </c>
      <c r="H479" s="3">
        <f t="shared" si="230"/>
        <v>114.39373870378174</v>
      </c>
      <c r="I479" s="3">
        <f t="shared" si="231"/>
        <v>234.62727044977501</v>
      </c>
      <c r="P479" s="3" t="str">
        <f t="shared" si="257"/>
        <v xml:space="preserve"> </v>
      </c>
      <c r="Q479" s="3" t="str">
        <f t="shared" si="240"/>
        <v xml:space="preserve"> </v>
      </c>
      <c r="R479" s="3" t="str">
        <f t="shared" si="241"/>
        <v xml:space="preserve"> </v>
      </c>
      <c r="S479" s="3" t="str">
        <f t="shared" si="242"/>
        <v xml:space="preserve"> </v>
      </c>
      <c r="T479" s="3" t="str">
        <f t="shared" si="243"/>
        <v xml:space="preserve"> </v>
      </c>
      <c r="U479" s="3" t="str">
        <f t="shared" si="244"/>
        <v xml:space="preserve"> </v>
      </c>
      <c r="V479" s="3" t="str">
        <f t="shared" si="245"/>
        <v xml:space="preserve"> </v>
      </c>
      <c r="W479" s="3">
        <f t="shared" si="246"/>
        <v>0.88586673363469792</v>
      </c>
      <c r="X479" s="3" t="str">
        <f t="shared" si="247"/>
        <v xml:space="preserve"> </v>
      </c>
      <c r="Y479" s="3" t="str">
        <f t="shared" si="248"/>
        <v xml:space="preserve"> </v>
      </c>
      <c r="AA479" s="16" t="str">
        <f t="shared" si="249"/>
        <v>UprStage</v>
      </c>
      <c r="AC479" s="3">
        <f t="shared" si="250"/>
        <v>2.3982428571428556</v>
      </c>
      <c r="AD479" s="3">
        <f t="shared" si="251"/>
        <v>19.801588161411491</v>
      </c>
      <c r="AE479" s="3">
        <f t="shared" si="252"/>
        <v>1.9686697931166337</v>
      </c>
      <c r="AF479" s="3">
        <f t="shared" si="254"/>
        <v>12.039269458651017</v>
      </c>
      <c r="AH479" s="28">
        <f t="shared" si="255"/>
        <v>0.26300000000000001</v>
      </c>
      <c r="AI479" s="28">
        <f t="shared" si="256"/>
        <v>2.5446900494077322E-4</v>
      </c>
      <c r="AJ479" s="40">
        <f t="shared" si="253"/>
        <v>1.2039269458651016E-2</v>
      </c>
      <c r="AK479" s="28"/>
      <c r="AM479" s="14">
        <f>Rho_Coef0+Rho_Coef1*Solution!I479+Rho_Coef2*Solution!I479^2</f>
        <v>0.97768765287249504</v>
      </c>
      <c r="AO479" s="3" t="str">
        <f t="shared" si="234"/>
        <v xml:space="preserve"> </v>
      </c>
      <c r="AP479" s="3" t="str">
        <f t="shared" si="235"/>
        <v xml:space="preserve"> </v>
      </c>
      <c r="AQ479" s="3" t="str">
        <f t="shared" si="236"/>
        <v xml:space="preserve"> </v>
      </c>
      <c r="AR479" s="3" t="str">
        <f t="shared" si="237"/>
        <v xml:space="preserve"> </v>
      </c>
    </row>
    <row r="480" spans="1:44">
      <c r="A480" s="3">
        <f t="shared" si="238"/>
        <v>4.7699999999999427</v>
      </c>
      <c r="B480" s="3">
        <f t="shared" si="227"/>
        <v>0.88431843294827572</v>
      </c>
      <c r="C480" s="3">
        <f t="shared" si="228"/>
        <v>4.3757635760924032</v>
      </c>
      <c r="D480" s="14">
        <f t="shared" si="239"/>
        <v>-0.54778345343133561</v>
      </c>
      <c r="E480" s="14">
        <f t="shared" si="232"/>
        <v>-0.11795385206835972</v>
      </c>
      <c r="F480" s="14">
        <f t="shared" si="229"/>
        <v>0.21858112744858038</v>
      </c>
      <c r="G480" s="3">
        <f t="shared" si="233"/>
        <v>18.1727732999456</v>
      </c>
      <c r="H480" s="3">
        <f t="shared" si="230"/>
        <v>114.5779007500154</v>
      </c>
      <c r="I480" s="3">
        <f t="shared" si="231"/>
        <v>235.77211647547784</v>
      </c>
      <c r="P480" s="3" t="str">
        <f t="shared" si="257"/>
        <v xml:space="preserve"> </v>
      </c>
      <c r="Q480" s="3" t="str">
        <f t="shared" si="240"/>
        <v xml:space="preserve"> </v>
      </c>
      <c r="R480" s="3" t="str">
        <f t="shared" si="241"/>
        <v xml:space="preserve"> </v>
      </c>
      <c r="S480" s="3" t="str">
        <f t="shared" si="242"/>
        <v xml:space="preserve"> </v>
      </c>
      <c r="T480" s="3" t="str">
        <f t="shared" si="243"/>
        <v xml:space="preserve"> </v>
      </c>
      <c r="U480" s="3" t="str">
        <f t="shared" si="244"/>
        <v xml:space="preserve"> </v>
      </c>
      <c r="V480" s="3" t="str">
        <f t="shared" si="245"/>
        <v xml:space="preserve"> </v>
      </c>
      <c r="W480" s="3">
        <f t="shared" si="246"/>
        <v>0.88431843294827572</v>
      </c>
      <c r="X480" s="3" t="str">
        <f t="shared" si="247"/>
        <v xml:space="preserve"> </v>
      </c>
      <c r="Y480" s="3" t="str">
        <f t="shared" si="248"/>
        <v xml:space="preserve"> </v>
      </c>
      <c r="AA480" s="16" t="str">
        <f t="shared" si="249"/>
        <v>UprStage</v>
      </c>
      <c r="AC480" s="3">
        <f t="shared" si="250"/>
        <v>2.3982428571428556</v>
      </c>
      <c r="AD480" s="3">
        <f t="shared" si="251"/>
        <v>19.801588161411491</v>
      </c>
      <c r="AE480" s="3">
        <f t="shared" si="252"/>
        <v>1.9775207189495485</v>
      </c>
      <c r="AF480" s="3">
        <f t="shared" si="254"/>
        <v>12.027945533730655</v>
      </c>
      <c r="AH480" s="28">
        <f t="shared" si="255"/>
        <v>0.26300000000000001</v>
      </c>
      <c r="AI480" s="28">
        <f t="shared" si="256"/>
        <v>2.5446900494077322E-4</v>
      </c>
      <c r="AJ480" s="40">
        <f t="shared" si="253"/>
        <v>1.2027945533730655E-2</v>
      </c>
      <c r="AK480" s="28"/>
      <c r="AM480" s="14">
        <f>Rho_Coef0+Rho_Coef1*Solution!I480+Rho_Coef2*Solution!I480^2</f>
        <v>0.9775796461061057</v>
      </c>
      <c r="AO480" s="3" t="str">
        <f t="shared" si="234"/>
        <v xml:space="preserve"> </v>
      </c>
      <c r="AP480" s="3" t="str">
        <f t="shared" si="235"/>
        <v xml:space="preserve"> </v>
      </c>
      <c r="AQ480" s="3" t="str">
        <f t="shared" si="236"/>
        <v xml:space="preserve"> </v>
      </c>
      <c r="AR480" s="3" t="str">
        <f t="shared" si="237"/>
        <v xml:space="preserve"> </v>
      </c>
    </row>
    <row r="481" spans="1:44">
      <c r="A481" s="3">
        <f t="shared" si="238"/>
        <v>4.7799999999999425</v>
      </c>
      <c r="B481" s="3">
        <f t="shared" ref="B481:B544" si="258">MAX(P481:Y481)</f>
        <v>0.88277013226185352</v>
      </c>
      <c r="C481" s="3">
        <f t="shared" ref="C481:C544" si="259">C480+AVERAGE(B480:B481)*DeltaT</f>
        <v>4.384599018918454</v>
      </c>
      <c r="D481" s="14">
        <f t="shared" si="239"/>
        <v>-0.54946176257049217</v>
      </c>
      <c r="E481" s="14">
        <f t="shared" si="232"/>
        <v>-0.11784299656043185</v>
      </c>
      <c r="F481" s="14">
        <f t="shared" ref="F481:F544" si="260">B481+D481+E481</f>
        <v>0.21546537313092951</v>
      </c>
      <c r="G481" s="3">
        <f t="shared" si="233"/>
        <v>17.93058190208912</v>
      </c>
      <c r="H481" s="3">
        <f t="shared" ref="H481:H544" si="261">H480+(G480*DeltaT)</f>
        <v>114.75962848301486</v>
      </c>
      <c r="I481" s="3">
        <f t="shared" ref="I481:I544" si="262">I480+(H480*DeltaT)+(0.5*G481*DeltaT^2)</f>
        <v>236.91879201207311</v>
      </c>
      <c r="P481" s="3" t="str">
        <f t="shared" si="257"/>
        <v xml:space="preserve"> </v>
      </c>
      <c r="Q481" s="3" t="str">
        <f t="shared" si="240"/>
        <v xml:space="preserve"> </v>
      </c>
      <c r="R481" s="3" t="str">
        <f t="shared" si="241"/>
        <v xml:space="preserve"> </v>
      </c>
      <c r="S481" s="3" t="str">
        <f t="shared" si="242"/>
        <v xml:space="preserve"> </v>
      </c>
      <c r="T481" s="3" t="str">
        <f t="shared" si="243"/>
        <v xml:space="preserve"> </v>
      </c>
      <c r="U481" s="3" t="str">
        <f t="shared" si="244"/>
        <v xml:space="preserve"> </v>
      </c>
      <c r="V481" s="3" t="str">
        <f t="shared" si="245"/>
        <v xml:space="preserve"> </v>
      </c>
      <c r="W481" s="3">
        <f t="shared" si="246"/>
        <v>0.88277013226185352</v>
      </c>
      <c r="X481" s="3" t="str">
        <f t="shared" si="247"/>
        <v xml:space="preserve"> </v>
      </c>
      <c r="Y481" s="3" t="str">
        <f t="shared" si="248"/>
        <v xml:space="preserve"> </v>
      </c>
      <c r="AA481" s="16" t="str">
        <f t="shared" si="249"/>
        <v>UprStage</v>
      </c>
      <c r="AC481" s="3">
        <f t="shared" si="250"/>
        <v>2.3982428571428556</v>
      </c>
      <c r="AD481" s="3">
        <f t="shared" si="251"/>
        <v>19.801588161411491</v>
      </c>
      <c r="AE481" s="3">
        <f t="shared" si="252"/>
        <v>1.9863561617755991</v>
      </c>
      <c r="AF481" s="3">
        <f t="shared" si="254"/>
        <v>12.016641417857459</v>
      </c>
      <c r="AH481" s="28">
        <f t="shared" si="255"/>
        <v>0.26300000000000001</v>
      </c>
      <c r="AI481" s="28">
        <f t="shared" si="256"/>
        <v>2.5446900494077322E-4</v>
      </c>
      <c r="AJ481" s="40">
        <f t="shared" si="253"/>
        <v>1.2016641417857458E-2</v>
      </c>
      <c r="AK481" s="28"/>
      <c r="AM481" s="14">
        <f>Rho_Coef0+Rho_Coef1*Solution!I481+Rho_Coef2*Solution!I481^2</f>
        <v>0.97747147568007497</v>
      </c>
      <c r="AO481" s="3" t="str">
        <f t="shared" si="234"/>
        <v xml:space="preserve"> </v>
      </c>
      <c r="AP481" s="3" t="str">
        <f t="shared" si="235"/>
        <v xml:space="preserve"> </v>
      </c>
      <c r="AQ481" s="3" t="str">
        <f t="shared" si="236"/>
        <v xml:space="preserve"> </v>
      </c>
      <c r="AR481" s="3" t="str">
        <f t="shared" si="237"/>
        <v xml:space="preserve"> </v>
      </c>
    </row>
    <row r="482" spans="1:44">
      <c r="A482" s="3">
        <f t="shared" si="238"/>
        <v>4.7899999999999423</v>
      </c>
      <c r="B482" s="3">
        <f t="shared" si="258"/>
        <v>0.88122183157543132</v>
      </c>
      <c r="C482" s="3">
        <f t="shared" si="259"/>
        <v>4.3934189787376408</v>
      </c>
      <c r="D482" s="14">
        <f t="shared" si="239"/>
        <v>-0.5511191247514986</v>
      </c>
      <c r="E482" s="14">
        <f t="shared" si="232"/>
        <v>-0.11773233531289633</v>
      </c>
      <c r="F482" s="14">
        <f t="shared" si="260"/>
        <v>0.21237037151103638</v>
      </c>
      <c r="G482" s="3">
        <f t="shared" si="233"/>
        <v>17.689633848200526</v>
      </c>
      <c r="H482" s="3">
        <f t="shared" si="261"/>
        <v>114.93893430203576</v>
      </c>
      <c r="I482" s="3">
        <f t="shared" si="262"/>
        <v>238.06727277859568</v>
      </c>
      <c r="P482" s="3" t="str">
        <f t="shared" si="257"/>
        <v xml:space="preserve"> </v>
      </c>
      <c r="Q482" s="3" t="str">
        <f t="shared" si="240"/>
        <v xml:space="preserve"> </v>
      </c>
      <c r="R482" s="3" t="str">
        <f t="shared" si="241"/>
        <v xml:space="preserve"> </v>
      </c>
      <c r="S482" s="3" t="str">
        <f t="shared" si="242"/>
        <v xml:space="preserve"> </v>
      </c>
      <c r="T482" s="3" t="str">
        <f t="shared" si="243"/>
        <v xml:space="preserve"> </v>
      </c>
      <c r="U482" s="3" t="str">
        <f t="shared" si="244"/>
        <v xml:space="preserve"> </v>
      </c>
      <c r="V482" s="3" t="str">
        <f t="shared" si="245"/>
        <v xml:space="preserve"> </v>
      </c>
      <c r="W482" s="3">
        <f t="shared" si="246"/>
        <v>0.88122183157543132</v>
      </c>
      <c r="X482" s="3" t="str">
        <f t="shared" si="247"/>
        <v xml:space="preserve"> </v>
      </c>
      <c r="Y482" s="3" t="str">
        <f t="shared" si="248"/>
        <v xml:space="preserve"> </v>
      </c>
      <c r="AA482" s="16" t="str">
        <f t="shared" si="249"/>
        <v>UprStage</v>
      </c>
      <c r="AC482" s="3">
        <f t="shared" si="250"/>
        <v>2.3982428571428556</v>
      </c>
      <c r="AD482" s="3">
        <f t="shared" si="251"/>
        <v>19.801588161411491</v>
      </c>
      <c r="AE482" s="3">
        <f t="shared" si="252"/>
        <v>1.9951761215947856</v>
      </c>
      <c r="AF482" s="3">
        <f t="shared" si="254"/>
        <v>12.005357111031426</v>
      </c>
      <c r="AH482" s="28">
        <f t="shared" si="255"/>
        <v>0.26300000000000001</v>
      </c>
      <c r="AI482" s="28">
        <f t="shared" si="256"/>
        <v>2.5446900494077322E-4</v>
      </c>
      <c r="AJ482" s="40">
        <f t="shared" si="253"/>
        <v>1.2005357111031427E-2</v>
      </c>
      <c r="AK482" s="28"/>
      <c r="AM482" s="14">
        <f>Rho_Coef0+Rho_Coef1*Solution!I482+Rho_Coef2*Solution!I482^2</f>
        <v>0.97736314392746071</v>
      </c>
      <c r="AO482" s="3" t="str">
        <f t="shared" si="234"/>
        <v xml:space="preserve"> </v>
      </c>
      <c r="AP482" s="3" t="str">
        <f t="shared" si="235"/>
        <v xml:space="preserve"> </v>
      </c>
      <c r="AQ482" s="3" t="str">
        <f t="shared" si="236"/>
        <v xml:space="preserve"> </v>
      </c>
      <c r="AR482" s="3" t="str">
        <f t="shared" si="237"/>
        <v xml:space="preserve"> </v>
      </c>
    </row>
    <row r="483" spans="1:44">
      <c r="A483" s="3">
        <f t="shared" si="238"/>
        <v>4.7999999999999421</v>
      </c>
      <c r="B483" s="3">
        <f t="shared" si="258"/>
        <v>0.87967353088900913</v>
      </c>
      <c r="C483" s="3">
        <f t="shared" si="259"/>
        <v>4.4022234555499633</v>
      </c>
      <c r="D483" s="14">
        <f t="shared" si="239"/>
        <v>-0.55275555794649556</v>
      </c>
      <c r="E483" s="14">
        <f t="shared" si="232"/>
        <v>-0.11762186832575316</v>
      </c>
      <c r="F483" s="14">
        <f t="shared" si="260"/>
        <v>0.2092961046167604</v>
      </c>
      <c r="G483" s="3">
        <f t="shared" si="233"/>
        <v>17.449932342985598</v>
      </c>
      <c r="H483" s="3">
        <f t="shared" si="261"/>
        <v>115.11583064051777</v>
      </c>
      <c r="I483" s="3">
        <f t="shared" si="262"/>
        <v>239.21753461823317</v>
      </c>
      <c r="P483" s="3" t="str">
        <f t="shared" si="257"/>
        <v xml:space="preserve"> </v>
      </c>
      <c r="Q483" s="3" t="str">
        <f t="shared" si="240"/>
        <v xml:space="preserve"> </v>
      </c>
      <c r="R483" s="3" t="str">
        <f t="shared" si="241"/>
        <v xml:space="preserve"> </v>
      </c>
      <c r="S483" s="3" t="str">
        <f t="shared" si="242"/>
        <v xml:space="preserve"> </v>
      </c>
      <c r="T483" s="3" t="str">
        <f t="shared" si="243"/>
        <v xml:space="preserve"> </v>
      </c>
      <c r="U483" s="3" t="str">
        <f t="shared" si="244"/>
        <v xml:space="preserve"> </v>
      </c>
      <c r="V483" s="3" t="str">
        <f t="shared" si="245"/>
        <v xml:space="preserve"> </v>
      </c>
      <c r="W483" s="3">
        <f t="shared" si="246"/>
        <v>0.87967353088900913</v>
      </c>
      <c r="X483" s="3" t="str">
        <f t="shared" si="247"/>
        <v xml:space="preserve"> </v>
      </c>
      <c r="Y483" s="3" t="str">
        <f t="shared" si="248"/>
        <v xml:space="preserve"> </v>
      </c>
      <c r="AA483" s="16" t="str">
        <f t="shared" si="249"/>
        <v>UprStage</v>
      </c>
      <c r="AC483" s="3">
        <f t="shared" si="250"/>
        <v>2.3982428571428556</v>
      </c>
      <c r="AD483" s="3">
        <f t="shared" si="251"/>
        <v>19.801588161411491</v>
      </c>
      <c r="AE483" s="3">
        <f t="shared" si="252"/>
        <v>2.0039805984071077</v>
      </c>
      <c r="AF483" s="3">
        <f t="shared" si="254"/>
        <v>11.994092613252556</v>
      </c>
      <c r="AH483" s="28">
        <f t="shared" si="255"/>
        <v>0.26300000000000001</v>
      </c>
      <c r="AI483" s="28">
        <f t="shared" si="256"/>
        <v>2.5446900494077322E-4</v>
      </c>
      <c r="AJ483" s="40">
        <f t="shared" si="253"/>
        <v>1.1994092613252556E-2</v>
      </c>
      <c r="AK483" s="28"/>
      <c r="AM483" s="14">
        <f>Rho_Coef0+Rho_Coef1*Solution!I483+Rho_Coef2*Solution!I483^2</f>
        <v>0.9772546531689198</v>
      </c>
      <c r="AO483" s="3" t="str">
        <f t="shared" si="234"/>
        <v xml:space="preserve"> </v>
      </c>
      <c r="AP483" s="3" t="str">
        <f t="shared" si="235"/>
        <v xml:space="preserve"> </v>
      </c>
      <c r="AQ483" s="3" t="str">
        <f t="shared" si="236"/>
        <v xml:space="preserve"> </v>
      </c>
      <c r="AR483" s="3" t="str">
        <f t="shared" si="237"/>
        <v xml:space="preserve"> </v>
      </c>
    </row>
    <row r="484" spans="1:44">
      <c r="A484" s="3">
        <f t="shared" si="238"/>
        <v>4.8099999999999419</v>
      </c>
      <c r="B484" s="3">
        <f t="shared" si="258"/>
        <v>0.87812523020258693</v>
      </c>
      <c r="C484" s="3">
        <f t="shared" si="259"/>
        <v>4.4110124493554217</v>
      </c>
      <c r="D484" s="14">
        <f t="shared" si="239"/>
        <v>-0.55437108265229995</v>
      </c>
      <c r="E484" s="14">
        <f t="shared" si="232"/>
        <v>-0.1175115955990024</v>
      </c>
      <c r="F484" s="14">
        <f t="shared" si="260"/>
        <v>0.20624255195128458</v>
      </c>
      <c r="G484" s="3">
        <f t="shared" si="233"/>
        <v>17.211480380156075</v>
      </c>
      <c r="H484" s="3">
        <f t="shared" si="261"/>
        <v>115.29032996394763</v>
      </c>
      <c r="I484" s="3">
        <f t="shared" si="262"/>
        <v>240.36955349865735</v>
      </c>
      <c r="P484" s="3" t="str">
        <f t="shared" si="257"/>
        <v xml:space="preserve"> </v>
      </c>
      <c r="Q484" s="3" t="str">
        <f t="shared" si="240"/>
        <v xml:space="preserve"> </v>
      </c>
      <c r="R484" s="3" t="str">
        <f t="shared" si="241"/>
        <v xml:space="preserve"> </v>
      </c>
      <c r="S484" s="3" t="str">
        <f t="shared" si="242"/>
        <v xml:space="preserve"> </v>
      </c>
      <c r="T484" s="3" t="str">
        <f t="shared" si="243"/>
        <v xml:space="preserve"> </v>
      </c>
      <c r="U484" s="3" t="str">
        <f t="shared" si="244"/>
        <v xml:space="preserve"> </v>
      </c>
      <c r="V484" s="3" t="str">
        <f t="shared" si="245"/>
        <v xml:space="preserve"> </v>
      </c>
      <c r="W484" s="3">
        <f t="shared" si="246"/>
        <v>0.87812523020258693</v>
      </c>
      <c r="X484" s="3" t="str">
        <f t="shared" si="247"/>
        <v xml:space="preserve"> </v>
      </c>
      <c r="Y484" s="3" t="str">
        <f t="shared" si="248"/>
        <v xml:space="preserve"> </v>
      </c>
      <c r="AA484" s="16" t="str">
        <f t="shared" si="249"/>
        <v>UprStage</v>
      </c>
      <c r="AC484" s="3">
        <f t="shared" si="250"/>
        <v>2.3982428571428556</v>
      </c>
      <c r="AD484" s="3">
        <f t="shared" si="251"/>
        <v>19.801588161411491</v>
      </c>
      <c r="AE484" s="3">
        <f t="shared" si="252"/>
        <v>2.0127695922125657</v>
      </c>
      <c r="AF484" s="3">
        <f t="shared" si="254"/>
        <v>11.982847924520852</v>
      </c>
      <c r="AH484" s="28">
        <f t="shared" si="255"/>
        <v>0.26300000000000001</v>
      </c>
      <c r="AI484" s="28">
        <f t="shared" si="256"/>
        <v>2.5446900494077322E-4</v>
      </c>
      <c r="AJ484" s="40">
        <f t="shared" si="253"/>
        <v>1.1982847924520852E-2</v>
      </c>
      <c r="AK484" s="28"/>
      <c r="AM484" s="14">
        <f>Rho_Coef0+Rho_Coef1*Solution!I484+Rho_Coef2*Solution!I484^2</f>
        <v>0.9771460057126784</v>
      </c>
      <c r="AO484" s="3" t="str">
        <f t="shared" si="234"/>
        <v xml:space="preserve"> </v>
      </c>
      <c r="AP484" s="3" t="str">
        <f t="shared" si="235"/>
        <v xml:space="preserve"> </v>
      </c>
      <c r="AQ484" s="3" t="str">
        <f t="shared" si="236"/>
        <v xml:space="preserve"> </v>
      </c>
      <c r="AR484" s="3" t="str">
        <f t="shared" si="237"/>
        <v xml:space="preserve"> </v>
      </c>
    </row>
    <row r="485" spans="1:44">
      <c r="A485" s="3">
        <f t="shared" si="238"/>
        <v>4.8199999999999417</v>
      </c>
      <c r="B485" s="3">
        <f t="shared" si="258"/>
        <v>0.87657692951616473</v>
      </c>
      <c r="C485" s="3">
        <f t="shared" si="259"/>
        <v>4.419785960154015</v>
      </c>
      <c r="D485" s="14">
        <f t="shared" si="239"/>
        <v>-0.55596572184544457</v>
      </c>
      <c r="E485" s="14">
        <f t="shared" si="232"/>
        <v>-0.11740151713264402</v>
      </c>
      <c r="F485" s="14">
        <f t="shared" si="260"/>
        <v>0.20320969053807614</v>
      </c>
      <c r="G485" s="3">
        <f t="shared" si="233"/>
        <v>16.974280745143076</v>
      </c>
      <c r="H485" s="3">
        <f t="shared" si="261"/>
        <v>115.46244476774919</v>
      </c>
      <c r="I485" s="3">
        <f t="shared" si="262"/>
        <v>241.5233055123341</v>
      </c>
      <c r="P485" s="3" t="str">
        <f t="shared" si="257"/>
        <v xml:space="preserve"> </v>
      </c>
      <c r="Q485" s="3" t="str">
        <f t="shared" si="240"/>
        <v xml:space="preserve"> </v>
      </c>
      <c r="R485" s="3" t="str">
        <f t="shared" si="241"/>
        <v xml:space="preserve"> </v>
      </c>
      <c r="S485" s="3" t="str">
        <f t="shared" si="242"/>
        <v xml:space="preserve"> </v>
      </c>
      <c r="T485" s="3" t="str">
        <f t="shared" si="243"/>
        <v xml:space="preserve"> </v>
      </c>
      <c r="U485" s="3" t="str">
        <f t="shared" si="244"/>
        <v xml:space="preserve"> </v>
      </c>
      <c r="V485" s="3" t="str">
        <f t="shared" si="245"/>
        <v xml:space="preserve"> </v>
      </c>
      <c r="W485" s="3">
        <f t="shared" si="246"/>
        <v>0.87657692951616473</v>
      </c>
      <c r="X485" s="3" t="str">
        <f t="shared" si="247"/>
        <v xml:space="preserve"> </v>
      </c>
      <c r="Y485" s="3" t="str">
        <f t="shared" si="248"/>
        <v xml:space="preserve"> </v>
      </c>
      <c r="AA485" s="16" t="str">
        <f t="shared" si="249"/>
        <v>UprStage</v>
      </c>
      <c r="AC485" s="3">
        <f t="shared" si="250"/>
        <v>2.3982428571428556</v>
      </c>
      <c r="AD485" s="3">
        <f t="shared" si="251"/>
        <v>19.801588161411491</v>
      </c>
      <c r="AE485" s="3">
        <f t="shared" si="252"/>
        <v>2.0215431030111595</v>
      </c>
      <c r="AF485" s="3">
        <f t="shared" si="254"/>
        <v>11.971623044836312</v>
      </c>
      <c r="AH485" s="28">
        <f t="shared" si="255"/>
        <v>0.26300000000000001</v>
      </c>
      <c r="AI485" s="28">
        <f t="shared" si="256"/>
        <v>2.5446900494077322E-4</v>
      </c>
      <c r="AJ485" s="40">
        <f t="shared" si="253"/>
        <v>1.1971623044836312E-2</v>
      </c>
      <c r="AK485" s="28"/>
      <c r="AM485" s="14">
        <f>Rho_Coef0+Rho_Coef1*Solution!I485+Rho_Coef2*Solution!I485^2</f>
        <v>0.97703720385450488</v>
      </c>
      <c r="AO485" s="3" t="str">
        <f t="shared" si="234"/>
        <v xml:space="preserve"> </v>
      </c>
      <c r="AP485" s="3" t="str">
        <f t="shared" si="235"/>
        <v xml:space="preserve"> </v>
      </c>
      <c r="AQ485" s="3" t="str">
        <f t="shared" si="236"/>
        <v xml:space="preserve"> </v>
      </c>
      <c r="AR485" s="3" t="str">
        <f t="shared" si="237"/>
        <v xml:space="preserve"> </v>
      </c>
    </row>
    <row r="486" spans="1:44">
      <c r="A486" s="3">
        <f t="shared" si="238"/>
        <v>4.8299999999999415</v>
      </c>
      <c r="B486" s="3">
        <f t="shared" si="258"/>
        <v>0.87502862882974253</v>
      </c>
      <c r="C486" s="3">
        <f t="shared" si="259"/>
        <v>4.4285439879457442</v>
      </c>
      <c r="D486" s="14">
        <f t="shared" si="239"/>
        <v>-0.55753950093736548</v>
      </c>
      <c r="E486" s="14">
        <f t="shared" si="232"/>
        <v>-0.11729163292667799</v>
      </c>
      <c r="F486" s="14">
        <f t="shared" si="260"/>
        <v>0.20019749496569905</v>
      </c>
      <c r="G486" s="3">
        <f t="shared" si="233"/>
        <v>16.738336017818604</v>
      </c>
      <c r="H486" s="3">
        <f t="shared" si="261"/>
        <v>115.63218757520062</v>
      </c>
      <c r="I486" s="3">
        <f t="shared" si="262"/>
        <v>242.67876687681249</v>
      </c>
      <c r="P486" s="3" t="str">
        <f t="shared" si="257"/>
        <v xml:space="preserve"> </v>
      </c>
      <c r="Q486" s="3" t="str">
        <f t="shared" si="240"/>
        <v xml:space="preserve"> </v>
      </c>
      <c r="R486" s="3" t="str">
        <f t="shared" si="241"/>
        <v xml:space="preserve"> </v>
      </c>
      <c r="S486" s="3" t="str">
        <f t="shared" si="242"/>
        <v xml:space="preserve"> </v>
      </c>
      <c r="T486" s="3" t="str">
        <f t="shared" si="243"/>
        <v xml:space="preserve"> </v>
      </c>
      <c r="U486" s="3" t="str">
        <f t="shared" si="244"/>
        <v xml:space="preserve"> </v>
      </c>
      <c r="V486" s="3" t="str">
        <f t="shared" si="245"/>
        <v xml:space="preserve"> </v>
      </c>
      <c r="W486" s="3">
        <f t="shared" si="246"/>
        <v>0.87502862882974253</v>
      </c>
      <c r="X486" s="3" t="str">
        <f t="shared" si="247"/>
        <v xml:space="preserve"> </v>
      </c>
      <c r="Y486" s="3" t="str">
        <f t="shared" si="248"/>
        <v xml:space="preserve"> </v>
      </c>
      <c r="AA486" s="16" t="str">
        <f t="shared" si="249"/>
        <v>UprStage</v>
      </c>
      <c r="AC486" s="3">
        <f t="shared" si="250"/>
        <v>2.3982428571428556</v>
      </c>
      <c r="AD486" s="3">
        <f t="shared" si="251"/>
        <v>19.801588161411491</v>
      </c>
      <c r="AE486" s="3">
        <f t="shared" si="252"/>
        <v>2.0303011308028891</v>
      </c>
      <c r="AF486" s="3">
        <f t="shared" si="254"/>
        <v>11.960417974198936</v>
      </c>
      <c r="AH486" s="28">
        <f t="shared" si="255"/>
        <v>0.26300000000000001</v>
      </c>
      <c r="AI486" s="28">
        <f t="shared" si="256"/>
        <v>2.5446900494077322E-4</v>
      </c>
      <c r="AJ486" s="40">
        <f t="shared" si="253"/>
        <v>1.1960417974198936E-2</v>
      </c>
      <c r="AK486" s="28"/>
      <c r="AM486" s="14">
        <f>Rho_Coef0+Rho_Coef1*Solution!I486+Rho_Coef2*Solution!I486^2</f>
        <v>0.97692824987768445</v>
      </c>
      <c r="AO486" s="3" t="str">
        <f t="shared" si="234"/>
        <v xml:space="preserve"> </v>
      </c>
      <c r="AP486" s="3" t="str">
        <f t="shared" si="235"/>
        <v xml:space="preserve"> </v>
      </c>
      <c r="AQ486" s="3" t="str">
        <f t="shared" si="236"/>
        <v xml:space="preserve"> </v>
      </c>
      <c r="AR486" s="3" t="str">
        <f t="shared" si="237"/>
        <v xml:space="preserve"> </v>
      </c>
    </row>
    <row r="487" spans="1:44">
      <c r="A487" s="3">
        <f t="shared" si="238"/>
        <v>4.8399999999999412</v>
      </c>
      <c r="B487" s="3">
        <f t="shared" si="258"/>
        <v>0.87348032814332033</v>
      </c>
      <c r="C487" s="3">
        <f t="shared" si="259"/>
        <v>4.4372865327306092</v>
      </c>
      <c r="D487" s="14">
        <f t="shared" si="239"/>
        <v>-0.55909244772974431</v>
      </c>
      <c r="E487" s="14">
        <f t="shared" si="232"/>
        <v>-0.11718194298110433</v>
      </c>
      <c r="F487" s="14">
        <f t="shared" si="260"/>
        <v>0.19720593743247167</v>
      </c>
      <c r="G487" s="3">
        <f t="shared" si="233"/>
        <v>16.50364857522456</v>
      </c>
      <c r="H487" s="3">
        <f t="shared" si="261"/>
        <v>115.79957093537881</v>
      </c>
      <c r="I487" s="3">
        <f t="shared" si="262"/>
        <v>243.83591393499327</v>
      </c>
      <c r="P487" s="3" t="str">
        <f t="shared" si="257"/>
        <v xml:space="preserve"> </v>
      </c>
      <c r="Q487" s="3" t="str">
        <f t="shared" si="240"/>
        <v xml:space="preserve"> </v>
      </c>
      <c r="R487" s="3" t="str">
        <f t="shared" si="241"/>
        <v xml:space="preserve"> </v>
      </c>
      <c r="S487" s="3" t="str">
        <f t="shared" si="242"/>
        <v xml:space="preserve"> </v>
      </c>
      <c r="T487" s="3" t="str">
        <f t="shared" si="243"/>
        <v xml:space="preserve"> </v>
      </c>
      <c r="U487" s="3" t="str">
        <f t="shared" si="244"/>
        <v xml:space="preserve"> </v>
      </c>
      <c r="V487" s="3" t="str">
        <f t="shared" si="245"/>
        <v xml:space="preserve"> </v>
      </c>
      <c r="W487" s="3">
        <f t="shared" si="246"/>
        <v>0.87348032814332033</v>
      </c>
      <c r="X487" s="3" t="str">
        <f t="shared" si="247"/>
        <v xml:space="preserve"> </v>
      </c>
      <c r="Y487" s="3" t="str">
        <f t="shared" si="248"/>
        <v xml:space="preserve"> </v>
      </c>
      <c r="AA487" s="16" t="str">
        <f t="shared" si="249"/>
        <v>UprStage</v>
      </c>
      <c r="AC487" s="3">
        <f t="shared" si="250"/>
        <v>2.3982428571428556</v>
      </c>
      <c r="AD487" s="3">
        <f t="shared" si="251"/>
        <v>19.801588161411491</v>
      </c>
      <c r="AE487" s="3">
        <f t="shared" si="252"/>
        <v>2.0390436755877546</v>
      </c>
      <c r="AF487" s="3">
        <f t="shared" si="254"/>
        <v>11.949232712608724</v>
      </c>
      <c r="AH487" s="28">
        <f t="shared" si="255"/>
        <v>0.26300000000000001</v>
      </c>
      <c r="AI487" s="28">
        <f t="shared" si="256"/>
        <v>2.5446900494077322E-4</v>
      </c>
      <c r="AJ487" s="40">
        <f t="shared" si="253"/>
        <v>1.1949232712608724E-2</v>
      </c>
      <c r="AK487" s="28"/>
      <c r="AM487" s="14">
        <f>Rho_Coef0+Rho_Coef1*Solution!I487+Rho_Coef2*Solution!I487^2</f>
        <v>0.97681914605299636</v>
      </c>
      <c r="AO487" s="3" t="str">
        <f t="shared" si="234"/>
        <v xml:space="preserve"> </v>
      </c>
      <c r="AP487" s="3" t="str">
        <f t="shared" si="235"/>
        <v xml:space="preserve"> </v>
      </c>
      <c r="AQ487" s="3" t="str">
        <f t="shared" si="236"/>
        <v xml:space="preserve"> </v>
      </c>
      <c r="AR487" s="3" t="str">
        <f t="shared" si="237"/>
        <v xml:space="preserve"> </v>
      </c>
    </row>
    <row r="488" spans="1:44">
      <c r="A488" s="3">
        <f t="shared" si="238"/>
        <v>4.849999999999941</v>
      </c>
      <c r="B488" s="3">
        <f t="shared" si="258"/>
        <v>0.87193202745689813</v>
      </c>
      <c r="C488" s="3">
        <f t="shared" si="259"/>
        <v>4.4460135945086101</v>
      </c>
      <c r="D488" s="14">
        <f t="shared" si="239"/>
        <v>-0.56062459237002349</v>
      </c>
      <c r="E488" s="14">
        <f t="shared" si="232"/>
        <v>-0.11707244729592307</v>
      </c>
      <c r="F488" s="14">
        <f t="shared" si="260"/>
        <v>0.19423498779095155</v>
      </c>
      <c r="G488" s="3">
        <f t="shared" si="233"/>
        <v>16.270220594307741</v>
      </c>
      <c r="H488" s="3">
        <f t="shared" si="261"/>
        <v>115.96460742113105</v>
      </c>
      <c r="I488" s="3">
        <f t="shared" si="262"/>
        <v>244.99472315537679</v>
      </c>
      <c r="P488" s="3" t="str">
        <f t="shared" si="257"/>
        <v xml:space="preserve"> </v>
      </c>
      <c r="Q488" s="3" t="str">
        <f t="shared" si="240"/>
        <v xml:space="preserve"> </v>
      </c>
      <c r="R488" s="3" t="str">
        <f t="shared" si="241"/>
        <v xml:space="preserve"> </v>
      </c>
      <c r="S488" s="3" t="str">
        <f t="shared" si="242"/>
        <v xml:space="preserve"> </v>
      </c>
      <c r="T488" s="3" t="str">
        <f t="shared" si="243"/>
        <v xml:space="preserve"> </v>
      </c>
      <c r="U488" s="3" t="str">
        <f t="shared" si="244"/>
        <v xml:space="preserve"> </v>
      </c>
      <c r="V488" s="3" t="str">
        <f t="shared" si="245"/>
        <v xml:space="preserve"> </v>
      </c>
      <c r="W488" s="3">
        <f t="shared" si="246"/>
        <v>0.87193202745689813</v>
      </c>
      <c r="X488" s="3" t="str">
        <f t="shared" si="247"/>
        <v xml:space="preserve"> </v>
      </c>
      <c r="Y488" s="3" t="str">
        <f t="shared" si="248"/>
        <v xml:space="preserve"> </v>
      </c>
      <c r="AA488" s="16" t="str">
        <f t="shared" si="249"/>
        <v>UprStage</v>
      </c>
      <c r="AC488" s="3">
        <f t="shared" si="250"/>
        <v>2.3982428571428556</v>
      </c>
      <c r="AD488" s="3">
        <f t="shared" si="251"/>
        <v>19.801588161411491</v>
      </c>
      <c r="AE488" s="3">
        <f t="shared" si="252"/>
        <v>2.0477707373657559</v>
      </c>
      <c r="AF488" s="3">
        <f t="shared" si="254"/>
        <v>11.938067260065678</v>
      </c>
      <c r="AH488" s="28">
        <f t="shared" si="255"/>
        <v>0.26300000000000001</v>
      </c>
      <c r="AI488" s="28">
        <f t="shared" si="256"/>
        <v>2.5446900494077322E-4</v>
      </c>
      <c r="AJ488" s="40">
        <f t="shared" si="253"/>
        <v>1.1938067260065677E-2</v>
      </c>
      <c r="AK488" s="28"/>
      <c r="AM488" s="14">
        <f>Rho_Coef0+Rho_Coef1*Solution!I488+Rho_Coef2*Solution!I488^2</f>
        <v>0.97670989463869218</v>
      </c>
      <c r="AO488" s="3" t="str">
        <f t="shared" si="234"/>
        <v xml:space="preserve"> </v>
      </c>
      <c r="AP488" s="3" t="str">
        <f t="shared" si="235"/>
        <v xml:space="preserve"> </v>
      </c>
      <c r="AQ488" s="3" t="str">
        <f t="shared" si="236"/>
        <v xml:space="preserve"> </v>
      </c>
      <c r="AR488" s="3" t="str">
        <f t="shared" si="237"/>
        <v xml:space="preserve"> </v>
      </c>
    </row>
    <row r="489" spans="1:44">
      <c r="A489" s="3">
        <f t="shared" si="238"/>
        <v>4.8599999999999408</v>
      </c>
      <c r="B489" s="3">
        <f t="shared" si="258"/>
        <v>0.87038372677047593</v>
      </c>
      <c r="C489" s="3">
        <f t="shared" si="259"/>
        <v>4.4547251732797468</v>
      </c>
      <c r="D489" s="14">
        <f t="shared" si="239"/>
        <v>-0.56213596730710635</v>
      </c>
      <c r="E489" s="14">
        <f t="shared" si="232"/>
        <v>-0.11696314587113417</v>
      </c>
      <c r="F489" s="14">
        <f t="shared" si="260"/>
        <v>0.19128461359223542</v>
      </c>
      <c r="G489" s="3">
        <f t="shared" si="233"/>
        <v>16.038054054659682</v>
      </c>
      <c r="H489" s="3">
        <f t="shared" si="261"/>
        <v>116.12730962707413</v>
      </c>
      <c r="I489" s="3">
        <f t="shared" si="262"/>
        <v>246.15517113229083</v>
      </c>
      <c r="P489" s="3" t="str">
        <f t="shared" si="257"/>
        <v xml:space="preserve"> </v>
      </c>
      <c r="Q489" s="3" t="str">
        <f t="shared" si="240"/>
        <v xml:space="preserve"> </v>
      </c>
      <c r="R489" s="3" t="str">
        <f t="shared" si="241"/>
        <v xml:space="preserve"> </v>
      </c>
      <c r="S489" s="3" t="str">
        <f t="shared" si="242"/>
        <v xml:space="preserve"> </v>
      </c>
      <c r="T489" s="3" t="str">
        <f t="shared" si="243"/>
        <v xml:space="preserve"> </v>
      </c>
      <c r="U489" s="3" t="str">
        <f t="shared" si="244"/>
        <v xml:space="preserve"> </v>
      </c>
      <c r="V489" s="3" t="str">
        <f t="shared" si="245"/>
        <v xml:space="preserve"> </v>
      </c>
      <c r="W489" s="3">
        <f t="shared" si="246"/>
        <v>0.87038372677047593</v>
      </c>
      <c r="X489" s="3" t="str">
        <f t="shared" si="247"/>
        <v xml:space="preserve"> </v>
      </c>
      <c r="Y489" s="3" t="str">
        <f t="shared" si="248"/>
        <v xml:space="preserve"> </v>
      </c>
      <c r="AA489" s="16" t="str">
        <f t="shared" si="249"/>
        <v>UprStage</v>
      </c>
      <c r="AC489" s="3">
        <f t="shared" si="250"/>
        <v>2.3982428571428556</v>
      </c>
      <c r="AD489" s="3">
        <f t="shared" si="251"/>
        <v>19.801588161411491</v>
      </c>
      <c r="AE489" s="3">
        <f t="shared" si="252"/>
        <v>2.0564823161368926</v>
      </c>
      <c r="AF489" s="3">
        <f t="shared" si="254"/>
        <v>11.926921616569794</v>
      </c>
      <c r="AH489" s="28">
        <f t="shared" si="255"/>
        <v>0.26300000000000001</v>
      </c>
      <c r="AI489" s="28">
        <f t="shared" si="256"/>
        <v>2.5446900494077322E-4</v>
      </c>
      <c r="AJ489" s="40">
        <f t="shared" si="253"/>
        <v>1.1926921616569795E-2</v>
      </c>
      <c r="AK489" s="28"/>
      <c r="AM489" s="14">
        <f>Rho_Coef0+Rho_Coef1*Solution!I489+Rho_Coef2*Solution!I489^2</f>
        <v>0.97660049788047665</v>
      </c>
      <c r="AO489" s="3" t="str">
        <f t="shared" si="234"/>
        <v xml:space="preserve"> </v>
      </c>
      <c r="AP489" s="3" t="str">
        <f t="shared" si="235"/>
        <v xml:space="preserve"> </v>
      </c>
      <c r="AQ489" s="3" t="str">
        <f t="shared" si="236"/>
        <v xml:space="preserve"> </v>
      </c>
      <c r="AR489" s="3" t="str">
        <f t="shared" si="237"/>
        <v xml:space="preserve"> </v>
      </c>
    </row>
    <row r="490" spans="1:44">
      <c r="A490" s="3">
        <f t="shared" si="238"/>
        <v>4.8699999999999406</v>
      </c>
      <c r="B490" s="3">
        <f t="shared" si="258"/>
        <v>0.86883542608405384</v>
      </c>
      <c r="C490" s="3">
        <f t="shared" si="259"/>
        <v>4.4634212690440194</v>
      </c>
      <c r="D490" s="14">
        <f t="shared" si="239"/>
        <v>-0.56362660724725022</v>
      </c>
      <c r="E490" s="14">
        <f t="shared" si="232"/>
        <v>-0.11685403870673765</v>
      </c>
      <c r="F490" s="14">
        <f t="shared" si="260"/>
        <v>0.18835478013006596</v>
      </c>
      <c r="G490" s="3">
        <f t="shared" si="233"/>
        <v>15.807150741260672</v>
      </c>
      <c r="H490" s="3">
        <f t="shared" si="261"/>
        <v>116.28769016762072</v>
      </c>
      <c r="I490" s="3">
        <f t="shared" si="262"/>
        <v>247.31723458609864</v>
      </c>
      <c r="P490" s="3" t="str">
        <f t="shared" si="257"/>
        <v xml:space="preserve"> </v>
      </c>
      <c r="Q490" s="3" t="str">
        <f t="shared" si="240"/>
        <v xml:space="preserve"> </v>
      </c>
      <c r="R490" s="3" t="str">
        <f t="shared" si="241"/>
        <v xml:space="preserve"> </v>
      </c>
      <c r="S490" s="3" t="str">
        <f t="shared" si="242"/>
        <v xml:space="preserve"> </v>
      </c>
      <c r="T490" s="3" t="str">
        <f t="shared" si="243"/>
        <v xml:space="preserve"> </v>
      </c>
      <c r="U490" s="3" t="str">
        <f t="shared" si="244"/>
        <v xml:space="preserve"> </v>
      </c>
      <c r="V490" s="3" t="str">
        <f t="shared" si="245"/>
        <v xml:space="preserve"> </v>
      </c>
      <c r="W490" s="3">
        <f t="shared" si="246"/>
        <v>0.86883542608405384</v>
      </c>
      <c r="X490" s="3" t="str">
        <f t="shared" si="247"/>
        <v xml:space="preserve"> </v>
      </c>
      <c r="Y490" s="3" t="str">
        <f t="shared" si="248"/>
        <v xml:space="preserve"> </v>
      </c>
      <c r="AA490" s="16" t="str">
        <f t="shared" si="249"/>
        <v>UprStage</v>
      </c>
      <c r="AC490" s="3">
        <f t="shared" si="250"/>
        <v>2.3982428571428556</v>
      </c>
      <c r="AD490" s="3">
        <f t="shared" si="251"/>
        <v>19.801588161411491</v>
      </c>
      <c r="AE490" s="3">
        <f t="shared" si="252"/>
        <v>2.0651784119011651</v>
      </c>
      <c r="AF490" s="3">
        <f t="shared" si="254"/>
        <v>11.915795782121076</v>
      </c>
      <c r="AH490" s="28">
        <f t="shared" si="255"/>
        <v>0.26300000000000001</v>
      </c>
      <c r="AI490" s="28">
        <f t="shared" si="256"/>
        <v>2.5446900494077322E-4</v>
      </c>
      <c r="AJ490" s="40">
        <f t="shared" si="253"/>
        <v>1.1915795782121076E-2</v>
      </c>
      <c r="AK490" s="28"/>
      <c r="AM490" s="14">
        <f>Rho_Coef0+Rho_Coef1*Solution!I490+Rho_Coef2*Solution!I490^2</f>
        <v>0.97649095801149111</v>
      </c>
      <c r="AO490" s="3" t="str">
        <f t="shared" si="234"/>
        <v xml:space="preserve"> </v>
      </c>
      <c r="AP490" s="3" t="str">
        <f t="shared" si="235"/>
        <v xml:space="preserve"> </v>
      </c>
      <c r="AQ490" s="3" t="str">
        <f t="shared" si="236"/>
        <v xml:space="preserve"> </v>
      </c>
      <c r="AR490" s="3" t="str">
        <f t="shared" si="237"/>
        <v xml:space="preserve"> </v>
      </c>
    </row>
    <row r="491" spans="1:44">
      <c r="A491" s="3">
        <f t="shared" si="238"/>
        <v>4.8799999999999404</v>
      </c>
      <c r="B491" s="3">
        <f t="shared" si="258"/>
        <v>0.86728712539763153</v>
      </c>
      <c r="C491" s="3">
        <f t="shared" si="259"/>
        <v>4.4721018818014278</v>
      </c>
      <c r="D491" s="14">
        <f t="shared" si="239"/>
        <v>-0.56509654911017237</v>
      </c>
      <c r="E491" s="14">
        <f t="shared" si="232"/>
        <v>-0.1167451258027335</v>
      </c>
      <c r="F491" s="14">
        <f t="shared" si="260"/>
        <v>0.18544545048472566</v>
      </c>
      <c r="G491" s="3">
        <f t="shared" si="233"/>
        <v>15.577512247226117</v>
      </c>
      <c r="H491" s="3">
        <f t="shared" si="261"/>
        <v>116.44576167503332</v>
      </c>
      <c r="I491" s="3">
        <f t="shared" si="262"/>
        <v>248.4808903633872</v>
      </c>
      <c r="P491" s="3" t="str">
        <f t="shared" si="257"/>
        <v xml:space="preserve"> </v>
      </c>
      <c r="Q491" s="3" t="str">
        <f t="shared" si="240"/>
        <v xml:space="preserve"> </v>
      </c>
      <c r="R491" s="3" t="str">
        <f t="shared" si="241"/>
        <v xml:space="preserve"> </v>
      </c>
      <c r="S491" s="3" t="str">
        <f t="shared" si="242"/>
        <v xml:space="preserve"> </v>
      </c>
      <c r="T491" s="3" t="str">
        <f t="shared" si="243"/>
        <v xml:space="preserve"> </v>
      </c>
      <c r="U491" s="3" t="str">
        <f t="shared" si="244"/>
        <v xml:space="preserve"> </v>
      </c>
      <c r="V491" s="3" t="str">
        <f t="shared" si="245"/>
        <v xml:space="preserve"> </v>
      </c>
      <c r="W491" s="3">
        <f t="shared" si="246"/>
        <v>0.86728712539763153</v>
      </c>
      <c r="X491" s="3" t="str">
        <f t="shared" si="247"/>
        <v xml:space="preserve"> </v>
      </c>
      <c r="Y491" s="3" t="str">
        <f t="shared" si="248"/>
        <v xml:space="preserve"> </v>
      </c>
      <c r="AA491" s="16" t="str">
        <f t="shared" si="249"/>
        <v>UprStage</v>
      </c>
      <c r="AC491" s="3">
        <f t="shared" si="250"/>
        <v>2.3982428571428556</v>
      </c>
      <c r="AD491" s="3">
        <f t="shared" si="251"/>
        <v>19.801588161411491</v>
      </c>
      <c r="AE491" s="3">
        <f t="shared" si="252"/>
        <v>2.0738590246585735</v>
      </c>
      <c r="AF491" s="3">
        <f t="shared" si="254"/>
        <v>11.904689756719522</v>
      </c>
      <c r="AH491" s="28">
        <f t="shared" si="255"/>
        <v>0.26300000000000001</v>
      </c>
      <c r="AI491" s="28">
        <f t="shared" si="256"/>
        <v>2.5446900494077322E-4</v>
      </c>
      <c r="AJ491" s="40">
        <f t="shared" si="253"/>
        <v>1.1904689756719522E-2</v>
      </c>
      <c r="AK491" s="28"/>
      <c r="AM491" s="14">
        <f>Rho_Coef0+Rho_Coef1*Solution!I491+Rho_Coef2*Solution!I491^2</f>
        <v>0.97638127725229706</v>
      </c>
      <c r="AO491" s="3" t="str">
        <f t="shared" si="234"/>
        <v xml:space="preserve"> </v>
      </c>
      <c r="AP491" s="3" t="str">
        <f t="shared" si="235"/>
        <v xml:space="preserve"> </v>
      </c>
      <c r="AQ491" s="3" t="str">
        <f t="shared" si="236"/>
        <v xml:space="preserve"> </v>
      </c>
      <c r="AR491" s="3" t="str">
        <f t="shared" si="237"/>
        <v xml:space="preserve"> </v>
      </c>
    </row>
    <row r="492" spans="1:44">
      <c r="A492" s="3">
        <f t="shared" si="238"/>
        <v>4.8899999999999402</v>
      </c>
      <c r="B492" s="3">
        <f t="shared" si="258"/>
        <v>0.86573882471120944</v>
      </c>
      <c r="C492" s="3">
        <f t="shared" si="259"/>
        <v>4.480767011551972</v>
      </c>
      <c r="D492" s="14">
        <f t="shared" si="239"/>
        <v>-0.56654583198537201</v>
      </c>
      <c r="E492" s="14">
        <f t="shared" si="232"/>
        <v>-0.1166364071591217</v>
      </c>
      <c r="F492" s="14">
        <f t="shared" si="260"/>
        <v>0.18255658556671572</v>
      </c>
      <c r="G492" s="3">
        <f t="shared" si="233"/>
        <v>15.349139976555103</v>
      </c>
      <c r="H492" s="3">
        <f t="shared" si="261"/>
        <v>116.60153679750559</v>
      </c>
      <c r="I492" s="3">
        <f t="shared" si="262"/>
        <v>249.64611543713636</v>
      </c>
      <c r="P492" s="3" t="str">
        <f t="shared" si="257"/>
        <v xml:space="preserve"> </v>
      </c>
      <c r="Q492" s="3" t="str">
        <f t="shared" si="240"/>
        <v xml:space="preserve"> </v>
      </c>
      <c r="R492" s="3" t="str">
        <f t="shared" si="241"/>
        <v xml:space="preserve"> </v>
      </c>
      <c r="S492" s="3" t="str">
        <f t="shared" si="242"/>
        <v xml:space="preserve"> </v>
      </c>
      <c r="T492" s="3" t="str">
        <f t="shared" si="243"/>
        <v xml:space="preserve"> </v>
      </c>
      <c r="U492" s="3" t="str">
        <f t="shared" si="244"/>
        <v xml:space="preserve"> </v>
      </c>
      <c r="V492" s="3" t="str">
        <f t="shared" si="245"/>
        <v xml:space="preserve"> </v>
      </c>
      <c r="W492" s="3">
        <f t="shared" si="246"/>
        <v>0.86573882471120944</v>
      </c>
      <c r="X492" s="3" t="str">
        <f t="shared" si="247"/>
        <v xml:space="preserve"> </v>
      </c>
      <c r="Y492" s="3" t="str">
        <f t="shared" si="248"/>
        <v xml:space="preserve"> </v>
      </c>
      <c r="AA492" s="16" t="str">
        <f t="shared" si="249"/>
        <v>UprStage</v>
      </c>
      <c r="AC492" s="3">
        <f t="shared" si="250"/>
        <v>2.3982428571428556</v>
      </c>
      <c r="AD492" s="3">
        <f t="shared" si="251"/>
        <v>19.801588161411491</v>
      </c>
      <c r="AE492" s="3">
        <f t="shared" si="252"/>
        <v>2.0825241544091178</v>
      </c>
      <c r="AF492" s="3">
        <f t="shared" si="254"/>
        <v>11.893603540365131</v>
      </c>
      <c r="AH492" s="28">
        <f t="shared" si="255"/>
        <v>0.26300000000000001</v>
      </c>
      <c r="AI492" s="28">
        <f t="shared" si="256"/>
        <v>2.5446900494077322E-4</v>
      </c>
      <c r="AJ492" s="40">
        <f t="shared" si="253"/>
        <v>1.189360354036513E-2</v>
      </c>
      <c r="AK492" s="28"/>
      <c r="AM492" s="14">
        <f>Rho_Coef0+Rho_Coef1*Solution!I492+Rho_Coef2*Solution!I492^2</f>
        <v>0.97627145781086377</v>
      </c>
      <c r="AO492" s="3" t="str">
        <f t="shared" si="234"/>
        <v xml:space="preserve"> </v>
      </c>
      <c r="AP492" s="3" t="str">
        <f t="shared" si="235"/>
        <v xml:space="preserve"> </v>
      </c>
      <c r="AQ492" s="3" t="str">
        <f t="shared" si="236"/>
        <v xml:space="preserve"> </v>
      </c>
      <c r="AR492" s="3" t="str">
        <f t="shared" si="237"/>
        <v xml:space="preserve"> </v>
      </c>
    </row>
    <row r="493" spans="1:44">
      <c r="A493" s="3">
        <f t="shared" si="238"/>
        <v>4.89999999999994</v>
      </c>
      <c r="B493" s="3">
        <f t="shared" si="258"/>
        <v>0.86419052402478713</v>
      </c>
      <c r="C493" s="3">
        <f t="shared" si="259"/>
        <v>4.4894166582956521</v>
      </c>
      <c r="D493" s="14">
        <f t="shared" si="239"/>
        <v>-0.56797449708868797</v>
      </c>
      <c r="E493" s="14">
        <f t="shared" si="232"/>
        <v>-0.1165278827759023</v>
      </c>
      <c r="F493" s="14">
        <f t="shared" si="260"/>
        <v>0.17968814416019685</v>
      </c>
      <c r="G493" s="3">
        <f t="shared" si="233"/>
        <v>15.122035146879032</v>
      </c>
      <c r="H493" s="3">
        <f t="shared" si="261"/>
        <v>116.75502819727114</v>
      </c>
      <c r="I493" s="3">
        <f t="shared" si="262"/>
        <v>250.81288690686875</v>
      </c>
      <c r="P493" s="3" t="str">
        <f t="shared" si="257"/>
        <v xml:space="preserve"> </v>
      </c>
      <c r="Q493" s="3" t="str">
        <f t="shared" si="240"/>
        <v xml:space="preserve"> </v>
      </c>
      <c r="R493" s="3" t="str">
        <f t="shared" si="241"/>
        <v xml:space="preserve"> </v>
      </c>
      <c r="S493" s="3" t="str">
        <f t="shared" si="242"/>
        <v xml:space="preserve"> </v>
      </c>
      <c r="T493" s="3" t="str">
        <f t="shared" si="243"/>
        <v xml:space="preserve"> </v>
      </c>
      <c r="U493" s="3" t="str">
        <f t="shared" si="244"/>
        <v xml:space="preserve"> </v>
      </c>
      <c r="V493" s="3" t="str">
        <f t="shared" si="245"/>
        <v xml:space="preserve"> </v>
      </c>
      <c r="W493" s="3">
        <f t="shared" si="246"/>
        <v>0.86419052402478713</v>
      </c>
      <c r="X493" s="3" t="str">
        <f t="shared" si="247"/>
        <v xml:space="preserve"> </v>
      </c>
      <c r="Y493" s="3" t="str">
        <f t="shared" si="248"/>
        <v xml:space="preserve"> </v>
      </c>
      <c r="AA493" s="16" t="str">
        <f t="shared" si="249"/>
        <v>UprStage</v>
      </c>
      <c r="AC493" s="3">
        <f t="shared" si="250"/>
        <v>2.3982428571428556</v>
      </c>
      <c r="AD493" s="3">
        <f t="shared" si="251"/>
        <v>19.801588161411491</v>
      </c>
      <c r="AE493" s="3">
        <f t="shared" si="252"/>
        <v>2.0911738011527978</v>
      </c>
      <c r="AF493" s="3">
        <f t="shared" si="254"/>
        <v>11.882537133057905</v>
      </c>
      <c r="AH493" s="28">
        <f t="shared" si="255"/>
        <v>0.26300000000000001</v>
      </c>
      <c r="AI493" s="28">
        <f t="shared" si="256"/>
        <v>2.5446900494077322E-4</v>
      </c>
      <c r="AJ493" s="40">
        <f t="shared" si="253"/>
        <v>1.1882537133057905E-2</v>
      </c>
      <c r="AK493" s="28"/>
      <c r="AM493" s="14">
        <f>Rho_Coef0+Rho_Coef1*Solution!I493+Rho_Coef2*Solution!I493^2</f>
        <v>0.97616150188255602</v>
      </c>
      <c r="AO493" s="3" t="str">
        <f t="shared" si="234"/>
        <v xml:space="preserve"> </v>
      </c>
      <c r="AP493" s="3" t="str">
        <f t="shared" si="235"/>
        <v xml:space="preserve"> </v>
      </c>
      <c r="AQ493" s="3" t="str">
        <f t="shared" si="236"/>
        <v xml:space="preserve"> </v>
      </c>
      <c r="AR493" s="3" t="str">
        <f t="shared" si="237"/>
        <v xml:space="preserve"> </v>
      </c>
    </row>
    <row r="494" spans="1:44">
      <c r="A494" s="3">
        <f t="shared" si="238"/>
        <v>4.9099999999999397</v>
      </c>
      <c r="B494" s="3">
        <f t="shared" si="258"/>
        <v>0.86264222333836504</v>
      </c>
      <c r="C494" s="3">
        <f t="shared" si="259"/>
        <v>4.498050822032468</v>
      </c>
      <c r="D494" s="14">
        <f t="shared" si="239"/>
        <v>-0.56938258771909367</v>
      </c>
      <c r="E494" s="14">
        <f t="shared" si="232"/>
        <v>-0.11641955265307527</v>
      </c>
      <c r="F494" s="14">
        <f t="shared" si="260"/>
        <v>0.1768400829661961</v>
      </c>
      <c r="G494" s="3">
        <f t="shared" si="233"/>
        <v>14.896198792210676</v>
      </c>
      <c r="H494" s="3">
        <f t="shared" si="261"/>
        <v>116.90624854873994</v>
      </c>
      <c r="I494" s="3">
        <f t="shared" si="262"/>
        <v>251.9811819987811</v>
      </c>
      <c r="P494" s="3" t="str">
        <f t="shared" si="257"/>
        <v xml:space="preserve"> </v>
      </c>
      <c r="Q494" s="3" t="str">
        <f t="shared" si="240"/>
        <v xml:space="preserve"> </v>
      </c>
      <c r="R494" s="3" t="str">
        <f t="shared" si="241"/>
        <v xml:space="preserve"> </v>
      </c>
      <c r="S494" s="3" t="str">
        <f t="shared" si="242"/>
        <v xml:space="preserve"> </v>
      </c>
      <c r="T494" s="3" t="str">
        <f t="shared" si="243"/>
        <v xml:space="preserve"> </v>
      </c>
      <c r="U494" s="3" t="str">
        <f t="shared" si="244"/>
        <v xml:space="preserve"> </v>
      </c>
      <c r="V494" s="3" t="str">
        <f t="shared" si="245"/>
        <v xml:space="preserve"> </v>
      </c>
      <c r="W494" s="3">
        <f t="shared" si="246"/>
        <v>0.86264222333836504</v>
      </c>
      <c r="X494" s="3" t="str">
        <f t="shared" si="247"/>
        <v xml:space="preserve"> </v>
      </c>
      <c r="Y494" s="3" t="str">
        <f t="shared" si="248"/>
        <v xml:space="preserve"> </v>
      </c>
      <c r="AA494" s="16" t="str">
        <f t="shared" si="249"/>
        <v>UprStage</v>
      </c>
      <c r="AC494" s="3">
        <f t="shared" si="250"/>
        <v>2.3982428571428556</v>
      </c>
      <c r="AD494" s="3">
        <f t="shared" si="251"/>
        <v>19.801588161411491</v>
      </c>
      <c r="AE494" s="3">
        <f t="shared" si="252"/>
        <v>2.0998079648896137</v>
      </c>
      <c r="AF494" s="3">
        <f t="shared" si="254"/>
        <v>11.871490534797843</v>
      </c>
      <c r="AH494" s="28">
        <f t="shared" si="255"/>
        <v>0.26300000000000001</v>
      </c>
      <c r="AI494" s="28">
        <f t="shared" si="256"/>
        <v>2.5446900494077322E-4</v>
      </c>
      <c r="AJ494" s="40">
        <f t="shared" si="253"/>
        <v>1.1871490534797843E-2</v>
      </c>
      <c r="AK494" s="28"/>
      <c r="AM494" s="14">
        <f>Rho_Coef0+Rho_Coef1*Solution!I494+Rho_Coef2*Solution!I494^2</f>
        <v>0.9760514116501241</v>
      </c>
      <c r="AO494" s="3" t="str">
        <f t="shared" si="234"/>
        <v xml:space="preserve"> </v>
      </c>
      <c r="AP494" s="3" t="str">
        <f t="shared" si="235"/>
        <v xml:space="preserve"> </v>
      </c>
      <c r="AQ494" s="3" t="str">
        <f t="shared" si="236"/>
        <v xml:space="preserve"> </v>
      </c>
      <c r="AR494" s="3" t="str">
        <f t="shared" si="237"/>
        <v xml:space="preserve"> </v>
      </c>
    </row>
    <row r="495" spans="1:44">
      <c r="A495" s="3">
        <f t="shared" si="238"/>
        <v>4.9199999999999395</v>
      </c>
      <c r="B495" s="3">
        <f t="shared" si="258"/>
        <v>0.86109392265194284</v>
      </c>
      <c r="C495" s="3">
        <f t="shared" si="259"/>
        <v>4.5066695027624197</v>
      </c>
      <c r="D495" s="14">
        <f t="shared" si="239"/>
        <v>-0.57077014921575009</v>
      </c>
      <c r="E495" s="14">
        <f t="shared" si="232"/>
        <v>-0.11631141679064062</v>
      </c>
      <c r="F495" s="14">
        <f t="shared" si="260"/>
        <v>0.17401235664555215</v>
      </c>
      <c r="G495" s="3">
        <f t="shared" si="233"/>
        <v>14.671631765691131</v>
      </c>
      <c r="H495" s="3">
        <f t="shared" si="261"/>
        <v>117.05521053666205</v>
      </c>
      <c r="I495" s="3">
        <f t="shared" si="262"/>
        <v>253.15097806585678</v>
      </c>
      <c r="P495" s="3" t="str">
        <f t="shared" si="257"/>
        <v xml:space="preserve"> </v>
      </c>
      <c r="Q495" s="3" t="str">
        <f t="shared" si="240"/>
        <v xml:space="preserve"> </v>
      </c>
      <c r="R495" s="3" t="str">
        <f t="shared" si="241"/>
        <v xml:space="preserve"> </v>
      </c>
      <c r="S495" s="3" t="str">
        <f t="shared" si="242"/>
        <v xml:space="preserve"> </v>
      </c>
      <c r="T495" s="3" t="str">
        <f t="shared" si="243"/>
        <v xml:space="preserve"> </v>
      </c>
      <c r="U495" s="3" t="str">
        <f t="shared" si="244"/>
        <v xml:space="preserve"> </v>
      </c>
      <c r="V495" s="3" t="str">
        <f t="shared" si="245"/>
        <v xml:space="preserve"> </v>
      </c>
      <c r="W495" s="3">
        <f t="shared" si="246"/>
        <v>0.86109392265194284</v>
      </c>
      <c r="X495" s="3" t="str">
        <f t="shared" si="247"/>
        <v xml:space="preserve"> </v>
      </c>
      <c r="Y495" s="3" t="str">
        <f t="shared" si="248"/>
        <v xml:space="preserve"> </v>
      </c>
      <c r="AA495" s="16" t="str">
        <f t="shared" si="249"/>
        <v>UprStage</v>
      </c>
      <c r="AC495" s="3">
        <f t="shared" si="250"/>
        <v>2.3982428571428556</v>
      </c>
      <c r="AD495" s="3">
        <f t="shared" si="251"/>
        <v>19.801588161411491</v>
      </c>
      <c r="AE495" s="3">
        <f t="shared" si="252"/>
        <v>2.1084266456195655</v>
      </c>
      <c r="AF495" s="3">
        <f t="shared" si="254"/>
        <v>11.860463745584948</v>
      </c>
      <c r="AH495" s="28">
        <f t="shared" si="255"/>
        <v>0.26300000000000001</v>
      </c>
      <c r="AI495" s="28">
        <f t="shared" si="256"/>
        <v>2.5446900494077322E-4</v>
      </c>
      <c r="AJ495" s="40">
        <f t="shared" si="253"/>
        <v>1.1860463745584948E-2</v>
      </c>
      <c r="AK495" s="28"/>
      <c r="AM495" s="14">
        <f>Rho_Coef0+Rho_Coef1*Solution!I495+Rho_Coef2*Solution!I495^2</f>
        <v>0.97594118928369678</v>
      </c>
      <c r="AO495" s="3" t="str">
        <f t="shared" si="234"/>
        <v xml:space="preserve"> </v>
      </c>
      <c r="AP495" s="3" t="str">
        <f t="shared" si="235"/>
        <v xml:space="preserve"> </v>
      </c>
      <c r="AQ495" s="3" t="str">
        <f t="shared" si="236"/>
        <v xml:space="preserve"> </v>
      </c>
      <c r="AR495" s="3" t="str">
        <f t="shared" si="237"/>
        <v xml:space="preserve"> </v>
      </c>
    </row>
    <row r="496" spans="1:44">
      <c r="A496" s="3">
        <f t="shared" si="238"/>
        <v>4.9299999999999393</v>
      </c>
      <c r="B496" s="3">
        <f t="shared" si="258"/>
        <v>0.85954562196552065</v>
      </c>
      <c r="C496" s="3">
        <f t="shared" si="259"/>
        <v>4.5152727004855073</v>
      </c>
      <c r="D496" s="14">
        <f t="shared" si="239"/>
        <v>-0.57213722891531837</v>
      </c>
      <c r="E496" s="14">
        <f t="shared" si="232"/>
        <v>-0.11620347518859832</v>
      </c>
      <c r="F496" s="14">
        <f t="shared" si="260"/>
        <v>0.17120491786160397</v>
      </c>
      <c r="G496" s="3">
        <f t="shared" si="233"/>
        <v>14.448334742335087</v>
      </c>
      <c r="H496" s="3">
        <f t="shared" si="261"/>
        <v>117.20192685431896</v>
      </c>
      <c r="I496" s="3">
        <f t="shared" si="262"/>
        <v>254.32225258796052</v>
      </c>
      <c r="P496" s="3" t="str">
        <f t="shared" si="257"/>
        <v xml:space="preserve"> </v>
      </c>
      <c r="Q496" s="3" t="str">
        <f t="shared" si="240"/>
        <v xml:space="preserve"> </v>
      </c>
      <c r="R496" s="3" t="str">
        <f t="shared" si="241"/>
        <v xml:space="preserve"> </v>
      </c>
      <c r="S496" s="3" t="str">
        <f t="shared" si="242"/>
        <v xml:space="preserve"> </v>
      </c>
      <c r="T496" s="3" t="str">
        <f t="shared" si="243"/>
        <v xml:space="preserve"> </v>
      </c>
      <c r="U496" s="3" t="str">
        <f t="shared" si="244"/>
        <v xml:space="preserve"> </v>
      </c>
      <c r="V496" s="3" t="str">
        <f t="shared" si="245"/>
        <v xml:space="preserve"> </v>
      </c>
      <c r="W496" s="3">
        <f t="shared" si="246"/>
        <v>0.85954562196552065</v>
      </c>
      <c r="X496" s="3" t="str">
        <f t="shared" si="247"/>
        <v xml:space="preserve"> </v>
      </c>
      <c r="Y496" s="3" t="str">
        <f t="shared" si="248"/>
        <v xml:space="preserve"> </v>
      </c>
      <c r="AA496" s="16" t="str">
        <f t="shared" si="249"/>
        <v>UprStage</v>
      </c>
      <c r="AC496" s="3">
        <f t="shared" si="250"/>
        <v>2.3982428571428556</v>
      </c>
      <c r="AD496" s="3">
        <f t="shared" si="251"/>
        <v>19.801588161411491</v>
      </c>
      <c r="AE496" s="3">
        <f t="shared" si="252"/>
        <v>2.1170298433426527</v>
      </c>
      <c r="AF496" s="3">
        <f t="shared" si="254"/>
        <v>11.849456765419214</v>
      </c>
      <c r="AH496" s="28">
        <f t="shared" si="255"/>
        <v>0.26300000000000001</v>
      </c>
      <c r="AI496" s="28">
        <f t="shared" si="256"/>
        <v>2.5446900494077322E-4</v>
      </c>
      <c r="AJ496" s="40">
        <f t="shared" si="253"/>
        <v>1.1849456765419214E-2</v>
      </c>
      <c r="AK496" s="28"/>
      <c r="AM496" s="14">
        <f>Rho_Coef0+Rho_Coef1*Solution!I496+Rho_Coef2*Solution!I496^2</f>
        <v>0.97583083694077433</v>
      </c>
      <c r="AO496" s="3" t="str">
        <f t="shared" si="234"/>
        <v xml:space="preserve"> </v>
      </c>
      <c r="AP496" s="3" t="str">
        <f t="shared" si="235"/>
        <v xml:space="preserve"> </v>
      </c>
      <c r="AQ496" s="3" t="str">
        <f t="shared" si="236"/>
        <v xml:space="preserve"> </v>
      </c>
      <c r="AR496" s="3" t="str">
        <f t="shared" si="237"/>
        <v xml:space="preserve"> </v>
      </c>
    </row>
    <row r="497" spans="1:44">
      <c r="A497" s="3">
        <f t="shared" si="238"/>
        <v>4.9399999999999391</v>
      </c>
      <c r="B497" s="3">
        <f t="shared" si="258"/>
        <v>0.85799732127909845</v>
      </c>
      <c r="C497" s="3">
        <f t="shared" si="259"/>
        <v>4.5238604152017308</v>
      </c>
      <c r="D497" s="14">
        <f t="shared" si="239"/>
        <v>-0.57348387610954654</v>
      </c>
      <c r="E497" s="14">
        <f t="shared" si="232"/>
        <v>-0.11609572784694842</v>
      </c>
      <c r="F497" s="14">
        <f t="shared" si="260"/>
        <v>0.16841771732260347</v>
      </c>
      <c r="G497" s="3">
        <f t="shared" si="233"/>
        <v>14.226308221772536</v>
      </c>
      <c r="H497" s="3">
        <f t="shared" si="261"/>
        <v>117.3464102017423</v>
      </c>
      <c r="I497" s="3">
        <f t="shared" si="262"/>
        <v>255.49498317191478</v>
      </c>
      <c r="P497" s="3" t="str">
        <f t="shared" si="257"/>
        <v xml:space="preserve"> </v>
      </c>
      <c r="Q497" s="3" t="str">
        <f t="shared" si="240"/>
        <v xml:space="preserve"> </v>
      </c>
      <c r="R497" s="3" t="str">
        <f t="shared" si="241"/>
        <v xml:space="preserve"> </v>
      </c>
      <c r="S497" s="3" t="str">
        <f t="shared" si="242"/>
        <v xml:space="preserve"> </v>
      </c>
      <c r="T497" s="3" t="str">
        <f t="shared" si="243"/>
        <v xml:space="preserve"> </v>
      </c>
      <c r="U497" s="3" t="str">
        <f t="shared" si="244"/>
        <v xml:space="preserve"> </v>
      </c>
      <c r="V497" s="3" t="str">
        <f t="shared" si="245"/>
        <v xml:space="preserve"> </v>
      </c>
      <c r="W497" s="3">
        <f t="shared" si="246"/>
        <v>0.85799732127909845</v>
      </c>
      <c r="X497" s="3" t="str">
        <f t="shared" si="247"/>
        <v xml:space="preserve"> </v>
      </c>
      <c r="Y497" s="3" t="str">
        <f t="shared" si="248"/>
        <v xml:space="preserve"> </v>
      </c>
      <c r="AA497" s="16" t="str">
        <f t="shared" si="249"/>
        <v>UprStage</v>
      </c>
      <c r="AC497" s="3">
        <f t="shared" si="250"/>
        <v>2.3982428571428556</v>
      </c>
      <c r="AD497" s="3">
        <f t="shared" si="251"/>
        <v>19.801588161411491</v>
      </c>
      <c r="AE497" s="3">
        <f t="shared" si="252"/>
        <v>2.1256175580588756</v>
      </c>
      <c r="AF497" s="3">
        <f t="shared" si="254"/>
        <v>11.838469594300646</v>
      </c>
      <c r="AH497" s="28">
        <f t="shared" si="255"/>
        <v>0.26300000000000001</v>
      </c>
      <c r="AI497" s="28">
        <f t="shared" si="256"/>
        <v>2.5446900494077322E-4</v>
      </c>
      <c r="AJ497" s="40">
        <f t="shared" si="253"/>
        <v>1.1838469594300646E-2</v>
      </c>
      <c r="AK497" s="28"/>
      <c r="AM497" s="14">
        <f>Rho_Coef0+Rho_Coef1*Solution!I497+Rho_Coef2*Solution!I497^2</f>
        <v>0.97572035676622393</v>
      </c>
      <c r="AO497" s="3" t="str">
        <f t="shared" si="234"/>
        <v xml:space="preserve"> </v>
      </c>
      <c r="AP497" s="3" t="str">
        <f t="shared" si="235"/>
        <v xml:space="preserve"> </v>
      </c>
      <c r="AQ497" s="3" t="str">
        <f t="shared" si="236"/>
        <v xml:space="preserve"> </v>
      </c>
      <c r="AR497" s="3" t="str">
        <f t="shared" si="237"/>
        <v xml:space="preserve"> </v>
      </c>
    </row>
    <row r="498" spans="1:44">
      <c r="A498" s="3">
        <f t="shared" si="238"/>
        <v>4.9499999999999389</v>
      </c>
      <c r="B498" s="3">
        <f t="shared" si="258"/>
        <v>0.85644902059267625</v>
      </c>
      <c r="C498" s="3">
        <f t="shared" si="259"/>
        <v>4.53243264691109</v>
      </c>
      <c r="D498" s="14">
        <f t="shared" si="239"/>
        <v>-0.5748101420031384</v>
      </c>
      <c r="E498" s="14">
        <f t="shared" si="232"/>
        <v>-0.11598817476569089</v>
      </c>
      <c r="F498" s="14">
        <f t="shared" si="260"/>
        <v>0.16565070382384695</v>
      </c>
      <c r="G498" s="3">
        <f t="shared" si="233"/>
        <v>14.005552530986519</v>
      </c>
      <c r="H498" s="3">
        <f t="shared" si="261"/>
        <v>117.48867328396003</v>
      </c>
      <c r="I498" s="3">
        <f t="shared" si="262"/>
        <v>256.66914755155875</v>
      </c>
      <c r="P498" s="3" t="str">
        <f t="shared" si="257"/>
        <v xml:space="preserve"> </v>
      </c>
      <c r="Q498" s="3" t="str">
        <f t="shared" si="240"/>
        <v xml:space="preserve"> </v>
      </c>
      <c r="R498" s="3" t="str">
        <f t="shared" si="241"/>
        <v xml:space="preserve"> </v>
      </c>
      <c r="S498" s="3" t="str">
        <f t="shared" si="242"/>
        <v xml:space="preserve"> </v>
      </c>
      <c r="T498" s="3" t="str">
        <f t="shared" si="243"/>
        <v xml:space="preserve"> </v>
      </c>
      <c r="U498" s="3" t="str">
        <f t="shared" si="244"/>
        <v xml:space="preserve"> </v>
      </c>
      <c r="V498" s="3" t="str">
        <f t="shared" si="245"/>
        <v xml:space="preserve"> </v>
      </c>
      <c r="W498" s="3">
        <f t="shared" si="246"/>
        <v>0.85644902059267625</v>
      </c>
      <c r="X498" s="3" t="str">
        <f t="shared" si="247"/>
        <v xml:space="preserve"> </v>
      </c>
      <c r="Y498" s="3" t="str">
        <f t="shared" si="248"/>
        <v xml:space="preserve"> </v>
      </c>
      <c r="AA498" s="16" t="str">
        <f t="shared" si="249"/>
        <v>UprStage</v>
      </c>
      <c r="AC498" s="3">
        <f t="shared" si="250"/>
        <v>2.3982428571428556</v>
      </c>
      <c r="AD498" s="3">
        <f t="shared" si="251"/>
        <v>19.801588161411491</v>
      </c>
      <c r="AE498" s="3">
        <f t="shared" si="252"/>
        <v>2.1341897897682345</v>
      </c>
      <c r="AF498" s="3">
        <f t="shared" si="254"/>
        <v>11.827502232229241</v>
      </c>
      <c r="AH498" s="28">
        <f t="shared" si="255"/>
        <v>0.26300000000000001</v>
      </c>
      <c r="AI498" s="28">
        <f t="shared" si="256"/>
        <v>2.5446900494077322E-4</v>
      </c>
      <c r="AJ498" s="40">
        <f t="shared" si="253"/>
        <v>1.1827502232229241E-2</v>
      </c>
      <c r="AK498" s="28"/>
      <c r="AM498" s="14">
        <f>Rho_Coef0+Rho_Coef1*Solution!I498+Rho_Coef2*Solution!I498^2</f>
        <v>0.97560975089227786</v>
      </c>
      <c r="AO498" s="3" t="str">
        <f t="shared" si="234"/>
        <v xml:space="preserve"> </v>
      </c>
      <c r="AP498" s="3" t="str">
        <f t="shared" si="235"/>
        <v xml:space="preserve"> </v>
      </c>
      <c r="AQ498" s="3" t="str">
        <f t="shared" si="236"/>
        <v xml:space="preserve"> </v>
      </c>
      <c r="AR498" s="3" t="str">
        <f t="shared" si="237"/>
        <v xml:space="preserve"> </v>
      </c>
    </row>
    <row r="499" spans="1:44">
      <c r="A499" s="3">
        <f t="shared" si="238"/>
        <v>4.9599999999999387</v>
      </c>
      <c r="B499" s="3">
        <f t="shared" si="258"/>
        <v>0.85490071990625405</v>
      </c>
      <c r="C499" s="3">
        <f t="shared" si="259"/>
        <v>4.5409893956135843</v>
      </c>
      <c r="D499" s="14">
        <f t="shared" si="239"/>
        <v>-0.57611607967191381</v>
      </c>
      <c r="E499" s="14">
        <f t="shared" si="232"/>
        <v>-0.11588081594482572</v>
      </c>
      <c r="F499" s="14">
        <f t="shared" si="260"/>
        <v>0.16290382428951453</v>
      </c>
      <c r="G499" s="3">
        <f t="shared" si="233"/>
        <v>13.786067827045711</v>
      </c>
      <c r="H499" s="3">
        <f t="shared" si="261"/>
        <v>117.62872880926989</v>
      </c>
      <c r="I499" s="3">
        <f t="shared" si="262"/>
        <v>257.8447235877897</v>
      </c>
      <c r="P499" s="3" t="str">
        <f t="shared" si="257"/>
        <v xml:space="preserve"> </v>
      </c>
      <c r="Q499" s="3" t="str">
        <f t="shared" si="240"/>
        <v xml:space="preserve"> </v>
      </c>
      <c r="R499" s="3" t="str">
        <f t="shared" si="241"/>
        <v xml:space="preserve"> </v>
      </c>
      <c r="S499" s="3" t="str">
        <f t="shared" si="242"/>
        <v xml:space="preserve"> </v>
      </c>
      <c r="T499" s="3" t="str">
        <f t="shared" si="243"/>
        <v xml:space="preserve"> </v>
      </c>
      <c r="U499" s="3" t="str">
        <f t="shared" si="244"/>
        <v xml:space="preserve"> </v>
      </c>
      <c r="V499" s="3" t="str">
        <f t="shared" si="245"/>
        <v xml:space="preserve"> </v>
      </c>
      <c r="W499" s="3">
        <f t="shared" si="246"/>
        <v>0.85490071990625405</v>
      </c>
      <c r="X499" s="3" t="str">
        <f t="shared" si="247"/>
        <v xml:space="preserve"> </v>
      </c>
      <c r="Y499" s="3" t="str">
        <f t="shared" si="248"/>
        <v xml:space="preserve"> </v>
      </c>
      <c r="AA499" s="16" t="str">
        <f t="shared" si="249"/>
        <v>UprStage</v>
      </c>
      <c r="AC499" s="3">
        <f t="shared" si="250"/>
        <v>2.3982428571428556</v>
      </c>
      <c r="AD499" s="3">
        <f t="shared" si="251"/>
        <v>19.801588161411491</v>
      </c>
      <c r="AE499" s="3">
        <f t="shared" si="252"/>
        <v>2.1427465384707292</v>
      </c>
      <c r="AF499" s="3">
        <f t="shared" si="254"/>
        <v>11.816554679205002</v>
      </c>
      <c r="AH499" s="28">
        <f t="shared" si="255"/>
        <v>0.26300000000000001</v>
      </c>
      <c r="AI499" s="28">
        <f t="shared" si="256"/>
        <v>2.5446900494077322E-4</v>
      </c>
      <c r="AJ499" s="40">
        <f t="shared" si="253"/>
        <v>1.1816554679205001E-2</v>
      </c>
      <c r="AK499" s="28"/>
      <c r="AM499" s="14">
        <f>Rho_Coef0+Rho_Coef1*Solution!I499+Rho_Coef2*Solution!I499^2</f>
        <v>0.97549902143853184</v>
      </c>
      <c r="AO499" s="3" t="str">
        <f t="shared" si="234"/>
        <v xml:space="preserve"> </v>
      </c>
      <c r="AP499" s="3" t="str">
        <f t="shared" si="235"/>
        <v xml:space="preserve"> </v>
      </c>
      <c r="AQ499" s="3" t="str">
        <f t="shared" si="236"/>
        <v xml:space="preserve"> </v>
      </c>
      <c r="AR499" s="3" t="str">
        <f t="shared" si="237"/>
        <v xml:space="preserve"> </v>
      </c>
    </row>
    <row r="500" spans="1:44">
      <c r="A500" s="3">
        <f t="shared" si="238"/>
        <v>4.9699999999999385</v>
      </c>
      <c r="B500" s="3">
        <f t="shared" si="258"/>
        <v>0.85335241921983185</v>
      </c>
      <c r="C500" s="3">
        <f t="shared" si="259"/>
        <v>4.5495306613092144</v>
      </c>
      <c r="D500" s="14">
        <f t="shared" si="239"/>
        <v>-0.57740174402126809</v>
      </c>
      <c r="E500" s="14">
        <f t="shared" si="232"/>
        <v>-0.11577365138435293</v>
      </c>
      <c r="F500" s="14">
        <f t="shared" si="260"/>
        <v>0.16017702381421084</v>
      </c>
      <c r="G500" s="3">
        <f t="shared" si="233"/>
        <v>13.567854099831283</v>
      </c>
      <c r="H500" s="3">
        <f t="shared" si="261"/>
        <v>117.76658948754034</v>
      </c>
      <c r="I500" s="3">
        <f t="shared" si="262"/>
        <v>259.02168926858735</v>
      </c>
      <c r="P500" s="3" t="str">
        <f t="shared" si="257"/>
        <v xml:space="preserve"> </v>
      </c>
      <c r="Q500" s="3" t="str">
        <f t="shared" si="240"/>
        <v xml:space="preserve"> </v>
      </c>
      <c r="R500" s="3" t="str">
        <f t="shared" si="241"/>
        <v xml:space="preserve"> </v>
      </c>
      <c r="S500" s="3" t="str">
        <f t="shared" si="242"/>
        <v xml:space="preserve"> </v>
      </c>
      <c r="T500" s="3" t="str">
        <f t="shared" si="243"/>
        <v xml:space="preserve"> </v>
      </c>
      <c r="U500" s="3" t="str">
        <f t="shared" si="244"/>
        <v xml:space="preserve"> </v>
      </c>
      <c r="V500" s="3" t="str">
        <f t="shared" si="245"/>
        <v xml:space="preserve"> </v>
      </c>
      <c r="W500" s="3">
        <f t="shared" si="246"/>
        <v>0.85335241921983185</v>
      </c>
      <c r="X500" s="3" t="str">
        <f t="shared" si="247"/>
        <v xml:space="preserve"> </v>
      </c>
      <c r="Y500" s="3" t="str">
        <f t="shared" si="248"/>
        <v xml:space="preserve"> </v>
      </c>
      <c r="AA500" s="16" t="str">
        <f t="shared" si="249"/>
        <v>UprStage</v>
      </c>
      <c r="AC500" s="3">
        <f t="shared" si="250"/>
        <v>2.3982428571428556</v>
      </c>
      <c r="AD500" s="3">
        <f t="shared" si="251"/>
        <v>19.801588161411491</v>
      </c>
      <c r="AE500" s="3">
        <f t="shared" si="252"/>
        <v>2.1512878041663597</v>
      </c>
      <c r="AF500" s="3">
        <f t="shared" si="254"/>
        <v>11.805626935227926</v>
      </c>
      <c r="AH500" s="28">
        <f t="shared" si="255"/>
        <v>0.26300000000000001</v>
      </c>
      <c r="AI500" s="28">
        <f t="shared" si="256"/>
        <v>2.5446900494077322E-4</v>
      </c>
      <c r="AJ500" s="40">
        <f t="shared" si="253"/>
        <v>1.1805626935227926E-2</v>
      </c>
      <c r="AK500" s="28"/>
      <c r="AM500" s="14">
        <f>Rho_Coef0+Rho_Coef1*Solution!I500+Rho_Coef2*Solution!I500^2</f>
        <v>0.97538817051194526</v>
      </c>
      <c r="AO500" s="3" t="str">
        <f t="shared" si="234"/>
        <v xml:space="preserve"> </v>
      </c>
      <c r="AP500" s="3" t="str">
        <f t="shared" si="235"/>
        <v xml:space="preserve"> </v>
      </c>
      <c r="AQ500" s="3" t="str">
        <f t="shared" si="236"/>
        <v xml:space="preserve"> </v>
      </c>
      <c r="AR500" s="3" t="str">
        <f t="shared" si="237"/>
        <v xml:space="preserve"> </v>
      </c>
    </row>
    <row r="501" spans="1:44">
      <c r="A501" s="3">
        <f t="shared" si="238"/>
        <v>4.9799999999999383</v>
      </c>
      <c r="B501" s="3">
        <f t="shared" si="258"/>
        <v>0.85180411853340965</v>
      </c>
      <c r="C501" s="3">
        <f t="shared" si="259"/>
        <v>4.5580564439979803</v>
      </c>
      <c r="D501" s="14">
        <f t="shared" si="239"/>
        <v>-0.57866719174494197</v>
      </c>
      <c r="E501" s="14">
        <f t="shared" si="232"/>
        <v>-0.11566668108427253</v>
      </c>
      <c r="F501" s="14">
        <f t="shared" si="260"/>
        <v>0.15747024570419516</v>
      </c>
      <c r="G501" s="3">
        <f t="shared" si="233"/>
        <v>13.350911174756803</v>
      </c>
      <c r="H501" s="3">
        <f t="shared" si="261"/>
        <v>117.90226802853866</v>
      </c>
      <c r="I501" s="3">
        <f t="shared" si="262"/>
        <v>260.20002270902148</v>
      </c>
      <c r="P501" s="3" t="str">
        <f t="shared" si="257"/>
        <v xml:space="preserve"> </v>
      </c>
      <c r="Q501" s="3" t="str">
        <f t="shared" si="240"/>
        <v xml:space="preserve"> </v>
      </c>
      <c r="R501" s="3" t="str">
        <f t="shared" si="241"/>
        <v xml:space="preserve"> </v>
      </c>
      <c r="S501" s="3" t="str">
        <f t="shared" si="242"/>
        <v xml:space="preserve"> </v>
      </c>
      <c r="T501" s="3" t="str">
        <f t="shared" si="243"/>
        <v xml:space="preserve"> </v>
      </c>
      <c r="U501" s="3" t="str">
        <f t="shared" si="244"/>
        <v xml:space="preserve"> </v>
      </c>
      <c r="V501" s="3" t="str">
        <f t="shared" si="245"/>
        <v xml:space="preserve"> </v>
      </c>
      <c r="W501" s="3">
        <f t="shared" si="246"/>
        <v>0.85180411853340965</v>
      </c>
      <c r="X501" s="3" t="str">
        <f t="shared" si="247"/>
        <v xml:space="preserve"> </v>
      </c>
      <c r="Y501" s="3" t="str">
        <f t="shared" si="248"/>
        <v xml:space="preserve"> </v>
      </c>
      <c r="AA501" s="16" t="str">
        <f t="shared" si="249"/>
        <v>UprStage</v>
      </c>
      <c r="AC501" s="3">
        <f t="shared" si="250"/>
        <v>2.3982428571428556</v>
      </c>
      <c r="AD501" s="3">
        <f t="shared" si="251"/>
        <v>19.801588161411491</v>
      </c>
      <c r="AE501" s="3">
        <f t="shared" si="252"/>
        <v>2.159813586855126</v>
      </c>
      <c r="AF501" s="3">
        <f t="shared" si="254"/>
        <v>11.794719000298015</v>
      </c>
      <c r="AH501" s="28">
        <f t="shared" si="255"/>
        <v>0.26300000000000001</v>
      </c>
      <c r="AI501" s="28">
        <f t="shared" si="256"/>
        <v>2.5446900494077322E-4</v>
      </c>
      <c r="AJ501" s="40">
        <f t="shared" si="253"/>
        <v>1.1794719000298015E-2</v>
      </c>
      <c r="AK501" s="28"/>
      <c r="AM501" s="14">
        <f>Rho_Coef0+Rho_Coef1*Solution!I501+Rho_Coef2*Solution!I501^2</f>
        <v>0.97527720020684439</v>
      </c>
      <c r="AO501" s="3" t="str">
        <f t="shared" si="234"/>
        <v xml:space="preserve"> </v>
      </c>
      <c r="AP501" s="3" t="str">
        <f t="shared" si="235"/>
        <v xml:space="preserve"> </v>
      </c>
      <c r="AQ501" s="3" t="str">
        <f t="shared" si="236"/>
        <v xml:space="preserve"> </v>
      </c>
      <c r="AR501" s="3" t="str">
        <f t="shared" si="237"/>
        <v xml:space="preserve"> </v>
      </c>
    </row>
    <row r="502" spans="1:44">
      <c r="A502" s="3">
        <f t="shared" si="238"/>
        <v>4.989999999999938</v>
      </c>
      <c r="B502" s="3">
        <f t="shared" si="258"/>
        <v>0.85025581784698745</v>
      </c>
      <c r="C502" s="3">
        <f t="shared" si="259"/>
        <v>4.566566743679882</v>
      </c>
      <c r="D502" s="14">
        <f t="shared" si="239"/>
        <v>-0.57991248128410611</v>
      </c>
      <c r="E502" s="14">
        <f t="shared" si="232"/>
        <v>-0.11555990504458448</v>
      </c>
      <c r="F502" s="14">
        <f t="shared" si="260"/>
        <v>0.15478343151829688</v>
      </c>
      <c r="G502" s="3">
        <f t="shared" si="233"/>
        <v>13.135238715480757</v>
      </c>
      <c r="H502" s="3">
        <f t="shared" si="261"/>
        <v>118.03577714028623</v>
      </c>
      <c r="I502" s="3">
        <f t="shared" si="262"/>
        <v>261.37970215124267</v>
      </c>
      <c r="P502" s="3" t="str">
        <f t="shared" si="257"/>
        <v xml:space="preserve"> </v>
      </c>
      <c r="Q502" s="3" t="str">
        <f t="shared" si="240"/>
        <v xml:space="preserve"> </v>
      </c>
      <c r="R502" s="3" t="str">
        <f t="shared" si="241"/>
        <v xml:space="preserve"> </v>
      </c>
      <c r="S502" s="3" t="str">
        <f t="shared" si="242"/>
        <v xml:space="preserve"> </v>
      </c>
      <c r="T502" s="3" t="str">
        <f t="shared" si="243"/>
        <v xml:space="preserve"> </v>
      </c>
      <c r="U502" s="3" t="str">
        <f t="shared" si="244"/>
        <v xml:space="preserve"> </v>
      </c>
      <c r="V502" s="3" t="str">
        <f t="shared" si="245"/>
        <v xml:space="preserve"> </v>
      </c>
      <c r="W502" s="3">
        <f t="shared" si="246"/>
        <v>0.85025581784698745</v>
      </c>
      <c r="X502" s="3" t="str">
        <f t="shared" si="247"/>
        <v xml:space="preserve"> </v>
      </c>
      <c r="Y502" s="3" t="str">
        <f t="shared" si="248"/>
        <v xml:space="preserve"> </v>
      </c>
      <c r="AA502" s="16" t="str">
        <f t="shared" si="249"/>
        <v>UprStage</v>
      </c>
      <c r="AC502" s="3">
        <f t="shared" si="250"/>
        <v>2.3982428571428556</v>
      </c>
      <c r="AD502" s="3">
        <f t="shared" si="251"/>
        <v>19.801588161411491</v>
      </c>
      <c r="AE502" s="3">
        <f t="shared" si="252"/>
        <v>2.1683238865370282</v>
      </c>
      <c r="AF502" s="3">
        <f t="shared" si="254"/>
        <v>11.783830874415267</v>
      </c>
      <c r="AH502" s="28">
        <f t="shared" si="255"/>
        <v>0.26300000000000001</v>
      </c>
      <c r="AI502" s="28">
        <f t="shared" si="256"/>
        <v>2.5446900494077322E-4</v>
      </c>
      <c r="AJ502" s="40">
        <f t="shared" si="253"/>
        <v>1.1783830874415268E-2</v>
      </c>
      <c r="AK502" s="28"/>
      <c r="AM502" s="14">
        <f>Rho_Coef0+Rho_Coef1*Solution!I502+Rho_Coef2*Solution!I502^2</f>
        <v>0.97516611260492603</v>
      </c>
      <c r="AO502" s="3" t="str">
        <f t="shared" si="234"/>
        <v xml:space="preserve"> </v>
      </c>
      <c r="AP502" s="3" t="str">
        <f t="shared" si="235"/>
        <v xml:space="preserve"> </v>
      </c>
      <c r="AQ502" s="3" t="str">
        <f t="shared" si="236"/>
        <v xml:space="preserve"> </v>
      </c>
      <c r="AR502" s="3" t="str">
        <f t="shared" si="237"/>
        <v xml:space="preserve"> </v>
      </c>
    </row>
    <row r="503" spans="1:44">
      <c r="A503" s="3">
        <f t="shared" si="238"/>
        <v>4.9999999999999378</v>
      </c>
      <c r="B503" s="3">
        <f t="shared" si="258"/>
        <v>0.84870751716056525</v>
      </c>
      <c r="C503" s="3">
        <f t="shared" si="259"/>
        <v>4.5750615603549196</v>
      </c>
      <c r="D503" s="14">
        <f t="shared" si="239"/>
        <v>-0.58113767278676998</v>
      </c>
      <c r="E503" s="14">
        <f t="shared" si="232"/>
        <v>-0.1154533232652888</v>
      </c>
      <c r="F503" s="14">
        <f t="shared" si="260"/>
        <v>0.15211652110850649</v>
      </c>
      <c r="G503" s="3">
        <f t="shared" si="233"/>
        <v>12.920836226610662</v>
      </c>
      <c r="H503" s="3">
        <f t="shared" si="261"/>
        <v>118.16712952744103</v>
      </c>
      <c r="I503" s="3">
        <f t="shared" si="262"/>
        <v>262.56070596445682</v>
      </c>
      <c r="P503" s="3" t="str">
        <f t="shared" si="257"/>
        <v xml:space="preserve"> </v>
      </c>
      <c r="Q503" s="3" t="str">
        <f t="shared" si="240"/>
        <v xml:space="preserve"> </v>
      </c>
      <c r="R503" s="3" t="str">
        <f t="shared" si="241"/>
        <v xml:space="preserve"> </v>
      </c>
      <c r="S503" s="3" t="str">
        <f t="shared" si="242"/>
        <v xml:space="preserve"> </v>
      </c>
      <c r="T503" s="3" t="str">
        <f t="shared" si="243"/>
        <v xml:space="preserve"> </v>
      </c>
      <c r="U503" s="3" t="str">
        <f t="shared" si="244"/>
        <v xml:space="preserve"> </v>
      </c>
      <c r="V503" s="3" t="str">
        <f t="shared" si="245"/>
        <v xml:space="preserve"> </v>
      </c>
      <c r="W503" s="3">
        <f t="shared" si="246"/>
        <v>0.84870751716056525</v>
      </c>
      <c r="X503" s="3" t="str">
        <f t="shared" si="247"/>
        <v xml:space="preserve"> </v>
      </c>
      <c r="Y503" s="3" t="str">
        <f t="shared" si="248"/>
        <v xml:space="preserve"> </v>
      </c>
      <c r="AA503" s="16" t="str">
        <f t="shared" si="249"/>
        <v>UprStage</v>
      </c>
      <c r="AC503" s="3">
        <f t="shared" si="250"/>
        <v>2.3982428571428556</v>
      </c>
      <c r="AD503" s="3">
        <f t="shared" si="251"/>
        <v>19.801588161411491</v>
      </c>
      <c r="AE503" s="3">
        <f t="shared" si="252"/>
        <v>2.1768187032120658</v>
      </c>
      <c r="AF503" s="3">
        <f t="shared" si="254"/>
        <v>11.772962557579683</v>
      </c>
      <c r="AH503" s="28">
        <f t="shared" si="255"/>
        <v>0.26300000000000001</v>
      </c>
      <c r="AI503" s="28">
        <f t="shared" si="256"/>
        <v>2.5446900494077322E-4</v>
      </c>
      <c r="AJ503" s="40">
        <f t="shared" si="253"/>
        <v>1.1772962557579683E-2</v>
      </c>
      <c r="AK503" s="28"/>
      <c r="AM503" s="14">
        <f>Rho_Coef0+Rho_Coef1*Solution!I503+Rho_Coef2*Solution!I503^2</f>
        <v>0.97505490977526199</v>
      </c>
      <c r="AO503" s="3" t="str">
        <f t="shared" si="234"/>
        <v xml:space="preserve"> </v>
      </c>
      <c r="AP503" s="3" t="str">
        <f t="shared" si="235"/>
        <v xml:space="preserve"> </v>
      </c>
      <c r="AQ503" s="3" t="str">
        <f t="shared" si="236"/>
        <v xml:space="preserve"> </v>
      </c>
      <c r="AR503" s="3" t="str">
        <f t="shared" si="237"/>
        <v xml:space="preserve"> </v>
      </c>
    </row>
    <row r="504" spans="1:44">
      <c r="A504" s="3">
        <f t="shared" si="238"/>
        <v>5.0099999999999376</v>
      </c>
      <c r="B504" s="3">
        <f t="shared" si="258"/>
        <v>0.84715921647414305</v>
      </c>
      <c r="C504" s="3">
        <f t="shared" si="259"/>
        <v>4.5835408940230931</v>
      </c>
      <c r="D504" s="14">
        <f t="shared" si="239"/>
        <v>-0.58234282806752302</v>
      </c>
      <c r="E504" s="14">
        <f t="shared" si="232"/>
        <v>-0.11534693574638551</v>
      </c>
      <c r="F504" s="14">
        <f t="shared" si="260"/>
        <v>0.14946945266023454</v>
      </c>
      <c r="G504" s="3">
        <f t="shared" si="233"/>
        <v>12.707703056398019</v>
      </c>
      <c r="H504" s="3">
        <f t="shared" si="261"/>
        <v>118.29633788970715</v>
      </c>
      <c r="I504" s="3">
        <f t="shared" si="262"/>
        <v>263.743012644884</v>
      </c>
      <c r="P504" s="3" t="str">
        <f t="shared" si="257"/>
        <v xml:space="preserve"> </v>
      </c>
      <c r="Q504" s="3" t="str">
        <f t="shared" si="240"/>
        <v xml:space="preserve"> </v>
      </c>
      <c r="R504" s="3" t="str">
        <f t="shared" si="241"/>
        <v xml:space="preserve"> </v>
      </c>
      <c r="S504" s="3" t="str">
        <f t="shared" si="242"/>
        <v xml:space="preserve"> </v>
      </c>
      <c r="T504" s="3" t="str">
        <f t="shared" si="243"/>
        <v xml:space="preserve"> </v>
      </c>
      <c r="U504" s="3" t="str">
        <f t="shared" si="244"/>
        <v xml:space="preserve"> </v>
      </c>
      <c r="V504" s="3" t="str">
        <f t="shared" si="245"/>
        <v xml:space="preserve"> </v>
      </c>
      <c r="W504" s="3">
        <f t="shared" si="246"/>
        <v>0.84715921647414305</v>
      </c>
      <c r="X504" s="3" t="str">
        <f t="shared" si="247"/>
        <v xml:space="preserve"> </v>
      </c>
      <c r="Y504" s="3" t="str">
        <f t="shared" si="248"/>
        <v xml:space="preserve"> </v>
      </c>
      <c r="AA504" s="16" t="str">
        <f t="shared" si="249"/>
        <v>UprStage</v>
      </c>
      <c r="AC504" s="3">
        <f t="shared" si="250"/>
        <v>2.3982428571428556</v>
      </c>
      <c r="AD504" s="3">
        <f t="shared" si="251"/>
        <v>19.801588161411491</v>
      </c>
      <c r="AE504" s="3">
        <f t="shared" si="252"/>
        <v>2.1852980368802393</v>
      </c>
      <c r="AF504" s="3">
        <f t="shared" si="254"/>
        <v>11.762114049791265</v>
      </c>
      <c r="AH504" s="28">
        <f t="shared" si="255"/>
        <v>0.26300000000000001</v>
      </c>
      <c r="AI504" s="28">
        <f t="shared" si="256"/>
        <v>2.5446900494077322E-4</v>
      </c>
      <c r="AJ504" s="40">
        <f t="shared" si="253"/>
        <v>1.1762114049791265E-2</v>
      </c>
      <c r="AK504" s="28"/>
      <c r="AM504" s="14">
        <f>Rho_Coef0+Rho_Coef1*Solution!I504+Rho_Coef2*Solution!I504^2</f>
        <v>0.97494359377430806</v>
      </c>
      <c r="AO504" s="3" t="str">
        <f t="shared" si="234"/>
        <v xml:space="preserve"> </v>
      </c>
      <c r="AP504" s="3" t="str">
        <f t="shared" si="235"/>
        <v xml:space="preserve"> </v>
      </c>
      <c r="AQ504" s="3" t="str">
        <f t="shared" si="236"/>
        <v xml:space="preserve"> </v>
      </c>
      <c r="AR504" s="3" t="str">
        <f t="shared" si="237"/>
        <v xml:space="preserve"> </v>
      </c>
    </row>
    <row r="505" spans="1:44">
      <c r="A505" s="3">
        <f t="shared" si="238"/>
        <v>5.0199999999999374</v>
      </c>
      <c r="B505" s="3">
        <f t="shared" si="258"/>
        <v>0.84561091578772096</v>
      </c>
      <c r="C505" s="3">
        <f t="shared" si="259"/>
        <v>4.5920047446844023</v>
      </c>
      <c r="D505" s="14">
        <f t="shared" si="239"/>
        <v>-0.58352801056761505</v>
      </c>
      <c r="E505" s="14">
        <f t="shared" si="232"/>
        <v>-0.1152407424878746</v>
      </c>
      <c r="F505" s="14">
        <f t="shared" si="260"/>
        <v>0.14684216273223133</v>
      </c>
      <c r="G505" s="3">
        <f t="shared" si="233"/>
        <v>12.495838399423306</v>
      </c>
      <c r="H505" s="3">
        <f t="shared" si="261"/>
        <v>118.42341492027113</v>
      </c>
      <c r="I505" s="3">
        <f t="shared" si="262"/>
        <v>264.92660081570102</v>
      </c>
      <c r="P505" s="3" t="str">
        <f t="shared" si="257"/>
        <v xml:space="preserve"> </v>
      </c>
      <c r="Q505" s="3" t="str">
        <f t="shared" si="240"/>
        <v xml:space="preserve"> </v>
      </c>
      <c r="R505" s="3" t="str">
        <f t="shared" si="241"/>
        <v xml:space="preserve"> </v>
      </c>
      <c r="S505" s="3" t="str">
        <f t="shared" si="242"/>
        <v xml:space="preserve"> </v>
      </c>
      <c r="T505" s="3" t="str">
        <f t="shared" si="243"/>
        <v xml:space="preserve"> </v>
      </c>
      <c r="U505" s="3" t="str">
        <f t="shared" si="244"/>
        <v xml:space="preserve"> </v>
      </c>
      <c r="V505" s="3" t="str">
        <f t="shared" si="245"/>
        <v xml:space="preserve"> </v>
      </c>
      <c r="W505" s="3">
        <f t="shared" si="246"/>
        <v>0.84561091578772096</v>
      </c>
      <c r="X505" s="3" t="str">
        <f t="shared" si="247"/>
        <v xml:space="preserve"> </v>
      </c>
      <c r="Y505" s="3" t="str">
        <f t="shared" si="248"/>
        <v xml:space="preserve"> </v>
      </c>
      <c r="AA505" s="16" t="str">
        <f t="shared" si="249"/>
        <v>UprStage</v>
      </c>
      <c r="AC505" s="3">
        <f t="shared" si="250"/>
        <v>2.3982428571428556</v>
      </c>
      <c r="AD505" s="3">
        <f t="shared" si="251"/>
        <v>19.801588161411491</v>
      </c>
      <c r="AE505" s="3">
        <f t="shared" si="252"/>
        <v>2.1937618875415485</v>
      </c>
      <c r="AF505" s="3">
        <f t="shared" si="254"/>
        <v>11.751285351050011</v>
      </c>
      <c r="AH505" s="28">
        <f t="shared" si="255"/>
        <v>0.26300000000000001</v>
      </c>
      <c r="AI505" s="28">
        <f t="shared" si="256"/>
        <v>2.5446900494077322E-4</v>
      </c>
      <c r="AJ505" s="40">
        <f t="shared" si="253"/>
        <v>1.1751285351050012E-2</v>
      </c>
      <c r="AK505" s="28"/>
      <c r="AM505" s="14">
        <f>Rho_Coef0+Rho_Coef1*Solution!I505+Rho_Coef2*Solution!I505^2</f>
        <v>0.97483216664591044</v>
      </c>
      <c r="AO505" s="3" t="str">
        <f t="shared" si="234"/>
        <v xml:space="preserve"> </v>
      </c>
      <c r="AP505" s="3" t="str">
        <f t="shared" si="235"/>
        <v xml:space="preserve"> </v>
      </c>
      <c r="AQ505" s="3" t="str">
        <f t="shared" si="236"/>
        <v xml:space="preserve"> </v>
      </c>
      <c r="AR505" s="3" t="str">
        <f t="shared" si="237"/>
        <v xml:space="preserve"> </v>
      </c>
    </row>
    <row r="506" spans="1:44">
      <c r="A506" s="3">
        <f t="shared" si="238"/>
        <v>5.0299999999999372</v>
      </c>
      <c r="B506" s="3">
        <f t="shared" si="258"/>
        <v>0.84406261510129865</v>
      </c>
      <c r="C506" s="3">
        <f t="shared" si="259"/>
        <v>4.6004531123388475</v>
      </c>
      <c r="D506" s="14">
        <f t="shared" si="239"/>
        <v>-0.58469328531537845</v>
      </c>
      <c r="E506" s="14">
        <f t="shared" si="232"/>
        <v>-0.11513474348975604</v>
      </c>
      <c r="F506" s="14">
        <f t="shared" si="260"/>
        <v>0.14423458629616415</v>
      </c>
      <c r="G506" s="3">
        <f t="shared" si="233"/>
        <v>12.285241299270602</v>
      </c>
      <c r="H506" s="3">
        <f t="shared" si="261"/>
        <v>118.54837330426535</v>
      </c>
      <c r="I506" s="3">
        <f t="shared" si="262"/>
        <v>266.11144922696872</v>
      </c>
      <c r="P506" s="3" t="str">
        <f t="shared" si="257"/>
        <v xml:space="preserve"> </v>
      </c>
      <c r="Q506" s="3" t="str">
        <f t="shared" si="240"/>
        <v xml:space="preserve"> </v>
      </c>
      <c r="R506" s="3" t="str">
        <f t="shared" si="241"/>
        <v xml:space="preserve"> </v>
      </c>
      <c r="S506" s="3" t="str">
        <f t="shared" si="242"/>
        <v xml:space="preserve"> </v>
      </c>
      <c r="T506" s="3" t="str">
        <f t="shared" si="243"/>
        <v xml:space="preserve"> </v>
      </c>
      <c r="U506" s="3" t="str">
        <f t="shared" si="244"/>
        <v xml:space="preserve"> </v>
      </c>
      <c r="V506" s="3" t="str">
        <f t="shared" si="245"/>
        <v xml:space="preserve"> </v>
      </c>
      <c r="W506" s="3">
        <f t="shared" si="246"/>
        <v>0.84406261510129865</v>
      </c>
      <c r="X506" s="3" t="str">
        <f t="shared" si="247"/>
        <v xml:space="preserve"> </v>
      </c>
      <c r="Y506" s="3" t="str">
        <f t="shared" si="248"/>
        <v xml:space="preserve"> </v>
      </c>
      <c r="AA506" s="16" t="str">
        <f t="shared" si="249"/>
        <v>UprStage</v>
      </c>
      <c r="AC506" s="3">
        <f t="shared" si="250"/>
        <v>2.3982428571428556</v>
      </c>
      <c r="AD506" s="3">
        <f t="shared" si="251"/>
        <v>19.801588161411491</v>
      </c>
      <c r="AE506" s="3">
        <f t="shared" si="252"/>
        <v>2.2022102551959937</v>
      </c>
      <c r="AF506" s="3">
        <f t="shared" si="254"/>
        <v>11.740476461355922</v>
      </c>
      <c r="AH506" s="28">
        <f t="shared" si="255"/>
        <v>0.26300000000000001</v>
      </c>
      <c r="AI506" s="28">
        <f t="shared" si="256"/>
        <v>2.5446900494077322E-4</v>
      </c>
      <c r="AJ506" s="40">
        <f t="shared" si="253"/>
        <v>1.1740476461355922E-2</v>
      </c>
      <c r="AK506" s="28"/>
      <c r="AM506" s="14">
        <f>Rho_Coef0+Rho_Coef1*Solution!I506+Rho_Coef2*Solution!I506^2</f>
        <v>0.97472063042131729</v>
      </c>
      <c r="AO506" s="3" t="str">
        <f t="shared" si="234"/>
        <v xml:space="preserve"> </v>
      </c>
      <c r="AP506" s="3" t="str">
        <f t="shared" si="235"/>
        <v xml:space="preserve"> </v>
      </c>
      <c r="AQ506" s="3" t="str">
        <f t="shared" si="236"/>
        <v xml:space="preserve"> </v>
      </c>
      <c r="AR506" s="3" t="str">
        <f t="shared" si="237"/>
        <v xml:space="preserve"> </v>
      </c>
    </row>
    <row r="507" spans="1:44">
      <c r="A507" s="3">
        <f t="shared" si="238"/>
        <v>5.039999999999937</v>
      </c>
      <c r="B507" s="3">
        <f t="shared" si="258"/>
        <v>0.84251431441487656</v>
      </c>
      <c r="C507" s="3">
        <f t="shared" si="259"/>
        <v>4.6088859969864284</v>
      </c>
      <c r="D507" s="14">
        <f t="shared" si="239"/>
        <v>-0.58583871888700667</v>
      </c>
      <c r="E507" s="14">
        <f t="shared" si="232"/>
        <v>-0.11502893875202985</v>
      </c>
      <c r="F507" s="14">
        <f t="shared" si="260"/>
        <v>0.14164665677584004</v>
      </c>
      <c r="G507" s="3">
        <f t="shared" si="233"/>
        <v>12.075910651190627</v>
      </c>
      <c r="H507" s="3">
        <f t="shared" si="261"/>
        <v>118.67122571725805</v>
      </c>
      <c r="I507" s="3">
        <f t="shared" si="262"/>
        <v>267.29753675554394</v>
      </c>
      <c r="P507" s="3" t="str">
        <f t="shared" si="257"/>
        <v xml:space="preserve"> </v>
      </c>
      <c r="Q507" s="3" t="str">
        <f t="shared" si="240"/>
        <v xml:space="preserve"> </v>
      </c>
      <c r="R507" s="3" t="str">
        <f t="shared" si="241"/>
        <v xml:space="preserve"> </v>
      </c>
      <c r="S507" s="3" t="str">
        <f t="shared" si="242"/>
        <v xml:space="preserve"> </v>
      </c>
      <c r="T507" s="3" t="str">
        <f t="shared" si="243"/>
        <v xml:space="preserve"> </v>
      </c>
      <c r="U507" s="3" t="str">
        <f t="shared" si="244"/>
        <v xml:space="preserve"> </v>
      </c>
      <c r="V507" s="3" t="str">
        <f t="shared" si="245"/>
        <v xml:space="preserve"> </v>
      </c>
      <c r="W507" s="3">
        <f t="shared" si="246"/>
        <v>0.84251431441487656</v>
      </c>
      <c r="X507" s="3" t="str">
        <f t="shared" si="247"/>
        <v xml:space="preserve"> </v>
      </c>
      <c r="Y507" s="3" t="str">
        <f t="shared" si="248"/>
        <v xml:space="preserve"> </v>
      </c>
      <c r="AA507" s="16" t="str">
        <f t="shared" si="249"/>
        <v>UprStage</v>
      </c>
      <c r="AC507" s="3">
        <f t="shared" si="250"/>
        <v>2.3982428571428556</v>
      </c>
      <c r="AD507" s="3">
        <f t="shared" si="251"/>
        <v>19.801588161411491</v>
      </c>
      <c r="AE507" s="3">
        <f t="shared" si="252"/>
        <v>2.2106431398435746</v>
      </c>
      <c r="AF507" s="3">
        <f t="shared" si="254"/>
        <v>11.729687380708995</v>
      </c>
      <c r="AH507" s="28">
        <f t="shared" si="255"/>
        <v>0.26300000000000001</v>
      </c>
      <c r="AI507" s="28">
        <f t="shared" si="256"/>
        <v>2.5446900494077322E-4</v>
      </c>
      <c r="AJ507" s="40">
        <f t="shared" si="253"/>
        <v>1.1729687380708995E-2</v>
      </c>
      <c r="AK507" s="28"/>
      <c r="AM507" s="14">
        <f>Rho_Coef0+Rho_Coef1*Solution!I507+Rho_Coef2*Solution!I507^2</f>
        <v>0.97460898711918975</v>
      </c>
      <c r="AO507" s="3" t="str">
        <f t="shared" si="234"/>
        <v xml:space="preserve"> </v>
      </c>
      <c r="AP507" s="3" t="str">
        <f t="shared" si="235"/>
        <v xml:space="preserve"> </v>
      </c>
      <c r="AQ507" s="3" t="str">
        <f t="shared" si="236"/>
        <v xml:space="preserve"> </v>
      </c>
      <c r="AR507" s="3" t="str">
        <f t="shared" si="237"/>
        <v xml:space="preserve"> </v>
      </c>
    </row>
    <row r="508" spans="1:44">
      <c r="A508" s="3">
        <f t="shared" si="238"/>
        <v>5.0499999999999368</v>
      </c>
      <c r="B508" s="3">
        <f t="shared" si="258"/>
        <v>0.84096601372845436</v>
      </c>
      <c r="C508" s="3">
        <f t="shared" si="259"/>
        <v>4.6173033986271452</v>
      </c>
      <c r="D508" s="14">
        <f t="shared" si="239"/>
        <v>-0.58696437936768675</v>
      </c>
      <c r="E508" s="14">
        <f t="shared" si="232"/>
        <v>-0.11492332827469606</v>
      </c>
      <c r="F508" s="14">
        <f t="shared" si="260"/>
        <v>0.13907830608607155</v>
      </c>
      <c r="G508" s="3">
        <f t="shared" si="233"/>
        <v>11.867845204751843</v>
      </c>
      <c r="H508" s="3">
        <f t="shared" si="261"/>
        <v>118.79198482376997</v>
      </c>
      <c r="I508" s="3">
        <f t="shared" si="262"/>
        <v>268.48484240497675</v>
      </c>
      <c r="P508" s="3" t="str">
        <f t="shared" si="257"/>
        <v xml:space="preserve"> </v>
      </c>
      <c r="Q508" s="3" t="str">
        <f t="shared" si="240"/>
        <v xml:space="preserve"> </v>
      </c>
      <c r="R508" s="3" t="str">
        <f t="shared" si="241"/>
        <v xml:space="preserve"> </v>
      </c>
      <c r="S508" s="3" t="str">
        <f t="shared" si="242"/>
        <v xml:space="preserve"> </v>
      </c>
      <c r="T508" s="3" t="str">
        <f t="shared" si="243"/>
        <v xml:space="preserve"> </v>
      </c>
      <c r="U508" s="3" t="str">
        <f t="shared" si="244"/>
        <v xml:space="preserve"> </v>
      </c>
      <c r="V508" s="3" t="str">
        <f t="shared" si="245"/>
        <v xml:space="preserve"> </v>
      </c>
      <c r="W508" s="3">
        <f t="shared" si="246"/>
        <v>0.84096601372845436</v>
      </c>
      <c r="X508" s="3" t="str">
        <f t="shared" si="247"/>
        <v xml:space="preserve"> </v>
      </c>
      <c r="Y508" s="3" t="str">
        <f t="shared" si="248"/>
        <v xml:space="preserve"> </v>
      </c>
      <c r="AA508" s="16" t="str">
        <f t="shared" si="249"/>
        <v>UprStage</v>
      </c>
      <c r="AC508" s="3">
        <f t="shared" si="250"/>
        <v>2.3982428571428556</v>
      </c>
      <c r="AD508" s="3">
        <f t="shared" si="251"/>
        <v>19.801588161411491</v>
      </c>
      <c r="AE508" s="3">
        <f t="shared" si="252"/>
        <v>2.2190605414842914</v>
      </c>
      <c r="AF508" s="3">
        <f t="shared" si="254"/>
        <v>11.718918109109234</v>
      </c>
      <c r="AH508" s="28">
        <f t="shared" si="255"/>
        <v>0.26300000000000001</v>
      </c>
      <c r="AI508" s="28">
        <f t="shared" si="256"/>
        <v>2.5446900494077322E-4</v>
      </c>
      <c r="AJ508" s="40">
        <f t="shared" si="253"/>
        <v>1.1718918109109234E-2</v>
      </c>
      <c r="AK508" s="28"/>
      <c r="AM508" s="14">
        <f>Rho_Coef0+Rho_Coef1*Solution!I508+Rho_Coef2*Solution!I508^2</f>
        <v>0.97449723874561511</v>
      </c>
      <c r="AO508" s="3" t="str">
        <f t="shared" si="234"/>
        <v xml:space="preserve"> </v>
      </c>
      <c r="AP508" s="3" t="str">
        <f t="shared" si="235"/>
        <v xml:space="preserve"> </v>
      </c>
      <c r="AQ508" s="3" t="str">
        <f t="shared" si="236"/>
        <v xml:space="preserve"> </v>
      </c>
      <c r="AR508" s="3" t="str">
        <f t="shared" si="237"/>
        <v xml:space="preserve"> </v>
      </c>
    </row>
    <row r="509" spans="1:44">
      <c r="A509" s="3">
        <f t="shared" si="238"/>
        <v>5.0599999999999365</v>
      </c>
      <c r="B509" s="3">
        <f t="shared" si="258"/>
        <v>0.83941771304203217</v>
      </c>
      <c r="C509" s="3">
        <f t="shared" si="259"/>
        <v>4.6257053172609979</v>
      </c>
      <c r="D509" s="14">
        <f t="shared" si="239"/>
        <v>-0.58807033631309658</v>
      </c>
      <c r="E509" s="14">
        <f t="shared" si="232"/>
        <v>-0.11481791205775463</v>
      </c>
      <c r="F509" s="14">
        <f t="shared" si="260"/>
        <v>0.13652946467118096</v>
      </c>
      <c r="G509" s="3">
        <f t="shared" si="233"/>
        <v>11.661043566479048</v>
      </c>
      <c r="H509" s="3">
        <f t="shared" si="261"/>
        <v>118.91066327581748</v>
      </c>
      <c r="I509" s="3">
        <f t="shared" si="262"/>
        <v>269.67334530539279</v>
      </c>
      <c r="P509" s="3" t="str">
        <f t="shared" si="257"/>
        <v xml:space="preserve"> </v>
      </c>
      <c r="Q509" s="3" t="str">
        <f t="shared" si="240"/>
        <v xml:space="preserve"> </v>
      </c>
      <c r="R509" s="3" t="str">
        <f t="shared" si="241"/>
        <v xml:space="preserve"> </v>
      </c>
      <c r="S509" s="3" t="str">
        <f t="shared" si="242"/>
        <v xml:space="preserve"> </v>
      </c>
      <c r="T509" s="3" t="str">
        <f t="shared" si="243"/>
        <v xml:space="preserve"> </v>
      </c>
      <c r="U509" s="3" t="str">
        <f t="shared" si="244"/>
        <v xml:space="preserve"> </v>
      </c>
      <c r="V509" s="3" t="str">
        <f t="shared" si="245"/>
        <v xml:space="preserve"> </v>
      </c>
      <c r="W509" s="3">
        <f t="shared" si="246"/>
        <v>0.83941771304203217</v>
      </c>
      <c r="X509" s="3" t="str">
        <f t="shared" si="247"/>
        <v xml:space="preserve"> </v>
      </c>
      <c r="Y509" s="3" t="str">
        <f t="shared" si="248"/>
        <v xml:space="preserve"> </v>
      </c>
      <c r="AA509" s="16" t="str">
        <f t="shared" si="249"/>
        <v>UprStage</v>
      </c>
      <c r="AC509" s="3">
        <f t="shared" si="250"/>
        <v>2.3982428571428556</v>
      </c>
      <c r="AD509" s="3">
        <f t="shared" si="251"/>
        <v>19.801588161411491</v>
      </c>
      <c r="AE509" s="3">
        <f t="shared" si="252"/>
        <v>2.2274624601181441</v>
      </c>
      <c r="AF509" s="3">
        <f t="shared" si="254"/>
        <v>11.708168646556636</v>
      </c>
      <c r="AH509" s="28">
        <f t="shared" si="255"/>
        <v>0.26300000000000001</v>
      </c>
      <c r="AI509" s="28">
        <f t="shared" si="256"/>
        <v>2.5446900494077322E-4</v>
      </c>
      <c r="AJ509" s="40">
        <f t="shared" si="253"/>
        <v>1.1708168646556636E-2</v>
      </c>
      <c r="AK509" s="28"/>
      <c r="AM509" s="14">
        <f>Rho_Coef0+Rho_Coef1*Solution!I509+Rho_Coef2*Solution!I509^2</f>
        <v>0.97438538729412083</v>
      </c>
      <c r="AO509" s="3" t="str">
        <f t="shared" si="234"/>
        <v xml:space="preserve"> </v>
      </c>
      <c r="AP509" s="3" t="str">
        <f t="shared" si="235"/>
        <v xml:space="preserve"> </v>
      </c>
      <c r="AQ509" s="3" t="str">
        <f t="shared" si="236"/>
        <v xml:space="preserve"> </v>
      </c>
      <c r="AR509" s="3" t="str">
        <f t="shared" si="237"/>
        <v xml:space="preserve"> </v>
      </c>
    </row>
    <row r="510" spans="1:44">
      <c r="A510" s="3">
        <f t="shared" si="238"/>
        <v>5.0699999999999363</v>
      </c>
      <c r="B510" s="3">
        <f t="shared" si="258"/>
        <v>0.83786941235560997</v>
      </c>
      <c r="C510" s="3">
        <f t="shared" si="259"/>
        <v>4.6340917528879864</v>
      </c>
      <c r="D510" s="14">
        <f t="shared" si="239"/>
        <v>-0.5891566607112716</v>
      </c>
      <c r="E510" s="14">
        <f t="shared" si="232"/>
        <v>-0.11471269010120559</v>
      </c>
      <c r="F510" s="14">
        <f t="shared" si="260"/>
        <v>0.13400006154313276</v>
      </c>
      <c r="G510" s="3">
        <f t="shared" si="233"/>
        <v>11.455504202478398</v>
      </c>
      <c r="H510" s="3">
        <f t="shared" si="261"/>
        <v>119.02727371148228</v>
      </c>
      <c r="I510" s="3">
        <f t="shared" si="262"/>
        <v>270.86302471336109</v>
      </c>
      <c r="P510" s="3" t="str">
        <f t="shared" si="257"/>
        <v xml:space="preserve"> </v>
      </c>
      <c r="Q510" s="3" t="str">
        <f t="shared" si="240"/>
        <v xml:space="preserve"> </v>
      </c>
      <c r="R510" s="3" t="str">
        <f t="shared" si="241"/>
        <v xml:space="preserve"> </v>
      </c>
      <c r="S510" s="3" t="str">
        <f t="shared" si="242"/>
        <v xml:space="preserve"> </v>
      </c>
      <c r="T510" s="3" t="str">
        <f t="shared" si="243"/>
        <v xml:space="preserve"> </v>
      </c>
      <c r="U510" s="3" t="str">
        <f t="shared" si="244"/>
        <v xml:space="preserve"> </v>
      </c>
      <c r="V510" s="3" t="str">
        <f t="shared" si="245"/>
        <v xml:space="preserve"> </v>
      </c>
      <c r="W510" s="3">
        <f t="shared" si="246"/>
        <v>0.83786941235560997</v>
      </c>
      <c r="X510" s="3" t="str">
        <f t="shared" si="247"/>
        <v xml:space="preserve"> </v>
      </c>
      <c r="Y510" s="3" t="str">
        <f t="shared" si="248"/>
        <v xml:space="preserve"> </v>
      </c>
      <c r="AA510" s="16" t="str">
        <f t="shared" si="249"/>
        <v>UprStage</v>
      </c>
      <c r="AC510" s="3">
        <f t="shared" si="250"/>
        <v>2.3982428571428556</v>
      </c>
      <c r="AD510" s="3">
        <f t="shared" si="251"/>
        <v>19.801588161411491</v>
      </c>
      <c r="AE510" s="3">
        <f t="shared" si="252"/>
        <v>2.2358488957451321</v>
      </c>
      <c r="AF510" s="3">
        <f t="shared" si="254"/>
        <v>11.697438993051204</v>
      </c>
      <c r="AH510" s="28">
        <f t="shared" si="255"/>
        <v>0.26300000000000001</v>
      </c>
      <c r="AI510" s="28">
        <f t="shared" si="256"/>
        <v>2.5446900494077322E-4</v>
      </c>
      <c r="AJ510" s="40">
        <f t="shared" si="253"/>
        <v>1.1697438993051205E-2</v>
      </c>
      <c r="AK510" s="28"/>
      <c r="AM510" s="14">
        <f>Rho_Coef0+Rho_Coef1*Solution!I510+Rho_Coef2*Solution!I510^2</f>
        <v>0.97427343474569117</v>
      </c>
      <c r="AO510" s="3" t="str">
        <f t="shared" si="234"/>
        <v xml:space="preserve"> </v>
      </c>
      <c r="AP510" s="3" t="str">
        <f t="shared" si="235"/>
        <v xml:space="preserve"> </v>
      </c>
      <c r="AQ510" s="3" t="str">
        <f t="shared" si="236"/>
        <v xml:space="preserve"> </v>
      </c>
      <c r="AR510" s="3" t="str">
        <f t="shared" si="237"/>
        <v xml:space="preserve"> </v>
      </c>
    </row>
    <row r="511" spans="1:44">
      <c r="A511" s="3">
        <f t="shared" si="238"/>
        <v>5.0799999999999361</v>
      </c>
      <c r="B511" s="3">
        <f t="shared" si="258"/>
        <v>0.83632111166918777</v>
      </c>
      <c r="C511" s="3">
        <f t="shared" si="259"/>
        <v>4.6424627055081107</v>
      </c>
      <c r="D511" s="14">
        <f t="shared" si="239"/>
        <v>-0.59022342494484414</v>
      </c>
      <c r="E511" s="14">
        <f t="shared" si="232"/>
        <v>-0.11460766240504891</v>
      </c>
      <c r="F511" s="14">
        <f t="shared" si="260"/>
        <v>0.13149002431929471</v>
      </c>
      <c r="G511" s="3">
        <f t="shared" si="233"/>
        <v>11.251225441048739</v>
      </c>
      <c r="H511" s="3">
        <f t="shared" si="261"/>
        <v>119.14182875350707</v>
      </c>
      <c r="I511" s="3">
        <f t="shared" si="262"/>
        <v>272.05386001174793</v>
      </c>
      <c r="P511" s="3" t="str">
        <f t="shared" si="257"/>
        <v xml:space="preserve"> </v>
      </c>
      <c r="Q511" s="3" t="str">
        <f t="shared" si="240"/>
        <v xml:space="preserve"> </v>
      </c>
      <c r="R511" s="3" t="str">
        <f t="shared" si="241"/>
        <v xml:space="preserve"> </v>
      </c>
      <c r="S511" s="3" t="str">
        <f t="shared" si="242"/>
        <v xml:space="preserve"> </v>
      </c>
      <c r="T511" s="3" t="str">
        <f t="shared" si="243"/>
        <v xml:space="preserve"> </v>
      </c>
      <c r="U511" s="3" t="str">
        <f t="shared" si="244"/>
        <v xml:space="preserve"> </v>
      </c>
      <c r="V511" s="3" t="str">
        <f t="shared" si="245"/>
        <v xml:space="preserve"> </v>
      </c>
      <c r="W511" s="3">
        <f t="shared" si="246"/>
        <v>0.83632111166918777</v>
      </c>
      <c r="X511" s="3" t="str">
        <f t="shared" si="247"/>
        <v xml:space="preserve"> </v>
      </c>
      <c r="Y511" s="3" t="str">
        <f t="shared" si="248"/>
        <v xml:space="preserve"> </v>
      </c>
      <c r="AA511" s="16" t="str">
        <f t="shared" si="249"/>
        <v>UprStage</v>
      </c>
      <c r="AC511" s="3">
        <f t="shared" si="250"/>
        <v>2.3982428571428556</v>
      </c>
      <c r="AD511" s="3">
        <f t="shared" si="251"/>
        <v>19.801588161411491</v>
      </c>
      <c r="AE511" s="3">
        <f t="shared" si="252"/>
        <v>2.244219848365256</v>
      </c>
      <c r="AF511" s="3">
        <f t="shared" si="254"/>
        <v>11.686729148592937</v>
      </c>
      <c r="AH511" s="28">
        <f t="shared" si="255"/>
        <v>0.26300000000000001</v>
      </c>
      <c r="AI511" s="28">
        <f t="shared" si="256"/>
        <v>2.5446900494077322E-4</v>
      </c>
      <c r="AJ511" s="40">
        <f t="shared" si="253"/>
        <v>1.1686729148592936E-2</v>
      </c>
      <c r="AK511" s="28"/>
      <c r="AM511" s="14">
        <f>Rho_Coef0+Rho_Coef1*Solution!I511+Rho_Coef2*Solution!I511^2</f>
        <v>0.9741613830687833</v>
      </c>
      <c r="AO511" s="3" t="str">
        <f t="shared" si="234"/>
        <v xml:space="preserve"> </v>
      </c>
      <c r="AP511" s="3" t="str">
        <f t="shared" si="235"/>
        <v xml:space="preserve"> </v>
      </c>
      <c r="AQ511" s="3" t="str">
        <f t="shared" si="236"/>
        <v xml:space="preserve"> </v>
      </c>
      <c r="AR511" s="3" t="str">
        <f t="shared" si="237"/>
        <v xml:space="preserve"> </v>
      </c>
    </row>
    <row r="512" spans="1:44">
      <c r="A512" s="3">
        <f t="shared" si="238"/>
        <v>5.0899999999999359</v>
      </c>
      <c r="B512" s="3">
        <f t="shared" si="258"/>
        <v>0.83477281098276557</v>
      </c>
      <c r="C512" s="3">
        <f t="shared" si="259"/>
        <v>4.6508181751213709</v>
      </c>
      <c r="D512" s="14">
        <f t="shared" si="239"/>
        <v>-0.59127070275366256</v>
      </c>
      <c r="E512" s="14">
        <f t="shared" si="232"/>
        <v>-0.11450282896928461</v>
      </c>
      <c r="F512" s="14">
        <f t="shared" si="260"/>
        <v>0.12899927925981841</v>
      </c>
      <c r="G512" s="3">
        <f t="shared" si="233"/>
        <v>11.048205475278239</v>
      </c>
      <c r="H512" s="3">
        <f t="shared" si="261"/>
        <v>119.25434100791756</v>
      </c>
      <c r="I512" s="3">
        <f t="shared" si="262"/>
        <v>273.24583070955674</v>
      </c>
      <c r="P512" s="3" t="str">
        <f t="shared" si="257"/>
        <v xml:space="preserve"> </v>
      </c>
      <c r="Q512" s="3" t="str">
        <f t="shared" si="240"/>
        <v xml:space="preserve"> </v>
      </c>
      <c r="R512" s="3" t="str">
        <f t="shared" si="241"/>
        <v xml:space="preserve"> </v>
      </c>
      <c r="S512" s="3" t="str">
        <f t="shared" si="242"/>
        <v xml:space="preserve"> </v>
      </c>
      <c r="T512" s="3" t="str">
        <f t="shared" si="243"/>
        <v xml:space="preserve"> </v>
      </c>
      <c r="U512" s="3" t="str">
        <f t="shared" si="244"/>
        <v xml:space="preserve"> </v>
      </c>
      <c r="V512" s="3" t="str">
        <f t="shared" si="245"/>
        <v xml:space="preserve"> </v>
      </c>
      <c r="W512" s="3">
        <f t="shared" si="246"/>
        <v>0.83477281098276557</v>
      </c>
      <c r="X512" s="3" t="str">
        <f t="shared" si="247"/>
        <v xml:space="preserve"> </v>
      </c>
      <c r="Y512" s="3" t="str">
        <f t="shared" si="248"/>
        <v xml:space="preserve"> </v>
      </c>
      <c r="AA512" s="16" t="str">
        <f t="shared" si="249"/>
        <v>UprStage</v>
      </c>
      <c r="AC512" s="3">
        <f t="shared" si="250"/>
        <v>2.3982428571428556</v>
      </c>
      <c r="AD512" s="3">
        <f t="shared" si="251"/>
        <v>19.801588161411491</v>
      </c>
      <c r="AE512" s="3">
        <f t="shared" si="252"/>
        <v>2.2525753179785157</v>
      </c>
      <c r="AF512" s="3">
        <f t="shared" si="254"/>
        <v>11.676039113181833</v>
      </c>
      <c r="AH512" s="28">
        <f t="shared" si="255"/>
        <v>0.26300000000000001</v>
      </c>
      <c r="AI512" s="28">
        <f t="shared" si="256"/>
        <v>2.5446900494077322E-4</v>
      </c>
      <c r="AJ512" s="40">
        <f t="shared" si="253"/>
        <v>1.1676039113181833E-2</v>
      </c>
      <c r="AK512" s="28"/>
      <c r="AM512" s="14">
        <f>Rho_Coef0+Rho_Coef1*Solution!I512+Rho_Coef2*Solution!I512^2</f>
        <v>0.97404923421934675</v>
      </c>
      <c r="AO512" s="3" t="str">
        <f t="shared" si="234"/>
        <v xml:space="preserve"> </v>
      </c>
      <c r="AP512" s="3" t="str">
        <f t="shared" si="235"/>
        <v xml:space="preserve"> </v>
      </c>
      <c r="AQ512" s="3" t="str">
        <f t="shared" si="236"/>
        <v xml:space="preserve"> </v>
      </c>
      <c r="AR512" s="3" t="str">
        <f t="shared" si="237"/>
        <v xml:space="preserve"> </v>
      </c>
    </row>
    <row r="513" spans="1:44">
      <c r="A513" s="3">
        <f t="shared" si="238"/>
        <v>5.0999999999999357</v>
      </c>
      <c r="B513" s="3">
        <f t="shared" si="258"/>
        <v>0.83322451029634337</v>
      </c>
      <c r="C513" s="3">
        <f t="shared" si="259"/>
        <v>4.659158161727766</v>
      </c>
      <c r="D513" s="14">
        <f t="shared" si="239"/>
        <v>-0.59229856919779345</v>
      </c>
      <c r="E513" s="14">
        <f t="shared" si="232"/>
        <v>-0.11439818979391268</v>
      </c>
      <c r="F513" s="14">
        <f t="shared" si="260"/>
        <v>0.12652775130463723</v>
      </c>
      <c r="G513" s="3">
        <f t="shared" si="233"/>
        <v>10.84644236562602</v>
      </c>
      <c r="H513" s="3">
        <f t="shared" si="261"/>
        <v>119.36482306267034</v>
      </c>
      <c r="I513" s="3">
        <f t="shared" si="262"/>
        <v>274.4389164417542</v>
      </c>
      <c r="P513" s="3" t="str">
        <f t="shared" si="257"/>
        <v xml:space="preserve"> </v>
      </c>
      <c r="Q513" s="3" t="str">
        <f t="shared" si="240"/>
        <v xml:space="preserve"> </v>
      </c>
      <c r="R513" s="3" t="str">
        <f t="shared" si="241"/>
        <v xml:space="preserve"> </v>
      </c>
      <c r="S513" s="3" t="str">
        <f t="shared" si="242"/>
        <v xml:space="preserve"> </v>
      </c>
      <c r="T513" s="3" t="str">
        <f t="shared" si="243"/>
        <v xml:space="preserve"> </v>
      </c>
      <c r="U513" s="3" t="str">
        <f t="shared" si="244"/>
        <v xml:space="preserve"> </v>
      </c>
      <c r="V513" s="3" t="str">
        <f t="shared" si="245"/>
        <v xml:space="preserve"> </v>
      </c>
      <c r="W513" s="3">
        <f t="shared" si="246"/>
        <v>0.83322451029634337</v>
      </c>
      <c r="X513" s="3" t="str">
        <f t="shared" si="247"/>
        <v xml:space="preserve"> </v>
      </c>
      <c r="Y513" s="3" t="str">
        <f t="shared" si="248"/>
        <v xml:space="preserve"> </v>
      </c>
      <c r="AA513" s="16" t="str">
        <f t="shared" si="249"/>
        <v>UprStage</v>
      </c>
      <c r="AC513" s="3">
        <f t="shared" si="250"/>
        <v>2.3982428571428556</v>
      </c>
      <c r="AD513" s="3">
        <f t="shared" si="251"/>
        <v>19.801588161411491</v>
      </c>
      <c r="AE513" s="3">
        <f t="shared" si="252"/>
        <v>2.2609153045849113</v>
      </c>
      <c r="AF513" s="3">
        <f t="shared" si="254"/>
        <v>11.665368886817893</v>
      </c>
      <c r="AH513" s="28">
        <f t="shared" si="255"/>
        <v>0.26300000000000001</v>
      </c>
      <c r="AI513" s="28">
        <f t="shared" si="256"/>
        <v>2.5446900494077322E-4</v>
      </c>
      <c r="AJ513" s="40">
        <f t="shared" si="253"/>
        <v>1.1665368886817892E-2</v>
      </c>
      <c r="AK513" s="28"/>
      <c r="AM513" s="14">
        <f>Rho_Coef0+Rho_Coef1*Solution!I513+Rho_Coef2*Solution!I513^2</f>
        <v>0.9739369901408429</v>
      </c>
      <c r="AO513" s="3" t="str">
        <f t="shared" si="234"/>
        <v xml:space="preserve"> </v>
      </c>
      <c r="AP513" s="3" t="str">
        <f t="shared" si="235"/>
        <v xml:space="preserve"> </v>
      </c>
      <c r="AQ513" s="3" t="str">
        <f t="shared" si="236"/>
        <v xml:space="preserve"> </v>
      </c>
      <c r="AR513" s="3" t="str">
        <f t="shared" si="237"/>
        <v xml:space="preserve"> </v>
      </c>
    </row>
    <row r="514" spans="1:44">
      <c r="A514" s="3">
        <f t="shared" si="238"/>
        <v>5.1099999999999355</v>
      </c>
      <c r="B514" s="3">
        <f t="shared" si="258"/>
        <v>0.83167620960992117</v>
      </c>
      <c r="C514" s="3">
        <f t="shared" si="259"/>
        <v>4.6674826653272969</v>
      </c>
      <c r="D514" s="14">
        <f t="shared" si="239"/>
        <v>-0.59330710062091185</v>
      </c>
      <c r="E514" s="14">
        <f t="shared" si="232"/>
        <v>-0.11429374487893312</v>
      </c>
      <c r="F514" s="14">
        <f t="shared" si="260"/>
        <v>0.12407536411007619</v>
      </c>
      <c r="G514" s="3">
        <f t="shared" si="233"/>
        <v>10.645934042488053</v>
      </c>
      <c r="H514" s="3">
        <f t="shared" si="261"/>
        <v>119.4732874863266</v>
      </c>
      <c r="I514" s="3">
        <f t="shared" si="262"/>
        <v>275.63309696908306</v>
      </c>
      <c r="P514" s="3" t="str">
        <f t="shared" si="257"/>
        <v xml:space="preserve"> </v>
      </c>
      <c r="Q514" s="3" t="str">
        <f t="shared" si="240"/>
        <v xml:space="preserve"> </v>
      </c>
      <c r="R514" s="3" t="str">
        <f t="shared" si="241"/>
        <v xml:space="preserve"> </v>
      </c>
      <c r="S514" s="3" t="str">
        <f t="shared" si="242"/>
        <v xml:space="preserve"> </v>
      </c>
      <c r="T514" s="3" t="str">
        <f t="shared" si="243"/>
        <v xml:space="preserve"> </v>
      </c>
      <c r="U514" s="3" t="str">
        <f t="shared" si="244"/>
        <v xml:space="preserve"> </v>
      </c>
      <c r="V514" s="3" t="str">
        <f t="shared" si="245"/>
        <v xml:space="preserve"> </v>
      </c>
      <c r="W514" s="3">
        <f t="shared" si="246"/>
        <v>0.83167620960992117</v>
      </c>
      <c r="X514" s="3" t="str">
        <f t="shared" si="247"/>
        <v xml:space="preserve"> </v>
      </c>
      <c r="Y514" s="3" t="str">
        <f t="shared" si="248"/>
        <v xml:space="preserve"> </v>
      </c>
      <c r="AA514" s="16" t="str">
        <f t="shared" si="249"/>
        <v>UprStage</v>
      </c>
      <c r="AC514" s="3">
        <f t="shared" si="250"/>
        <v>2.3982428571428556</v>
      </c>
      <c r="AD514" s="3">
        <f t="shared" si="251"/>
        <v>19.801588161411491</v>
      </c>
      <c r="AE514" s="3">
        <f t="shared" si="252"/>
        <v>2.2692398081844427</v>
      </c>
      <c r="AF514" s="3">
        <f t="shared" si="254"/>
        <v>11.654718469501116</v>
      </c>
      <c r="AH514" s="28">
        <f t="shared" si="255"/>
        <v>0.26300000000000001</v>
      </c>
      <c r="AI514" s="28">
        <f t="shared" si="256"/>
        <v>2.5446900494077322E-4</v>
      </c>
      <c r="AJ514" s="40">
        <f t="shared" si="253"/>
        <v>1.1654718469501116E-2</v>
      </c>
      <c r="AK514" s="28"/>
      <c r="AM514" s="14">
        <f>Rho_Coef0+Rho_Coef1*Solution!I514+Rho_Coef2*Solution!I514^2</f>
        <v>0.97382465276426633</v>
      </c>
      <c r="AO514" s="3" t="str">
        <f t="shared" si="234"/>
        <v xml:space="preserve"> </v>
      </c>
      <c r="AP514" s="3" t="str">
        <f t="shared" si="235"/>
        <v xml:space="preserve"> </v>
      </c>
      <c r="AQ514" s="3" t="str">
        <f t="shared" si="236"/>
        <v xml:space="preserve"> </v>
      </c>
      <c r="AR514" s="3" t="str">
        <f t="shared" si="237"/>
        <v xml:space="preserve"> </v>
      </c>
    </row>
    <row r="515" spans="1:44">
      <c r="A515" s="3">
        <f t="shared" si="238"/>
        <v>5.1199999999999353</v>
      </c>
      <c r="B515" s="3">
        <f t="shared" si="258"/>
        <v>0.83012790892349897</v>
      </c>
      <c r="C515" s="3">
        <f t="shared" si="259"/>
        <v>4.6757916859199637</v>
      </c>
      <c r="D515" s="14">
        <f t="shared" si="239"/>
        <v>-0.59429637461408258</v>
      </c>
      <c r="E515" s="14">
        <f t="shared" ref="E515:E578" si="263">-Grav*AJ515</f>
        <v>-0.11418949422434593</v>
      </c>
      <c r="F515" s="14">
        <f t="shared" si="260"/>
        <v>0.12164204008507046</v>
      </c>
      <c r="G515" s="3">
        <f t="shared" ref="G515:G578" si="264">F515/AJ515</f>
        <v>10.446678308746918</v>
      </c>
      <c r="H515" s="3">
        <f t="shared" si="261"/>
        <v>119.57974682675147</v>
      </c>
      <c r="I515" s="3">
        <f t="shared" si="262"/>
        <v>276.8283521778618</v>
      </c>
      <c r="P515" s="3" t="str">
        <f t="shared" si="257"/>
        <v xml:space="preserve"> </v>
      </c>
      <c r="Q515" s="3" t="str">
        <f t="shared" si="240"/>
        <v xml:space="preserve"> </v>
      </c>
      <c r="R515" s="3" t="str">
        <f t="shared" si="241"/>
        <v xml:space="preserve"> </v>
      </c>
      <c r="S515" s="3" t="str">
        <f t="shared" si="242"/>
        <v xml:space="preserve"> </v>
      </c>
      <c r="T515" s="3" t="str">
        <f t="shared" si="243"/>
        <v xml:space="preserve"> </v>
      </c>
      <c r="U515" s="3" t="str">
        <f t="shared" si="244"/>
        <v xml:space="preserve"> </v>
      </c>
      <c r="V515" s="3" t="str">
        <f t="shared" si="245"/>
        <v xml:space="preserve"> </v>
      </c>
      <c r="W515" s="3">
        <f t="shared" si="246"/>
        <v>0.83012790892349897</v>
      </c>
      <c r="X515" s="3" t="str">
        <f t="shared" si="247"/>
        <v xml:space="preserve"> </v>
      </c>
      <c r="Y515" s="3" t="str">
        <f t="shared" si="248"/>
        <v xml:space="preserve"> </v>
      </c>
      <c r="AA515" s="16" t="str">
        <f t="shared" si="249"/>
        <v>UprStage</v>
      </c>
      <c r="AC515" s="3">
        <f t="shared" si="250"/>
        <v>2.3982428571428556</v>
      </c>
      <c r="AD515" s="3">
        <f t="shared" si="251"/>
        <v>19.801588161411491</v>
      </c>
      <c r="AE515" s="3">
        <f t="shared" si="252"/>
        <v>2.27754882877711</v>
      </c>
      <c r="AF515" s="3">
        <f t="shared" si="254"/>
        <v>11.644087861231505</v>
      </c>
      <c r="AH515" s="28">
        <f t="shared" si="255"/>
        <v>0.26300000000000001</v>
      </c>
      <c r="AI515" s="28">
        <f t="shared" si="256"/>
        <v>2.5446900494077322E-4</v>
      </c>
      <c r="AJ515" s="40">
        <f t="shared" si="253"/>
        <v>1.1644087861231505E-2</v>
      </c>
      <c r="AK515" s="28"/>
      <c r="AM515" s="14">
        <f>Rho_Coef0+Rho_Coef1*Solution!I515+Rho_Coef2*Solution!I515^2</f>
        <v>0.9737122240081667</v>
      </c>
      <c r="AO515" s="3" t="str">
        <f t="shared" ref="AO515:AO578" si="265">IF(ABS($A515-$L$7)&lt;0.5*DeltaT,$H515," ")</f>
        <v xml:space="preserve"> </v>
      </c>
      <c r="AP515" s="3" t="str">
        <f t="shared" ref="AP515:AP578" si="266">IF(ABS($A515-$L$7)&lt;0.5*DeltaT,$I515," ")</f>
        <v xml:space="preserve"> </v>
      </c>
      <c r="AQ515" s="3" t="str">
        <f t="shared" ref="AQ515:AQ578" si="267">IF(ABS($A515-$L$9)&lt;0.5*DeltaT,$H515," ")</f>
        <v xml:space="preserve"> </v>
      </c>
      <c r="AR515" s="3" t="str">
        <f t="shared" ref="AR515:AR578" si="268">IF(ABS($A515-$L$9)&lt;0.5*DeltaT,$I515," ")</f>
        <v xml:space="preserve"> </v>
      </c>
    </row>
    <row r="516" spans="1:44">
      <c r="A516" s="3">
        <f t="shared" ref="A516:A579" si="269">A515+DeltaT</f>
        <v>5.1299999999999351</v>
      </c>
      <c r="B516" s="3">
        <f t="shared" si="258"/>
        <v>0.82857960823707677</v>
      </c>
      <c r="C516" s="3">
        <f t="shared" si="259"/>
        <v>4.6840852235057664</v>
      </c>
      <c r="D516" s="14">
        <f t="shared" ref="D516:D579" si="270">-SIGN(H516)*(0.5*(Rho*AM515)*H516^2*AH516*AI516)</f>
        <v>-0.59526646997993715</v>
      </c>
      <c r="E516" s="14">
        <f t="shared" si="263"/>
        <v>-0.11408543783015113</v>
      </c>
      <c r="F516" s="14">
        <f t="shared" si="260"/>
        <v>0.11922770042698849</v>
      </c>
      <c r="G516" s="3">
        <f t="shared" si="264"/>
        <v>10.248672842304835</v>
      </c>
      <c r="H516" s="3">
        <f t="shared" si="261"/>
        <v>119.68421360983895</v>
      </c>
      <c r="I516" s="3">
        <f t="shared" si="262"/>
        <v>278.02466207977147</v>
      </c>
      <c r="P516" s="3" t="str">
        <f t="shared" si="257"/>
        <v xml:space="preserve"> </v>
      </c>
      <c r="Q516" s="3" t="str">
        <f t="shared" ref="Q516:Q579" si="271">IF(($A516&gt;$L$4)*AND($A516&lt;=$L$5),$M$4+($A516-$L$4)*$N$4," ")</f>
        <v xml:space="preserve"> </v>
      </c>
      <c r="R516" s="3" t="str">
        <f t="shared" ref="R516:R579" si="272">IF(($A516&gt;$L$5)*AND($A516&lt;=$L$6),$M$5+($A516-$L$5)*$N$5," ")</f>
        <v xml:space="preserve"> </v>
      </c>
      <c r="S516" s="3" t="str">
        <f t="shared" ref="S516:S579" si="273">IF(($A516&gt;$L$6)*AND($A516&lt;=$L$7),$M$6+($A516-$L$6)*$N$6," ")</f>
        <v xml:space="preserve"> </v>
      </c>
      <c r="T516" s="3" t="str">
        <f t="shared" ref="T516:T579" si="274">IF(($A516&gt;$L$7)*AND($A516&lt;=$L$9),0," ")</f>
        <v xml:space="preserve"> </v>
      </c>
      <c r="U516" s="3" t="str">
        <f t="shared" ref="U516:U579" si="275">IF(($A516&gt;$L$9)*AND($A516&lt;=$L$10),$M$9+($A516-$L$9)*$N$9," ")</f>
        <v xml:space="preserve"> </v>
      </c>
      <c r="V516" s="3" t="str">
        <f t="shared" ref="V516:V579" si="276">IF(($A516&gt;$L$10)*AND($A516&lt;=$L$11),$M$10+($A516-$L$10)*$N$10," ")</f>
        <v xml:space="preserve"> </v>
      </c>
      <c r="W516" s="3">
        <f t="shared" ref="W516:W579" si="277">IF(($A516&gt;$L$11)*AND($A516&lt;=$L$12),$M$11+($A516-$L$11)*$N$11," ")</f>
        <v>0.82857960823707677</v>
      </c>
      <c r="X516" s="3" t="str">
        <f t="shared" ref="X516:X579" si="278">IF(($A516&gt;$L$12)*AND($A516&lt;=$L$13),$M$12+($A516-$L$12)*$N$12," ")</f>
        <v xml:space="preserve"> </v>
      </c>
      <c r="Y516" s="3" t="str">
        <f t="shared" ref="Y516:Y579" si="279">IF(($A516&gt;$L$13),0," ")</f>
        <v xml:space="preserve"> </v>
      </c>
      <c r="AA516" s="16" t="str">
        <f t="shared" ref="AA516:AA579" si="280">IF($A516&lt;$L$7,"Booster","UprStage")</f>
        <v>UprStage</v>
      </c>
      <c r="AC516" s="3">
        <f t="shared" ref="AC516:AC579" si="281">IF($AA516="Booster",AC515+AVERAGE($B515:$B516)*DeltaT,AC515)</f>
        <v>2.3982428571428556</v>
      </c>
      <c r="AD516" s="3">
        <f t="shared" ref="AD516:AD579" si="282">$M$33+$M$34-$M$45*$AC516</f>
        <v>19.801588161411491</v>
      </c>
      <c r="AE516" s="3">
        <f t="shared" ref="AE516:AE579" si="283">IF($AA516="UprStage",AE515+AVERAGE($B515:$B516)*DeltaT,AE515)</f>
        <v>2.285842366362913</v>
      </c>
      <c r="AF516" s="3">
        <f t="shared" si="254"/>
        <v>11.633477062009058</v>
      </c>
      <c r="AH516" s="28">
        <f t="shared" si="255"/>
        <v>0.26300000000000001</v>
      </c>
      <c r="AI516" s="28">
        <f t="shared" si="256"/>
        <v>2.5446900494077322E-4</v>
      </c>
      <c r="AJ516" s="40">
        <f t="shared" ref="AJ516:AJ579" si="284">IF($AA516="Booster",AD516+AF516,AF516)/1000</f>
        <v>1.1633477062009059E-2</v>
      </c>
      <c r="AK516" s="28"/>
      <c r="AM516" s="14">
        <f>Rho_Coef0+Rho_Coef1*Solution!I516+Rho_Coef2*Solution!I516^2</f>
        <v>0.97359970577867327</v>
      </c>
      <c r="AO516" s="3" t="str">
        <f t="shared" si="265"/>
        <v xml:space="preserve"> </v>
      </c>
      <c r="AP516" s="3" t="str">
        <f t="shared" si="266"/>
        <v xml:space="preserve"> </v>
      </c>
      <c r="AQ516" s="3" t="str">
        <f t="shared" si="267"/>
        <v xml:space="preserve"> </v>
      </c>
      <c r="AR516" s="3" t="str">
        <f t="shared" si="268"/>
        <v xml:space="preserve"> </v>
      </c>
    </row>
    <row r="517" spans="1:44">
      <c r="A517" s="3">
        <f t="shared" si="269"/>
        <v>5.1399999999999348</v>
      </c>
      <c r="B517" s="3">
        <f t="shared" si="258"/>
        <v>0.82703130755065457</v>
      </c>
      <c r="C517" s="3">
        <f t="shared" si="259"/>
        <v>4.6923632780847049</v>
      </c>
      <c r="D517" s="14">
        <f t="shared" si="270"/>
        <v>-0.5962174666972494</v>
      </c>
      <c r="E517" s="14">
        <f t="shared" si="263"/>
        <v>-0.11398157569634869</v>
      </c>
      <c r="F517" s="14">
        <f t="shared" si="260"/>
        <v>0.11683226515705648</v>
      </c>
      <c r="G517" s="3">
        <f t="shared" si="264"/>
        <v>10.051915198599509</v>
      </c>
      <c r="H517" s="3">
        <f t="shared" si="261"/>
        <v>119.78670033826199</v>
      </c>
      <c r="I517" s="3">
        <f t="shared" si="262"/>
        <v>279.2220068116298</v>
      </c>
      <c r="P517" s="3" t="str">
        <f t="shared" si="257"/>
        <v xml:space="preserve"> </v>
      </c>
      <c r="Q517" s="3" t="str">
        <f t="shared" si="271"/>
        <v xml:space="preserve"> </v>
      </c>
      <c r="R517" s="3" t="str">
        <f t="shared" si="272"/>
        <v xml:space="preserve"> </v>
      </c>
      <c r="S517" s="3" t="str">
        <f t="shared" si="273"/>
        <v xml:space="preserve"> </v>
      </c>
      <c r="T517" s="3" t="str">
        <f t="shared" si="274"/>
        <v xml:space="preserve"> </v>
      </c>
      <c r="U517" s="3" t="str">
        <f t="shared" si="275"/>
        <v xml:space="preserve"> </v>
      </c>
      <c r="V517" s="3" t="str">
        <f t="shared" si="276"/>
        <v xml:space="preserve"> </v>
      </c>
      <c r="W517" s="3">
        <f t="shared" si="277"/>
        <v>0.82703130755065457</v>
      </c>
      <c r="X517" s="3" t="str">
        <f t="shared" si="278"/>
        <v xml:space="preserve"> </v>
      </c>
      <c r="Y517" s="3" t="str">
        <f t="shared" si="279"/>
        <v xml:space="preserve"> </v>
      </c>
      <c r="AA517" s="16" t="str">
        <f t="shared" si="280"/>
        <v>UprStage</v>
      </c>
      <c r="AC517" s="3">
        <f t="shared" si="281"/>
        <v>2.3982428571428556</v>
      </c>
      <c r="AD517" s="3">
        <f t="shared" si="282"/>
        <v>19.801588161411491</v>
      </c>
      <c r="AE517" s="3">
        <f t="shared" si="283"/>
        <v>2.2941204209418515</v>
      </c>
      <c r="AF517" s="3">
        <f t="shared" ref="AF517:AF580" si="285">$M$31+$M$32-$M$41*$AE517</f>
        <v>11.622886071833776</v>
      </c>
      <c r="AH517" s="28">
        <f t="shared" ref="AH517:AH580" si="286">IF($AA517="Booster",$M$28,$M$21)</f>
        <v>0.26300000000000001</v>
      </c>
      <c r="AI517" s="28">
        <f t="shared" ref="AI517:AI580" si="287">IF($AA517="Booster",M$27,M$20)</f>
        <v>2.5446900494077322E-4</v>
      </c>
      <c r="AJ517" s="40">
        <f t="shared" si="284"/>
        <v>1.1622886071833776E-2</v>
      </c>
      <c r="AK517" s="28"/>
      <c r="AM517" s="14">
        <f>Rho_Coef0+Rho_Coef1*Solution!I517+Rho_Coef2*Solution!I517^2</f>
        <v>0.97348709996951921</v>
      </c>
      <c r="AO517" s="3" t="str">
        <f t="shared" si="265"/>
        <v xml:space="preserve"> </v>
      </c>
      <c r="AP517" s="3" t="str">
        <f t="shared" si="266"/>
        <v xml:space="preserve"> </v>
      </c>
      <c r="AQ517" s="3" t="str">
        <f t="shared" si="267"/>
        <v xml:space="preserve"> </v>
      </c>
      <c r="AR517" s="3" t="str">
        <f t="shared" si="268"/>
        <v xml:space="preserve"> </v>
      </c>
    </row>
    <row r="518" spans="1:44">
      <c r="A518" s="3">
        <f t="shared" si="269"/>
        <v>5.1499999999999346</v>
      </c>
      <c r="B518" s="3">
        <f t="shared" si="258"/>
        <v>0.82548300686423248</v>
      </c>
      <c r="C518" s="3">
        <f t="shared" si="259"/>
        <v>4.7006258496567792</v>
      </c>
      <c r="D518" s="14">
        <f t="shared" si="270"/>
        <v>-0.59714944588591445</v>
      </c>
      <c r="E518" s="14">
        <f t="shared" si="263"/>
        <v>-0.11387790782293865</v>
      </c>
      <c r="F518" s="14">
        <f t="shared" si="260"/>
        <v>0.11445565315537938</v>
      </c>
      <c r="G518" s="3">
        <f t="shared" si="264"/>
        <v>9.8564028131021626</v>
      </c>
      <c r="H518" s="3">
        <f t="shared" si="261"/>
        <v>119.88721949024799</v>
      </c>
      <c r="I518" s="3">
        <f t="shared" si="262"/>
        <v>280.42036663515307</v>
      </c>
      <c r="P518" s="3" t="str">
        <f t="shared" si="257"/>
        <v xml:space="preserve"> </v>
      </c>
      <c r="Q518" s="3" t="str">
        <f t="shared" si="271"/>
        <v xml:space="preserve"> </v>
      </c>
      <c r="R518" s="3" t="str">
        <f t="shared" si="272"/>
        <v xml:space="preserve"> </v>
      </c>
      <c r="S518" s="3" t="str">
        <f t="shared" si="273"/>
        <v xml:space="preserve"> </v>
      </c>
      <c r="T518" s="3" t="str">
        <f t="shared" si="274"/>
        <v xml:space="preserve"> </v>
      </c>
      <c r="U518" s="3" t="str">
        <f t="shared" si="275"/>
        <v xml:space="preserve"> </v>
      </c>
      <c r="V518" s="3" t="str">
        <f t="shared" si="276"/>
        <v xml:space="preserve"> </v>
      </c>
      <c r="W518" s="3">
        <f t="shared" si="277"/>
        <v>0.82548300686423248</v>
      </c>
      <c r="X518" s="3" t="str">
        <f t="shared" si="278"/>
        <v xml:space="preserve"> </v>
      </c>
      <c r="Y518" s="3" t="str">
        <f t="shared" si="279"/>
        <v xml:space="preserve"> </v>
      </c>
      <c r="AA518" s="16" t="str">
        <f t="shared" si="280"/>
        <v>UprStage</v>
      </c>
      <c r="AC518" s="3">
        <f t="shared" si="281"/>
        <v>2.3982428571428556</v>
      </c>
      <c r="AD518" s="3">
        <f t="shared" si="282"/>
        <v>19.801588161411491</v>
      </c>
      <c r="AE518" s="3">
        <f t="shared" si="283"/>
        <v>2.3023829925139259</v>
      </c>
      <c r="AF518" s="3">
        <f t="shared" si="285"/>
        <v>11.612314890705658</v>
      </c>
      <c r="AH518" s="28">
        <f t="shared" si="286"/>
        <v>0.26300000000000001</v>
      </c>
      <c r="AI518" s="28">
        <f t="shared" si="287"/>
        <v>2.5446900494077322E-4</v>
      </c>
      <c r="AJ518" s="40">
        <f t="shared" si="284"/>
        <v>1.1612314890705659E-2</v>
      </c>
      <c r="AK518" s="28"/>
      <c r="AM518" s="14">
        <f>Rho_Coef0+Rho_Coef1*Solution!I518+Rho_Coef2*Solution!I518^2</f>
        <v>0.97337440846206758</v>
      </c>
      <c r="AO518" s="3" t="str">
        <f t="shared" si="265"/>
        <v xml:space="preserve"> </v>
      </c>
      <c r="AP518" s="3" t="str">
        <f t="shared" si="266"/>
        <v xml:space="preserve"> </v>
      </c>
      <c r="AQ518" s="3" t="str">
        <f t="shared" si="267"/>
        <v xml:space="preserve"> </v>
      </c>
      <c r="AR518" s="3" t="str">
        <f t="shared" si="268"/>
        <v xml:space="preserve"> </v>
      </c>
    </row>
    <row r="519" spans="1:44">
      <c r="A519" s="3">
        <f t="shared" si="269"/>
        <v>5.1599999999999344</v>
      </c>
      <c r="B519" s="3">
        <f t="shared" si="258"/>
        <v>0.82393470617781017</v>
      </c>
      <c r="C519" s="3">
        <f t="shared" si="259"/>
        <v>4.7088729382219894</v>
      </c>
      <c r="D519" s="14">
        <f t="shared" si="270"/>
        <v>-0.59806248977233023</v>
      </c>
      <c r="E519" s="14">
        <f t="shared" si="263"/>
        <v>-0.11377443420992094</v>
      </c>
      <c r="F519" s="14">
        <f t="shared" si="260"/>
        <v>0.11209778219555901</v>
      </c>
      <c r="G519" s="3">
        <f t="shared" si="264"/>
        <v>9.6621330037976243</v>
      </c>
      <c r="H519" s="3">
        <f t="shared" si="261"/>
        <v>119.98578351837901</v>
      </c>
      <c r="I519" s="3">
        <f t="shared" si="262"/>
        <v>281.61972193670573</v>
      </c>
      <c r="P519" s="3" t="str">
        <f t="shared" si="257"/>
        <v xml:space="preserve"> </v>
      </c>
      <c r="Q519" s="3" t="str">
        <f t="shared" si="271"/>
        <v xml:space="preserve"> </v>
      </c>
      <c r="R519" s="3" t="str">
        <f t="shared" si="272"/>
        <v xml:space="preserve"> </v>
      </c>
      <c r="S519" s="3" t="str">
        <f t="shared" si="273"/>
        <v xml:space="preserve"> </v>
      </c>
      <c r="T519" s="3" t="str">
        <f t="shared" si="274"/>
        <v xml:space="preserve"> </v>
      </c>
      <c r="U519" s="3" t="str">
        <f t="shared" si="275"/>
        <v xml:space="preserve"> </v>
      </c>
      <c r="V519" s="3" t="str">
        <f t="shared" si="276"/>
        <v xml:space="preserve"> </v>
      </c>
      <c r="W519" s="3">
        <f t="shared" si="277"/>
        <v>0.82393470617781017</v>
      </c>
      <c r="X519" s="3" t="str">
        <f t="shared" si="278"/>
        <v xml:space="preserve"> </v>
      </c>
      <c r="Y519" s="3" t="str">
        <f t="shared" si="279"/>
        <v xml:space="preserve"> </v>
      </c>
      <c r="AA519" s="16" t="str">
        <f t="shared" si="280"/>
        <v>UprStage</v>
      </c>
      <c r="AC519" s="3">
        <f t="shared" si="281"/>
        <v>2.3982428571428556</v>
      </c>
      <c r="AD519" s="3">
        <f t="shared" si="282"/>
        <v>19.801588161411491</v>
      </c>
      <c r="AE519" s="3">
        <f t="shared" si="283"/>
        <v>2.310630081079136</v>
      </c>
      <c r="AF519" s="3">
        <f t="shared" si="285"/>
        <v>11.601763518624704</v>
      </c>
      <c r="AH519" s="28">
        <f t="shared" si="286"/>
        <v>0.26300000000000001</v>
      </c>
      <c r="AI519" s="28">
        <f t="shared" si="287"/>
        <v>2.5446900494077322E-4</v>
      </c>
      <c r="AJ519" s="40">
        <f t="shared" si="284"/>
        <v>1.1601763518624703E-2</v>
      </c>
      <c r="AK519" s="28"/>
      <c r="AM519" s="14">
        <f>Rho_Coef0+Rho_Coef1*Solution!I519+Rho_Coef2*Solution!I519^2</f>
        <v>0.9732616331253392</v>
      </c>
      <c r="AO519" s="3" t="str">
        <f t="shared" si="265"/>
        <v xml:space="preserve"> </v>
      </c>
      <c r="AP519" s="3" t="str">
        <f t="shared" si="266"/>
        <v xml:space="preserve"> </v>
      </c>
      <c r="AQ519" s="3" t="str">
        <f t="shared" si="267"/>
        <v xml:space="preserve"> </v>
      </c>
      <c r="AR519" s="3" t="str">
        <f t="shared" si="268"/>
        <v xml:space="preserve"> </v>
      </c>
    </row>
    <row r="520" spans="1:44">
      <c r="A520" s="3">
        <f t="shared" si="269"/>
        <v>5.1699999999999342</v>
      </c>
      <c r="B520" s="3">
        <f t="shared" si="258"/>
        <v>0.82238640549138808</v>
      </c>
      <c r="C520" s="3">
        <f t="shared" si="259"/>
        <v>4.7171045437803354</v>
      </c>
      <c r="D520" s="14">
        <f t="shared" si="270"/>
        <v>-0.59895668165518945</v>
      </c>
      <c r="E520" s="14">
        <f t="shared" si="263"/>
        <v>-0.11367115485729563</v>
      </c>
      <c r="F520" s="14">
        <f t="shared" si="260"/>
        <v>0.109758568978903</v>
      </c>
      <c r="G520" s="3">
        <f t="shared" si="264"/>
        <v>9.4691029736457004</v>
      </c>
      <c r="H520" s="3">
        <f t="shared" si="261"/>
        <v>120.08240484841699</v>
      </c>
      <c r="I520" s="3">
        <f t="shared" si="262"/>
        <v>282.82005322703816</v>
      </c>
      <c r="P520" s="3" t="str">
        <f t="shared" si="257"/>
        <v xml:space="preserve"> </v>
      </c>
      <c r="Q520" s="3" t="str">
        <f t="shared" si="271"/>
        <v xml:space="preserve"> </v>
      </c>
      <c r="R520" s="3" t="str">
        <f t="shared" si="272"/>
        <v xml:space="preserve"> </v>
      </c>
      <c r="S520" s="3" t="str">
        <f t="shared" si="273"/>
        <v xml:space="preserve"> </v>
      </c>
      <c r="T520" s="3" t="str">
        <f t="shared" si="274"/>
        <v xml:space="preserve"> </v>
      </c>
      <c r="U520" s="3" t="str">
        <f t="shared" si="275"/>
        <v xml:space="preserve"> </v>
      </c>
      <c r="V520" s="3" t="str">
        <f t="shared" si="276"/>
        <v xml:space="preserve"> </v>
      </c>
      <c r="W520" s="3">
        <f t="shared" si="277"/>
        <v>0.82238640549138808</v>
      </c>
      <c r="X520" s="3" t="str">
        <f t="shared" si="278"/>
        <v xml:space="preserve"> </v>
      </c>
      <c r="Y520" s="3" t="str">
        <f t="shared" si="279"/>
        <v xml:space="preserve"> </v>
      </c>
      <c r="AA520" s="16" t="str">
        <f t="shared" si="280"/>
        <v>UprStage</v>
      </c>
      <c r="AC520" s="3">
        <f t="shared" si="281"/>
        <v>2.3982428571428556</v>
      </c>
      <c r="AD520" s="3">
        <f t="shared" si="282"/>
        <v>19.801588161411491</v>
      </c>
      <c r="AE520" s="3">
        <f t="shared" si="283"/>
        <v>2.318861686637482</v>
      </c>
      <c r="AF520" s="3">
        <f t="shared" si="285"/>
        <v>11.591231955590914</v>
      </c>
      <c r="AH520" s="28">
        <f t="shared" si="286"/>
        <v>0.26300000000000001</v>
      </c>
      <c r="AI520" s="28">
        <f t="shared" si="287"/>
        <v>2.5446900494077322E-4</v>
      </c>
      <c r="AJ520" s="40">
        <f t="shared" si="284"/>
        <v>1.1591231955590914E-2</v>
      </c>
      <c r="AK520" s="28"/>
      <c r="AM520" s="14">
        <f>Rho_Coef0+Rho_Coef1*Solution!I520+Rho_Coef2*Solution!I520^2</f>
        <v>0.9731487758160402</v>
      </c>
      <c r="AO520" s="3" t="str">
        <f t="shared" si="265"/>
        <v xml:space="preserve"> </v>
      </c>
      <c r="AP520" s="3" t="str">
        <f t="shared" si="266"/>
        <v xml:space="preserve"> </v>
      </c>
      <c r="AQ520" s="3" t="str">
        <f t="shared" si="267"/>
        <v xml:space="preserve"> </v>
      </c>
      <c r="AR520" s="3" t="str">
        <f t="shared" si="268"/>
        <v xml:space="preserve"> </v>
      </c>
    </row>
    <row r="521" spans="1:44">
      <c r="A521" s="3">
        <f t="shared" si="269"/>
        <v>5.179999999999934</v>
      </c>
      <c r="B521" s="3">
        <f t="shared" si="258"/>
        <v>0.82083810480496588</v>
      </c>
      <c r="C521" s="3">
        <f t="shared" si="259"/>
        <v>4.7253206663318172</v>
      </c>
      <c r="D521" s="14">
        <f t="shared" si="270"/>
        <v>-0.59983210587167846</v>
      </c>
      <c r="E521" s="14">
        <f t="shared" si="263"/>
        <v>-0.11356806976506269</v>
      </c>
      <c r="F521" s="14">
        <f t="shared" si="260"/>
        <v>0.10743792916822474</v>
      </c>
      <c r="G521" s="3">
        <f t="shared" si="264"/>
        <v>9.2773098130236544</v>
      </c>
      <c r="H521" s="3">
        <f t="shared" si="261"/>
        <v>120.17709587815344</v>
      </c>
      <c r="I521" s="3">
        <f t="shared" si="262"/>
        <v>284.02134114101295</v>
      </c>
      <c r="P521" s="3" t="str">
        <f t="shared" si="257"/>
        <v xml:space="preserve"> </v>
      </c>
      <c r="Q521" s="3" t="str">
        <f t="shared" si="271"/>
        <v xml:space="preserve"> </v>
      </c>
      <c r="R521" s="3" t="str">
        <f t="shared" si="272"/>
        <v xml:space="preserve"> </v>
      </c>
      <c r="S521" s="3" t="str">
        <f t="shared" si="273"/>
        <v xml:space="preserve"> </v>
      </c>
      <c r="T521" s="3" t="str">
        <f t="shared" si="274"/>
        <v xml:space="preserve"> </v>
      </c>
      <c r="U521" s="3" t="str">
        <f t="shared" si="275"/>
        <v xml:space="preserve"> </v>
      </c>
      <c r="V521" s="3" t="str">
        <f t="shared" si="276"/>
        <v xml:space="preserve"> </v>
      </c>
      <c r="W521" s="3">
        <f t="shared" si="277"/>
        <v>0.82083810480496588</v>
      </c>
      <c r="X521" s="3" t="str">
        <f t="shared" si="278"/>
        <v xml:space="preserve"> </v>
      </c>
      <c r="Y521" s="3" t="str">
        <f t="shared" si="279"/>
        <v xml:space="preserve"> </v>
      </c>
      <c r="AA521" s="16" t="str">
        <f t="shared" si="280"/>
        <v>UprStage</v>
      </c>
      <c r="AC521" s="3">
        <f t="shared" si="281"/>
        <v>2.3982428571428556</v>
      </c>
      <c r="AD521" s="3">
        <f t="shared" si="282"/>
        <v>19.801588161411491</v>
      </c>
      <c r="AE521" s="3">
        <f t="shared" si="283"/>
        <v>2.3270778091889639</v>
      </c>
      <c r="AF521" s="3">
        <f t="shared" si="285"/>
        <v>11.580720201604288</v>
      </c>
      <c r="AH521" s="28">
        <f t="shared" si="286"/>
        <v>0.26300000000000001</v>
      </c>
      <c r="AI521" s="28">
        <f t="shared" si="287"/>
        <v>2.5446900494077322E-4</v>
      </c>
      <c r="AJ521" s="40">
        <f t="shared" si="284"/>
        <v>1.1580720201604288E-2</v>
      </c>
      <c r="AK521" s="28"/>
      <c r="AM521" s="14">
        <f>Rho_Coef0+Rho_Coef1*Solution!I521+Rho_Coef2*Solution!I521^2</f>
        <v>0.97303583837859231</v>
      </c>
      <c r="AO521" s="3" t="str">
        <f t="shared" si="265"/>
        <v xml:space="preserve"> </v>
      </c>
      <c r="AP521" s="3" t="str">
        <f t="shared" si="266"/>
        <v xml:space="preserve"> </v>
      </c>
      <c r="AQ521" s="3" t="str">
        <f t="shared" si="267"/>
        <v xml:space="preserve"> </v>
      </c>
      <c r="AR521" s="3" t="str">
        <f t="shared" si="268"/>
        <v xml:space="preserve"> </v>
      </c>
    </row>
    <row r="522" spans="1:44">
      <c r="A522" s="3">
        <f t="shared" si="269"/>
        <v>5.1899999999999338</v>
      </c>
      <c r="B522" s="3">
        <f t="shared" si="258"/>
        <v>0.81928980411854369</v>
      </c>
      <c r="C522" s="3">
        <f t="shared" si="259"/>
        <v>4.7335213058764349</v>
      </c>
      <c r="D522" s="14">
        <f t="shared" si="270"/>
        <v>-0.60068884776409226</v>
      </c>
      <c r="E522" s="14">
        <f t="shared" si="263"/>
        <v>-0.11346517893322211</v>
      </c>
      <c r="F522" s="14">
        <f t="shared" si="260"/>
        <v>0.10513577742122932</v>
      </c>
      <c r="G522" s="3">
        <f t="shared" si="264"/>
        <v>9.0867505021491422</v>
      </c>
      <c r="H522" s="3">
        <f t="shared" si="261"/>
        <v>120.26986897628368</v>
      </c>
      <c r="I522" s="3">
        <f t="shared" si="262"/>
        <v>285.22356643731962</v>
      </c>
      <c r="P522" s="3" t="str">
        <f t="shared" si="257"/>
        <v xml:space="preserve"> </v>
      </c>
      <c r="Q522" s="3" t="str">
        <f t="shared" si="271"/>
        <v xml:space="preserve"> </v>
      </c>
      <c r="R522" s="3" t="str">
        <f t="shared" si="272"/>
        <v xml:space="preserve"> </v>
      </c>
      <c r="S522" s="3" t="str">
        <f t="shared" si="273"/>
        <v xml:space="preserve"> </v>
      </c>
      <c r="T522" s="3" t="str">
        <f t="shared" si="274"/>
        <v xml:space="preserve"> </v>
      </c>
      <c r="U522" s="3" t="str">
        <f t="shared" si="275"/>
        <v xml:space="preserve"> </v>
      </c>
      <c r="V522" s="3" t="str">
        <f t="shared" si="276"/>
        <v xml:space="preserve"> </v>
      </c>
      <c r="W522" s="3">
        <f t="shared" si="277"/>
        <v>0.81928980411854369</v>
      </c>
      <c r="X522" s="3" t="str">
        <f t="shared" si="278"/>
        <v xml:space="preserve"> </v>
      </c>
      <c r="Y522" s="3" t="str">
        <f t="shared" si="279"/>
        <v xml:space="preserve"> </v>
      </c>
      <c r="AA522" s="16" t="str">
        <f t="shared" si="280"/>
        <v>UprStage</v>
      </c>
      <c r="AC522" s="3">
        <f t="shared" si="281"/>
        <v>2.3982428571428556</v>
      </c>
      <c r="AD522" s="3">
        <f t="shared" si="282"/>
        <v>19.801588161411491</v>
      </c>
      <c r="AE522" s="3">
        <f t="shared" si="283"/>
        <v>2.3352784487335816</v>
      </c>
      <c r="AF522" s="3">
        <f t="shared" si="285"/>
        <v>11.570228256664826</v>
      </c>
      <c r="AH522" s="28">
        <f t="shared" si="286"/>
        <v>0.26300000000000001</v>
      </c>
      <c r="AI522" s="28">
        <f t="shared" si="287"/>
        <v>2.5446900494077322E-4</v>
      </c>
      <c r="AJ522" s="40">
        <f t="shared" si="284"/>
        <v>1.1570228256664827E-2</v>
      </c>
      <c r="AK522" s="28"/>
      <c r="AM522" s="14">
        <f>Rho_Coef0+Rho_Coef1*Solution!I522+Rho_Coef2*Solution!I522^2</f>
        <v>0.97292282264516305</v>
      </c>
      <c r="AO522" s="3" t="str">
        <f t="shared" si="265"/>
        <v xml:space="preserve"> </v>
      </c>
      <c r="AP522" s="3" t="str">
        <f t="shared" si="266"/>
        <v xml:space="preserve"> </v>
      </c>
      <c r="AQ522" s="3" t="str">
        <f t="shared" si="267"/>
        <v xml:space="preserve"> </v>
      </c>
      <c r="AR522" s="3" t="str">
        <f t="shared" si="268"/>
        <v xml:space="preserve"> </v>
      </c>
    </row>
    <row r="523" spans="1:44">
      <c r="A523" s="3">
        <f t="shared" si="269"/>
        <v>5.1999999999999336</v>
      </c>
      <c r="B523" s="3">
        <f t="shared" si="258"/>
        <v>0.81774150343212149</v>
      </c>
      <c r="C523" s="3">
        <f t="shared" si="259"/>
        <v>4.7417064624141885</v>
      </c>
      <c r="D523" s="14">
        <f t="shared" si="270"/>
        <v>-0.60152699364686035</v>
      </c>
      <c r="E523" s="14">
        <f t="shared" si="263"/>
        <v>-0.11336248236177393</v>
      </c>
      <c r="F523" s="14">
        <f t="shared" si="260"/>
        <v>0.1028520274234872</v>
      </c>
      <c r="G523" s="3">
        <f t="shared" si="264"/>
        <v>8.8974219134835586</v>
      </c>
      <c r="H523" s="3">
        <f t="shared" si="261"/>
        <v>120.36073648130517</v>
      </c>
      <c r="I523" s="3">
        <f t="shared" si="262"/>
        <v>286.42670999817813</v>
      </c>
      <c r="P523" s="3" t="str">
        <f t="shared" si="257"/>
        <v xml:space="preserve"> </v>
      </c>
      <c r="Q523" s="3" t="str">
        <f t="shared" si="271"/>
        <v xml:space="preserve"> </v>
      </c>
      <c r="R523" s="3" t="str">
        <f t="shared" si="272"/>
        <v xml:space="preserve"> </v>
      </c>
      <c r="S523" s="3" t="str">
        <f t="shared" si="273"/>
        <v xml:space="preserve"> </v>
      </c>
      <c r="T523" s="3" t="str">
        <f t="shared" si="274"/>
        <v xml:space="preserve"> </v>
      </c>
      <c r="U523" s="3" t="str">
        <f t="shared" si="275"/>
        <v xml:space="preserve"> </v>
      </c>
      <c r="V523" s="3" t="str">
        <f t="shared" si="276"/>
        <v xml:space="preserve"> </v>
      </c>
      <c r="W523" s="3">
        <f t="shared" si="277"/>
        <v>0.81774150343212149</v>
      </c>
      <c r="X523" s="3" t="str">
        <f t="shared" si="278"/>
        <v xml:space="preserve"> </v>
      </c>
      <c r="Y523" s="3" t="str">
        <f t="shared" si="279"/>
        <v xml:space="preserve"> </v>
      </c>
      <c r="AA523" s="16" t="str">
        <f t="shared" si="280"/>
        <v>UprStage</v>
      </c>
      <c r="AC523" s="3">
        <f t="shared" si="281"/>
        <v>2.3982428571428556</v>
      </c>
      <c r="AD523" s="3">
        <f t="shared" si="282"/>
        <v>19.801588161411491</v>
      </c>
      <c r="AE523" s="3">
        <f t="shared" si="283"/>
        <v>2.3434636052713351</v>
      </c>
      <c r="AF523" s="3">
        <f t="shared" si="285"/>
        <v>11.55975612077253</v>
      </c>
      <c r="AH523" s="28">
        <f t="shared" si="286"/>
        <v>0.26300000000000001</v>
      </c>
      <c r="AI523" s="28">
        <f t="shared" si="287"/>
        <v>2.5446900494077322E-4</v>
      </c>
      <c r="AJ523" s="40">
        <f t="shared" si="284"/>
        <v>1.155975612077253E-2</v>
      </c>
      <c r="AK523" s="28"/>
      <c r="AM523" s="14">
        <f>Rho_Coef0+Rho_Coef1*Solution!I523+Rho_Coef2*Solution!I523^2</f>
        <v>0.97280973043569774</v>
      </c>
      <c r="AO523" s="3" t="str">
        <f t="shared" si="265"/>
        <v xml:space="preserve"> </v>
      </c>
      <c r="AP523" s="3" t="str">
        <f t="shared" si="266"/>
        <v xml:space="preserve"> </v>
      </c>
      <c r="AQ523" s="3" t="str">
        <f t="shared" si="267"/>
        <v xml:space="preserve"> </v>
      </c>
      <c r="AR523" s="3" t="str">
        <f t="shared" si="268"/>
        <v xml:space="preserve"> </v>
      </c>
    </row>
    <row r="524" spans="1:44">
      <c r="A524" s="3">
        <f t="shared" si="269"/>
        <v>5.2099999999999334</v>
      </c>
      <c r="B524" s="3">
        <f t="shared" si="258"/>
        <v>0.81619320274569929</v>
      </c>
      <c r="C524" s="3">
        <f t="shared" si="259"/>
        <v>4.7498761359450778</v>
      </c>
      <c r="D524" s="14">
        <f t="shared" si="270"/>
        <v>-0.60234663077399131</v>
      </c>
      <c r="E524" s="14">
        <f t="shared" si="263"/>
        <v>-0.11325998005071809</v>
      </c>
      <c r="F524" s="14">
        <f t="shared" si="260"/>
        <v>0.10058659192098988</v>
      </c>
      <c r="G524" s="3">
        <f t="shared" si="264"/>
        <v>8.709320814115058</v>
      </c>
      <c r="H524" s="3">
        <f t="shared" si="261"/>
        <v>120.44971070044001</v>
      </c>
      <c r="I524" s="3">
        <f t="shared" si="262"/>
        <v>287.63075282903185</v>
      </c>
      <c r="P524" s="3" t="str">
        <f t="shared" si="257"/>
        <v xml:space="preserve"> </v>
      </c>
      <c r="Q524" s="3" t="str">
        <f t="shared" si="271"/>
        <v xml:space="preserve"> </v>
      </c>
      <c r="R524" s="3" t="str">
        <f t="shared" si="272"/>
        <v xml:space="preserve"> </v>
      </c>
      <c r="S524" s="3" t="str">
        <f t="shared" si="273"/>
        <v xml:space="preserve"> </v>
      </c>
      <c r="T524" s="3" t="str">
        <f t="shared" si="274"/>
        <v xml:space="preserve"> </v>
      </c>
      <c r="U524" s="3" t="str">
        <f t="shared" si="275"/>
        <v xml:space="preserve"> </v>
      </c>
      <c r="V524" s="3" t="str">
        <f t="shared" si="276"/>
        <v xml:space="preserve"> </v>
      </c>
      <c r="W524" s="3">
        <f t="shared" si="277"/>
        <v>0.81619320274569929</v>
      </c>
      <c r="X524" s="3" t="str">
        <f t="shared" si="278"/>
        <v xml:space="preserve"> </v>
      </c>
      <c r="Y524" s="3" t="str">
        <f t="shared" si="279"/>
        <v xml:space="preserve"> </v>
      </c>
      <c r="AA524" s="16" t="str">
        <f t="shared" si="280"/>
        <v>UprStage</v>
      </c>
      <c r="AC524" s="3">
        <f t="shared" si="281"/>
        <v>2.3982428571428556</v>
      </c>
      <c r="AD524" s="3">
        <f t="shared" si="282"/>
        <v>19.801588161411491</v>
      </c>
      <c r="AE524" s="3">
        <f t="shared" si="283"/>
        <v>2.3516332788022241</v>
      </c>
      <c r="AF524" s="3">
        <f t="shared" si="285"/>
        <v>11.549303793927397</v>
      </c>
      <c r="AH524" s="28">
        <f t="shared" si="286"/>
        <v>0.26300000000000001</v>
      </c>
      <c r="AI524" s="28">
        <f t="shared" si="287"/>
        <v>2.5446900494077322E-4</v>
      </c>
      <c r="AJ524" s="40">
        <f t="shared" si="284"/>
        <v>1.1549303793927396E-2</v>
      </c>
      <c r="AK524" s="28"/>
      <c r="AM524" s="14">
        <f>Rho_Coef0+Rho_Coef1*Solution!I524+Rho_Coef2*Solution!I524^2</f>
        <v>0.9726965635579512</v>
      </c>
      <c r="AO524" s="3" t="str">
        <f t="shared" si="265"/>
        <v xml:space="preserve"> </v>
      </c>
      <c r="AP524" s="3" t="str">
        <f t="shared" si="266"/>
        <v xml:space="preserve"> </v>
      </c>
      <c r="AQ524" s="3" t="str">
        <f t="shared" si="267"/>
        <v xml:space="preserve"> </v>
      </c>
      <c r="AR524" s="3" t="str">
        <f t="shared" si="268"/>
        <v xml:space="preserve"> </v>
      </c>
    </row>
    <row r="525" spans="1:44">
      <c r="A525" s="3">
        <f t="shared" si="269"/>
        <v>5.2199999999999331</v>
      </c>
      <c r="B525" s="3">
        <f t="shared" si="258"/>
        <v>0.81464490205927709</v>
      </c>
      <c r="C525" s="3">
        <f t="shared" si="259"/>
        <v>4.7580303264691031</v>
      </c>
      <c r="D525" s="14">
        <f t="shared" si="270"/>
        <v>-0.60314784730693205</v>
      </c>
      <c r="E525" s="14">
        <f t="shared" si="263"/>
        <v>-0.11315767200005467</v>
      </c>
      <c r="F525" s="14">
        <f t="shared" si="260"/>
        <v>9.8339382752290372E-2</v>
      </c>
      <c r="G525" s="3">
        <f t="shared" si="264"/>
        <v>8.5224438681213108</v>
      </c>
      <c r="H525" s="3">
        <f t="shared" si="261"/>
        <v>120.53680390858116</v>
      </c>
      <c r="I525" s="3">
        <f t="shared" si="262"/>
        <v>288.83567605822964</v>
      </c>
      <c r="P525" s="3" t="str">
        <f t="shared" ref="P525:P588" si="288">IF($A525&lt;$L$4,$M$3+($A525-$L$3)*$N$3," ")</f>
        <v xml:space="preserve"> </v>
      </c>
      <c r="Q525" s="3" t="str">
        <f t="shared" si="271"/>
        <v xml:space="preserve"> </v>
      </c>
      <c r="R525" s="3" t="str">
        <f t="shared" si="272"/>
        <v xml:space="preserve"> </v>
      </c>
      <c r="S525" s="3" t="str">
        <f t="shared" si="273"/>
        <v xml:space="preserve"> </v>
      </c>
      <c r="T525" s="3" t="str">
        <f t="shared" si="274"/>
        <v xml:space="preserve"> </v>
      </c>
      <c r="U525" s="3" t="str">
        <f t="shared" si="275"/>
        <v xml:space="preserve"> </v>
      </c>
      <c r="V525" s="3" t="str">
        <f t="shared" si="276"/>
        <v xml:space="preserve"> </v>
      </c>
      <c r="W525" s="3">
        <f t="shared" si="277"/>
        <v>0.81464490205927709</v>
      </c>
      <c r="X525" s="3" t="str">
        <f t="shared" si="278"/>
        <v xml:space="preserve"> </v>
      </c>
      <c r="Y525" s="3" t="str">
        <f t="shared" si="279"/>
        <v xml:space="preserve"> </v>
      </c>
      <c r="AA525" s="16" t="str">
        <f t="shared" si="280"/>
        <v>UprStage</v>
      </c>
      <c r="AC525" s="3">
        <f t="shared" si="281"/>
        <v>2.3982428571428556</v>
      </c>
      <c r="AD525" s="3">
        <f t="shared" si="282"/>
        <v>19.801588161411491</v>
      </c>
      <c r="AE525" s="3">
        <f t="shared" si="283"/>
        <v>2.3597874693262488</v>
      </c>
      <c r="AF525" s="3">
        <f t="shared" si="285"/>
        <v>11.538871276129429</v>
      </c>
      <c r="AH525" s="28">
        <f t="shared" si="286"/>
        <v>0.26300000000000001</v>
      </c>
      <c r="AI525" s="28">
        <f t="shared" si="287"/>
        <v>2.5446900494077322E-4</v>
      </c>
      <c r="AJ525" s="40">
        <f t="shared" si="284"/>
        <v>1.1538871276129429E-2</v>
      </c>
      <c r="AK525" s="28"/>
      <c r="AM525" s="14">
        <f>Rho_Coef0+Rho_Coef1*Solution!I525+Rho_Coef2*Solution!I525^2</f>
        <v>0.97258332380752333</v>
      </c>
      <c r="AO525" s="3" t="str">
        <f t="shared" si="265"/>
        <v xml:space="preserve"> </v>
      </c>
      <c r="AP525" s="3" t="str">
        <f t="shared" si="266"/>
        <v xml:space="preserve"> </v>
      </c>
      <c r="AQ525" s="3" t="str">
        <f t="shared" si="267"/>
        <v xml:space="preserve"> </v>
      </c>
      <c r="AR525" s="3" t="str">
        <f t="shared" si="268"/>
        <v xml:space="preserve"> </v>
      </c>
    </row>
    <row r="526" spans="1:44">
      <c r="A526" s="3">
        <f t="shared" si="269"/>
        <v>5.2299999999999329</v>
      </c>
      <c r="B526" s="3">
        <f t="shared" si="258"/>
        <v>0.81309660137285489</v>
      </c>
      <c r="C526" s="3">
        <f t="shared" si="259"/>
        <v>4.7661690339862641</v>
      </c>
      <c r="D526" s="14">
        <f t="shared" si="270"/>
        <v>-0.60393073228284988</v>
      </c>
      <c r="E526" s="14">
        <f t="shared" si="263"/>
        <v>-0.11305555820978359</v>
      </c>
      <c r="F526" s="14">
        <f t="shared" si="260"/>
        <v>9.6110310880221414E-2</v>
      </c>
      <c r="G526" s="3">
        <f t="shared" si="264"/>
        <v>8.3367876389111455</v>
      </c>
      <c r="H526" s="3">
        <f t="shared" si="261"/>
        <v>120.62202834726237</v>
      </c>
      <c r="I526" s="3">
        <f t="shared" si="262"/>
        <v>290.04146093669738</v>
      </c>
      <c r="P526" s="3" t="str">
        <f t="shared" si="288"/>
        <v xml:space="preserve"> </v>
      </c>
      <c r="Q526" s="3" t="str">
        <f t="shared" si="271"/>
        <v xml:space="preserve"> </v>
      </c>
      <c r="R526" s="3" t="str">
        <f t="shared" si="272"/>
        <v xml:space="preserve"> </v>
      </c>
      <c r="S526" s="3" t="str">
        <f t="shared" si="273"/>
        <v xml:space="preserve"> </v>
      </c>
      <c r="T526" s="3" t="str">
        <f t="shared" si="274"/>
        <v xml:space="preserve"> </v>
      </c>
      <c r="U526" s="3" t="str">
        <f t="shared" si="275"/>
        <v xml:space="preserve"> </v>
      </c>
      <c r="V526" s="3" t="str">
        <f t="shared" si="276"/>
        <v xml:space="preserve"> </v>
      </c>
      <c r="W526" s="3">
        <f t="shared" si="277"/>
        <v>0.81309660137285489</v>
      </c>
      <c r="X526" s="3" t="str">
        <f t="shared" si="278"/>
        <v xml:space="preserve"> </v>
      </c>
      <c r="Y526" s="3" t="str">
        <f t="shared" si="279"/>
        <v xml:space="preserve"> </v>
      </c>
      <c r="AA526" s="16" t="str">
        <f t="shared" si="280"/>
        <v>UprStage</v>
      </c>
      <c r="AC526" s="3">
        <f t="shared" si="281"/>
        <v>2.3982428571428556</v>
      </c>
      <c r="AD526" s="3">
        <f t="shared" si="282"/>
        <v>19.801588161411491</v>
      </c>
      <c r="AE526" s="3">
        <f t="shared" si="283"/>
        <v>2.3679261768434094</v>
      </c>
      <c r="AF526" s="3">
        <f t="shared" si="285"/>
        <v>11.528458567378625</v>
      </c>
      <c r="AH526" s="28">
        <f t="shared" si="286"/>
        <v>0.26300000000000001</v>
      </c>
      <c r="AI526" s="28">
        <f t="shared" si="287"/>
        <v>2.5446900494077322E-4</v>
      </c>
      <c r="AJ526" s="40">
        <f t="shared" si="284"/>
        <v>1.1528458567378625E-2</v>
      </c>
      <c r="AK526" s="28"/>
      <c r="AM526" s="14">
        <f>Rho_Coef0+Rho_Coef1*Solution!I526+Rho_Coef2*Solution!I526^2</f>
        <v>0.97247001296789204</v>
      </c>
      <c r="AO526" s="3" t="str">
        <f t="shared" si="265"/>
        <v xml:space="preserve"> </v>
      </c>
      <c r="AP526" s="3" t="str">
        <f t="shared" si="266"/>
        <v xml:space="preserve"> </v>
      </c>
      <c r="AQ526" s="3" t="str">
        <f t="shared" si="267"/>
        <v xml:space="preserve"> </v>
      </c>
      <c r="AR526" s="3" t="str">
        <f t="shared" si="268"/>
        <v xml:space="preserve"> </v>
      </c>
    </row>
    <row r="527" spans="1:44">
      <c r="A527" s="3">
        <f t="shared" si="269"/>
        <v>5.2399999999999327</v>
      </c>
      <c r="B527" s="3">
        <f t="shared" si="258"/>
        <v>0.81154830068643269</v>
      </c>
      <c r="C527" s="3">
        <f t="shared" si="259"/>
        <v>4.7742922584965601</v>
      </c>
      <c r="D527" s="14">
        <f t="shared" si="270"/>
        <v>-0.60469537558332997</v>
      </c>
      <c r="E527" s="14">
        <f t="shared" si="263"/>
        <v>-0.11295363867990489</v>
      </c>
      <c r="F527" s="14">
        <f t="shared" si="260"/>
        <v>9.3899286423197822E-2</v>
      </c>
      <c r="G527" s="3">
        <f t="shared" si="264"/>
        <v>8.1523485915454188</v>
      </c>
      <c r="H527" s="3">
        <f t="shared" si="261"/>
        <v>120.70539622365148</v>
      </c>
      <c r="I527" s="3">
        <f t="shared" si="262"/>
        <v>291.2480888375996</v>
      </c>
      <c r="P527" s="3" t="str">
        <f t="shared" si="288"/>
        <v xml:space="preserve"> </v>
      </c>
      <c r="Q527" s="3" t="str">
        <f t="shared" si="271"/>
        <v xml:space="preserve"> </v>
      </c>
      <c r="R527" s="3" t="str">
        <f t="shared" si="272"/>
        <v xml:space="preserve"> </v>
      </c>
      <c r="S527" s="3" t="str">
        <f t="shared" si="273"/>
        <v xml:space="preserve"> </v>
      </c>
      <c r="T527" s="3" t="str">
        <f t="shared" si="274"/>
        <v xml:space="preserve"> </v>
      </c>
      <c r="U527" s="3" t="str">
        <f t="shared" si="275"/>
        <v xml:space="preserve"> </v>
      </c>
      <c r="V527" s="3" t="str">
        <f t="shared" si="276"/>
        <v xml:space="preserve"> </v>
      </c>
      <c r="W527" s="3">
        <f t="shared" si="277"/>
        <v>0.81154830068643269</v>
      </c>
      <c r="X527" s="3" t="str">
        <f t="shared" si="278"/>
        <v xml:space="preserve"> </v>
      </c>
      <c r="Y527" s="3" t="str">
        <f t="shared" si="279"/>
        <v xml:space="preserve"> </v>
      </c>
      <c r="AA527" s="16" t="str">
        <f t="shared" si="280"/>
        <v>UprStage</v>
      </c>
      <c r="AC527" s="3">
        <f t="shared" si="281"/>
        <v>2.3982428571428556</v>
      </c>
      <c r="AD527" s="3">
        <f t="shared" si="282"/>
        <v>19.801588161411491</v>
      </c>
      <c r="AE527" s="3">
        <f t="shared" si="283"/>
        <v>2.3760494013537059</v>
      </c>
      <c r="AF527" s="3">
        <f t="shared" si="285"/>
        <v>11.518065667674986</v>
      </c>
      <c r="AH527" s="28">
        <f t="shared" si="286"/>
        <v>0.26300000000000001</v>
      </c>
      <c r="AI527" s="28">
        <f t="shared" si="287"/>
        <v>2.5446900494077322E-4</v>
      </c>
      <c r="AJ527" s="40">
        <f t="shared" si="284"/>
        <v>1.1518065667674986E-2</v>
      </c>
      <c r="AK527" s="28"/>
      <c r="AM527" s="14">
        <f>Rho_Coef0+Rho_Coef1*Solution!I527+Rho_Coef2*Solution!I527^2</f>
        <v>0.97235663281044982</v>
      </c>
      <c r="AO527" s="3" t="str">
        <f t="shared" si="265"/>
        <v xml:space="preserve"> </v>
      </c>
      <c r="AP527" s="3" t="str">
        <f t="shared" si="266"/>
        <v xml:space="preserve"> </v>
      </c>
      <c r="AQ527" s="3" t="str">
        <f t="shared" si="267"/>
        <v xml:space="preserve"> </v>
      </c>
      <c r="AR527" s="3" t="str">
        <f t="shared" si="268"/>
        <v xml:space="preserve"> </v>
      </c>
    </row>
    <row r="528" spans="1:44">
      <c r="A528" s="3">
        <f t="shared" si="269"/>
        <v>5.2499999999999325</v>
      </c>
      <c r="B528" s="3">
        <f t="shared" si="258"/>
        <v>0.81000000000001049</v>
      </c>
      <c r="C528" s="3">
        <f t="shared" si="259"/>
        <v>4.782399999999992</v>
      </c>
      <c r="D528" s="14">
        <f t="shared" si="270"/>
        <v>-0.6054418679034983</v>
      </c>
      <c r="E528" s="14">
        <f t="shared" si="263"/>
        <v>-0.11285191341041856</v>
      </c>
      <c r="F528" s="14">
        <f t="shared" si="260"/>
        <v>9.1706218686093632E-2</v>
      </c>
      <c r="G528" s="3">
        <f t="shared" si="264"/>
        <v>7.9691230950360943</v>
      </c>
      <c r="H528" s="3">
        <f t="shared" si="261"/>
        <v>120.78691970956693</v>
      </c>
      <c r="I528" s="3">
        <f t="shared" si="262"/>
        <v>292.45554125599085</v>
      </c>
      <c r="P528" s="3" t="str">
        <f t="shared" si="288"/>
        <v xml:space="preserve"> </v>
      </c>
      <c r="Q528" s="3" t="str">
        <f t="shared" si="271"/>
        <v xml:space="preserve"> </v>
      </c>
      <c r="R528" s="3" t="str">
        <f t="shared" si="272"/>
        <v xml:space="preserve"> </v>
      </c>
      <c r="S528" s="3" t="str">
        <f t="shared" si="273"/>
        <v xml:space="preserve"> </v>
      </c>
      <c r="T528" s="3" t="str">
        <f t="shared" si="274"/>
        <v xml:space="preserve"> </v>
      </c>
      <c r="U528" s="3" t="str">
        <f t="shared" si="275"/>
        <v xml:space="preserve"> </v>
      </c>
      <c r="V528" s="3" t="str">
        <f t="shared" si="276"/>
        <v xml:space="preserve"> </v>
      </c>
      <c r="W528" s="3">
        <f t="shared" si="277"/>
        <v>0.81000000000001049</v>
      </c>
      <c r="X528" s="3" t="str">
        <f t="shared" si="278"/>
        <v xml:space="preserve"> </v>
      </c>
      <c r="Y528" s="3" t="str">
        <f t="shared" si="279"/>
        <v xml:space="preserve"> </v>
      </c>
      <c r="AA528" s="16" t="str">
        <f t="shared" si="280"/>
        <v>UprStage</v>
      </c>
      <c r="AC528" s="3">
        <f t="shared" si="281"/>
        <v>2.3982428571428556</v>
      </c>
      <c r="AD528" s="3">
        <f t="shared" si="282"/>
        <v>19.801588161411491</v>
      </c>
      <c r="AE528" s="3">
        <f t="shared" si="283"/>
        <v>2.3841571428571382</v>
      </c>
      <c r="AF528" s="3">
        <f t="shared" si="285"/>
        <v>11.50769257701851</v>
      </c>
      <c r="AH528" s="28">
        <f t="shared" si="286"/>
        <v>0.26300000000000001</v>
      </c>
      <c r="AI528" s="28">
        <f t="shared" si="287"/>
        <v>2.5446900494077322E-4</v>
      </c>
      <c r="AJ528" s="40">
        <f t="shared" si="284"/>
        <v>1.1507692577018509E-2</v>
      </c>
      <c r="AK528" s="28"/>
      <c r="AM528" s="14">
        <f>Rho_Coef0+Rho_Coef1*Solution!I528+Rho_Coef2*Solution!I528^2</f>
        <v>0.97224318509454077</v>
      </c>
      <c r="AO528" s="3" t="str">
        <f t="shared" si="265"/>
        <v xml:space="preserve"> </v>
      </c>
      <c r="AP528" s="3" t="str">
        <f t="shared" si="266"/>
        <v xml:space="preserve"> </v>
      </c>
      <c r="AQ528" s="3" t="str">
        <f t="shared" si="267"/>
        <v xml:space="preserve"> </v>
      </c>
      <c r="AR528" s="3" t="str">
        <f t="shared" si="268"/>
        <v xml:space="preserve"> </v>
      </c>
    </row>
    <row r="529" spans="1:44">
      <c r="A529" s="3">
        <f t="shared" si="269"/>
        <v>5.2599999999999323</v>
      </c>
      <c r="B529" s="3">
        <f t="shared" si="258"/>
        <v>0.72900000000054821</v>
      </c>
      <c r="C529" s="3">
        <f t="shared" si="259"/>
        <v>4.7900949999999947</v>
      </c>
      <c r="D529" s="14">
        <f t="shared" si="270"/>
        <v>-0.60617030072156142</v>
      </c>
      <c r="E529" s="14">
        <f t="shared" si="263"/>
        <v>-0.1127553666780929</v>
      </c>
      <c r="F529" s="14">
        <f t="shared" si="260"/>
        <v>1.0074332600893895E-2</v>
      </c>
      <c r="G529" s="3">
        <f t="shared" si="264"/>
        <v>0.87619291844980496</v>
      </c>
      <c r="H529" s="3">
        <f t="shared" si="261"/>
        <v>120.86661094051729</v>
      </c>
      <c r="I529" s="3">
        <f t="shared" si="262"/>
        <v>293.66345426273244</v>
      </c>
      <c r="P529" s="3" t="str">
        <f t="shared" si="288"/>
        <v xml:space="preserve"> </v>
      </c>
      <c r="Q529" s="3" t="str">
        <f t="shared" si="271"/>
        <v xml:space="preserve"> </v>
      </c>
      <c r="R529" s="3" t="str">
        <f t="shared" si="272"/>
        <v xml:space="preserve"> </v>
      </c>
      <c r="S529" s="3" t="str">
        <f t="shared" si="273"/>
        <v xml:space="preserve"> </v>
      </c>
      <c r="T529" s="3" t="str">
        <f t="shared" si="274"/>
        <v xml:space="preserve"> </v>
      </c>
      <c r="U529" s="3" t="str">
        <f t="shared" si="275"/>
        <v xml:space="preserve"> </v>
      </c>
      <c r="V529" s="3" t="str">
        <f t="shared" si="276"/>
        <v xml:space="preserve"> </v>
      </c>
      <c r="W529" s="3" t="str">
        <f t="shared" si="277"/>
        <v xml:space="preserve"> </v>
      </c>
      <c r="X529" s="3">
        <f t="shared" si="278"/>
        <v>0.72900000000054821</v>
      </c>
      <c r="Y529" s="3" t="str">
        <f t="shared" si="279"/>
        <v xml:space="preserve"> </v>
      </c>
      <c r="AA529" s="16" t="str">
        <f t="shared" si="280"/>
        <v>UprStage</v>
      </c>
      <c r="AC529" s="3">
        <f t="shared" si="281"/>
        <v>2.3982428571428556</v>
      </c>
      <c r="AD529" s="3">
        <f t="shared" si="282"/>
        <v>19.801588161411491</v>
      </c>
      <c r="AE529" s="3">
        <f t="shared" si="283"/>
        <v>2.3918521428571409</v>
      </c>
      <c r="AF529" s="3">
        <f t="shared" si="285"/>
        <v>11.497847550192258</v>
      </c>
      <c r="AH529" s="28">
        <f t="shared" si="286"/>
        <v>0.26300000000000001</v>
      </c>
      <c r="AI529" s="28">
        <f t="shared" si="287"/>
        <v>2.5446900494077322E-4</v>
      </c>
      <c r="AJ529" s="40">
        <f t="shared" si="284"/>
        <v>1.1497847550192258E-2</v>
      </c>
      <c r="AK529" s="28"/>
      <c r="AM529" s="14">
        <f>Rho_Coef0+Rho_Coef1*Solution!I529+Rho_Coef2*Solution!I529^2</f>
        <v>0.97212970402942189</v>
      </c>
      <c r="AO529" s="3" t="str">
        <f t="shared" si="265"/>
        <v xml:space="preserve"> </v>
      </c>
      <c r="AP529" s="3" t="str">
        <f t="shared" si="266"/>
        <v xml:space="preserve"> </v>
      </c>
      <c r="AQ529" s="3" t="str">
        <f t="shared" si="267"/>
        <v xml:space="preserve"> </v>
      </c>
      <c r="AR529" s="3" t="str">
        <f t="shared" si="268"/>
        <v xml:space="preserve"> </v>
      </c>
    </row>
    <row r="530" spans="1:44">
      <c r="A530" s="3">
        <f t="shared" si="269"/>
        <v>5.2699999999999321</v>
      </c>
      <c r="B530" s="3">
        <f t="shared" si="258"/>
        <v>0.64800000000054969</v>
      </c>
      <c r="C530" s="3">
        <f t="shared" si="259"/>
        <v>4.7969800000000005</v>
      </c>
      <c r="D530" s="14">
        <f t="shared" si="270"/>
        <v>-0.60618742659221436</v>
      </c>
      <c r="E530" s="14">
        <f t="shared" si="263"/>
        <v>-0.11266898275969621</v>
      </c>
      <c r="F530" s="14">
        <f t="shared" si="260"/>
        <v>-7.085640935136088E-2</v>
      </c>
      <c r="G530" s="3">
        <f t="shared" si="264"/>
        <v>-6.1673052311792853</v>
      </c>
      <c r="H530" s="3">
        <f t="shared" si="261"/>
        <v>120.87537286970179</v>
      </c>
      <c r="I530" s="3">
        <f t="shared" si="262"/>
        <v>294.87181200687604</v>
      </c>
      <c r="P530" s="3" t="str">
        <f t="shared" si="288"/>
        <v xml:space="preserve"> </v>
      </c>
      <c r="Q530" s="3" t="str">
        <f t="shared" si="271"/>
        <v xml:space="preserve"> </v>
      </c>
      <c r="R530" s="3" t="str">
        <f t="shared" si="272"/>
        <v xml:space="preserve"> </v>
      </c>
      <c r="S530" s="3" t="str">
        <f t="shared" si="273"/>
        <v xml:space="preserve"> </v>
      </c>
      <c r="T530" s="3" t="str">
        <f t="shared" si="274"/>
        <v xml:space="preserve"> </v>
      </c>
      <c r="U530" s="3" t="str">
        <f t="shared" si="275"/>
        <v xml:space="preserve"> </v>
      </c>
      <c r="V530" s="3" t="str">
        <f t="shared" si="276"/>
        <v xml:space="preserve"> </v>
      </c>
      <c r="W530" s="3" t="str">
        <f t="shared" si="277"/>
        <v xml:space="preserve"> </v>
      </c>
      <c r="X530" s="3">
        <f t="shared" si="278"/>
        <v>0.64800000000054969</v>
      </c>
      <c r="Y530" s="3" t="str">
        <f t="shared" si="279"/>
        <v xml:space="preserve"> </v>
      </c>
      <c r="AA530" s="16" t="str">
        <f t="shared" si="280"/>
        <v>UprStage</v>
      </c>
      <c r="AC530" s="3">
        <f t="shared" si="281"/>
        <v>2.3982428571428556</v>
      </c>
      <c r="AD530" s="3">
        <f t="shared" si="282"/>
        <v>19.801588161411491</v>
      </c>
      <c r="AE530" s="3">
        <f t="shared" si="283"/>
        <v>2.3987371428571462</v>
      </c>
      <c r="AF530" s="3">
        <f t="shared" si="285"/>
        <v>11.489038841979292</v>
      </c>
      <c r="AH530" s="28">
        <f t="shared" si="286"/>
        <v>0.26300000000000001</v>
      </c>
      <c r="AI530" s="28">
        <f t="shared" si="287"/>
        <v>2.5446900494077322E-4</v>
      </c>
      <c r="AJ530" s="40">
        <f t="shared" si="284"/>
        <v>1.1489038841979292E-2</v>
      </c>
      <c r="AK530" s="28"/>
      <c r="AM530" s="14">
        <f>Rho_Coef0+Rho_Coef1*Solution!I530+Rho_Coef2*Solution!I530^2</f>
        <v>0.97201619111542037</v>
      </c>
      <c r="AO530" s="3" t="str">
        <f t="shared" si="265"/>
        <v xml:space="preserve"> </v>
      </c>
      <c r="AP530" s="3" t="str">
        <f t="shared" si="266"/>
        <v xml:space="preserve"> </v>
      </c>
      <c r="AQ530" s="3" t="str">
        <f t="shared" si="267"/>
        <v xml:space="preserve"> </v>
      </c>
      <c r="AR530" s="3" t="str">
        <f t="shared" si="268"/>
        <v xml:space="preserve"> </v>
      </c>
    </row>
    <row r="531" spans="1:44">
      <c r="A531" s="3">
        <f t="shared" si="269"/>
        <v>5.2799999999999319</v>
      </c>
      <c r="B531" s="3">
        <f t="shared" si="258"/>
        <v>0.56700000000055106</v>
      </c>
      <c r="C531" s="3">
        <f t="shared" si="259"/>
        <v>4.8030550000000058</v>
      </c>
      <c r="D531" s="14">
        <f t="shared" si="270"/>
        <v>-0.60549829567519764</v>
      </c>
      <c r="E531" s="14">
        <f t="shared" si="263"/>
        <v>-0.11259276165522855</v>
      </c>
      <c r="F531" s="14">
        <f t="shared" si="260"/>
        <v>-0.15109105732987513</v>
      </c>
      <c r="G531" s="3">
        <f t="shared" si="264"/>
        <v>-13.159790163964002</v>
      </c>
      <c r="H531" s="3">
        <f t="shared" si="261"/>
        <v>120.81369981739</v>
      </c>
      <c r="I531" s="3">
        <f t="shared" si="262"/>
        <v>296.07990774606486</v>
      </c>
      <c r="P531" s="3" t="str">
        <f t="shared" si="288"/>
        <v xml:space="preserve"> </v>
      </c>
      <c r="Q531" s="3" t="str">
        <f t="shared" si="271"/>
        <v xml:space="preserve"> </v>
      </c>
      <c r="R531" s="3" t="str">
        <f t="shared" si="272"/>
        <v xml:space="preserve"> </v>
      </c>
      <c r="S531" s="3" t="str">
        <f t="shared" si="273"/>
        <v xml:space="preserve"> </v>
      </c>
      <c r="T531" s="3" t="str">
        <f t="shared" si="274"/>
        <v xml:space="preserve"> </v>
      </c>
      <c r="U531" s="3" t="str">
        <f t="shared" si="275"/>
        <v xml:space="preserve"> </v>
      </c>
      <c r="V531" s="3" t="str">
        <f t="shared" si="276"/>
        <v xml:space="preserve"> </v>
      </c>
      <c r="W531" s="3" t="str">
        <f t="shared" si="277"/>
        <v xml:space="preserve"> </v>
      </c>
      <c r="X531" s="3">
        <f t="shared" si="278"/>
        <v>0.56700000000055106</v>
      </c>
      <c r="Y531" s="3" t="str">
        <f t="shared" si="279"/>
        <v xml:space="preserve"> </v>
      </c>
      <c r="AA531" s="16" t="str">
        <f t="shared" si="280"/>
        <v>UprStage</v>
      </c>
      <c r="AC531" s="3">
        <f t="shared" si="281"/>
        <v>2.3982428571428556</v>
      </c>
      <c r="AD531" s="3">
        <f t="shared" si="282"/>
        <v>19.801588161411491</v>
      </c>
      <c r="AE531" s="3">
        <f t="shared" si="283"/>
        <v>2.4048121428571516</v>
      </c>
      <c r="AF531" s="3">
        <f t="shared" si="285"/>
        <v>11.481266452379614</v>
      </c>
      <c r="AH531" s="28">
        <f t="shared" si="286"/>
        <v>0.26300000000000001</v>
      </c>
      <c r="AI531" s="28">
        <f t="shared" si="287"/>
        <v>2.5446900494077322E-4</v>
      </c>
      <c r="AJ531" s="40">
        <f t="shared" si="284"/>
        <v>1.1481266452379615E-2</v>
      </c>
      <c r="AK531" s="28"/>
      <c r="AM531" s="14">
        <f>Rho_Coef0+Rho_Coef1*Solution!I531+Rho_Coef2*Solution!I531^2</f>
        <v>0.9719027127460419</v>
      </c>
      <c r="AO531" s="3" t="str">
        <f t="shared" si="265"/>
        <v xml:space="preserve"> </v>
      </c>
      <c r="AP531" s="3" t="str">
        <f t="shared" si="266"/>
        <v xml:space="preserve"> </v>
      </c>
      <c r="AQ531" s="3" t="str">
        <f t="shared" si="267"/>
        <v xml:space="preserve"> </v>
      </c>
      <c r="AR531" s="3" t="str">
        <f t="shared" si="268"/>
        <v xml:space="preserve"> </v>
      </c>
    </row>
    <row r="532" spans="1:44">
      <c r="A532" s="3">
        <f t="shared" si="269"/>
        <v>5.2899999999999316</v>
      </c>
      <c r="B532" s="3">
        <f t="shared" si="258"/>
        <v>0.48600000000055255</v>
      </c>
      <c r="C532" s="3">
        <f t="shared" si="259"/>
        <v>4.8083200000000117</v>
      </c>
      <c r="D532" s="14">
        <f t="shared" si="270"/>
        <v>-0.6041093850340824</v>
      </c>
      <c r="E532" s="14">
        <f t="shared" si="263"/>
        <v>-0.1125267033646899</v>
      </c>
      <c r="F532" s="14">
        <f t="shared" si="260"/>
        <v>-0.23063608839821975</v>
      </c>
      <c r="G532" s="3">
        <f t="shared" si="264"/>
        <v>-20.099828117777498</v>
      </c>
      <c r="H532" s="3">
        <f t="shared" si="261"/>
        <v>120.68210191575037</v>
      </c>
      <c r="I532" s="3">
        <f t="shared" si="262"/>
        <v>297.28703975283292</v>
      </c>
      <c r="P532" s="3" t="str">
        <f t="shared" si="288"/>
        <v xml:space="preserve"> </v>
      </c>
      <c r="Q532" s="3" t="str">
        <f t="shared" si="271"/>
        <v xml:space="preserve"> </v>
      </c>
      <c r="R532" s="3" t="str">
        <f t="shared" si="272"/>
        <v xml:space="preserve"> </v>
      </c>
      <c r="S532" s="3" t="str">
        <f t="shared" si="273"/>
        <v xml:space="preserve"> </v>
      </c>
      <c r="T532" s="3" t="str">
        <f t="shared" si="274"/>
        <v xml:space="preserve"> </v>
      </c>
      <c r="U532" s="3" t="str">
        <f t="shared" si="275"/>
        <v xml:space="preserve"> </v>
      </c>
      <c r="V532" s="3" t="str">
        <f t="shared" si="276"/>
        <v xml:space="preserve"> </v>
      </c>
      <c r="W532" s="3" t="str">
        <f t="shared" si="277"/>
        <v xml:space="preserve"> </v>
      </c>
      <c r="X532" s="3">
        <f t="shared" si="278"/>
        <v>0.48600000000055255</v>
      </c>
      <c r="Y532" s="3" t="str">
        <f t="shared" si="279"/>
        <v xml:space="preserve"> </v>
      </c>
      <c r="AA532" s="16" t="str">
        <f t="shared" si="280"/>
        <v>UprStage</v>
      </c>
      <c r="AC532" s="3">
        <f t="shared" si="281"/>
        <v>2.3982428571428556</v>
      </c>
      <c r="AD532" s="3">
        <f t="shared" si="282"/>
        <v>19.801588161411491</v>
      </c>
      <c r="AE532" s="3">
        <f t="shared" si="283"/>
        <v>2.410077142857157</v>
      </c>
      <c r="AF532" s="3">
        <f t="shared" si="285"/>
        <v>11.474530381393228</v>
      </c>
      <c r="AH532" s="28">
        <f t="shared" si="286"/>
        <v>0.26300000000000001</v>
      </c>
      <c r="AI532" s="28">
        <f t="shared" si="287"/>
        <v>2.5446900494077322E-4</v>
      </c>
      <c r="AJ532" s="40">
        <f t="shared" si="284"/>
        <v>1.1474530381393228E-2</v>
      </c>
      <c r="AK532" s="28"/>
      <c r="AM532" s="14">
        <f>Rho_Coef0+Rho_Coef1*Solution!I532+Rho_Coef2*Solution!I532^2</f>
        <v>0.97178933482056151</v>
      </c>
      <c r="AO532" s="3" t="str">
        <f t="shared" si="265"/>
        <v xml:space="preserve"> </v>
      </c>
      <c r="AP532" s="3" t="str">
        <f t="shared" si="266"/>
        <v xml:space="preserve"> </v>
      </c>
      <c r="AQ532" s="3" t="str">
        <f t="shared" si="267"/>
        <v xml:space="preserve"> </v>
      </c>
      <c r="AR532" s="3" t="str">
        <f t="shared" si="268"/>
        <v xml:space="preserve"> </v>
      </c>
    </row>
    <row r="533" spans="1:44">
      <c r="A533" s="3">
        <f t="shared" si="269"/>
        <v>5.2999999999999314</v>
      </c>
      <c r="B533" s="3">
        <f t="shared" si="258"/>
        <v>0.40500000000055397</v>
      </c>
      <c r="C533" s="3">
        <f t="shared" si="259"/>
        <v>4.8127750000000171</v>
      </c>
      <c r="D533" s="14">
        <f t="shared" si="270"/>
        <v>-0.60202851180232075</v>
      </c>
      <c r="E533" s="14">
        <f t="shared" si="263"/>
        <v>-0.11247080788808024</v>
      </c>
      <c r="F533" s="14">
        <f t="shared" si="260"/>
        <v>-0.30949931968984701</v>
      </c>
      <c r="G533" s="3">
        <f t="shared" si="264"/>
        <v>-26.986126982005135</v>
      </c>
      <c r="H533" s="3">
        <f t="shared" si="261"/>
        <v>120.48110363457259</v>
      </c>
      <c r="I533" s="3">
        <f t="shared" si="262"/>
        <v>298.49251146564137</v>
      </c>
      <c r="P533" s="3" t="str">
        <f t="shared" si="288"/>
        <v xml:space="preserve"> </v>
      </c>
      <c r="Q533" s="3" t="str">
        <f t="shared" si="271"/>
        <v xml:space="preserve"> </v>
      </c>
      <c r="R533" s="3" t="str">
        <f t="shared" si="272"/>
        <v xml:space="preserve"> </v>
      </c>
      <c r="S533" s="3" t="str">
        <f t="shared" si="273"/>
        <v xml:space="preserve"> </v>
      </c>
      <c r="T533" s="3" t="str">
        <f t="shared" si="274"/>
        <v xml:space="preserve"> </v>
      </c>
      <c r="U533" s="3" t="str">
        <f t="shared" si="275"/>
        <v xml:space="preserve"> </v>
      </c>
      <c r="V533" s="3" t="str">
        <f t="shared" si="276"/>
        <v xml:space="preserve"> </v>
      </c>
      <c r="W533" s="3" t="str">
        <f t="shared" si="277"/>
        <v xml:space="preserve"> </v>
      </c>
      <c r="X533" s="3">
        <f t="shared" si="278"/>
        <v>0.40500000000055397</v>
      </c>
      <c r="Y533" s="3" t="str">
        <f t="shared" si="279"/>
        <v xml:space="preserve"> </v>
      </c>
      <c r="AA533" s="16" t="str">
        <f t="shared" si="280"/>
        <v>UprStage</v>
      </c>
      <c r="AC533" s="3">
        <f t="shared" si="281"/>
        <v>2.3982428571428556</v>
      </c>
      <c r="AD533" s="3">
        <f t="shared" si="282"/>
        <v>19.801588161411491</v>
      </c>
      <c r="AE533" s="3">
        <f t="shared" si="283"/>
        <v>2.4145321428571624</v>
      </c>
      <c r="AF533" s="3">
        <f t="shared" si="285"/>
        <v>11.468830629020129</v>
      </c>
      <c r="AH533" s="28">
        <f t="shared" si="286"/>
        <v>0.26300000000000001</v>
      </c>
      <c r="AI533" s="28">
        <f t="shared" si="287"/>
        <v>2.5446900494077322E-4</v>
      </c>
      <c r="AJ533" s="40">
        <f t="shared" si="284"/>
        <v>1.1468830629020129E-2</v>
      </c>
      <c r="AK533" s="28"/>
      <c r="AM533" s="14">
        <f>Rho_Coef0+Rho_Coef1*Solution!I533+Rho_Coef2*Solution!I533^2</f>
        <v>0.97167612273007431</v>
      </c>
      <c r="AO533" s="3" t="str">
        <f t="shared" si="265"/>
        <v xml:space="preserve"> </v>
      </c>
      <c r="AP533" s="3" t="str">
        <f t="shared" si="266"/>
        <v xml:space="preserve"> </v>
      </c>
      <c r="AQ533" s="3" t="str">
        <f t="shared" si="267"/>
        <v xml:space="preserve"> </v>
      </c>
      <c r="AR533" s="3" t="str">
        <f t="shared" si="268"/>
        <v xml:space="preserve"> </v>
      </c>
    </row>
    <row r="534" spans="1:44">
      <c r="A534" s="3">
        <f t="shared" si="269"/>
        <v>5.3099999999999312</v>
      </c>
      <c r="B534" s="3">
        <f t="shared" si="258"/>
        <v>0.3240000000005554</v>
      </c>
      <c r="C534" s="3">
        <f t="shared" si="259"/>
        <v>4.816420000000023</v>
      </c>
      <c r="D534" s="14">
        <f t="shared" si="270"/>
        <v>-0.59926478672231087</v>
      </c>
      <c r="E534" s="14">
        <f t="shared" si="263"/>
        <v>-0.11242507522539961</v>
      </c>
      <c r="F534" s="14">
        <f t="shared" si="260"/>
        <v>-0.3876898619471551</v>
      </c>
      <c r="G534" s="3">
        <f t="shared" si="264"/>
        <v>-33.81753382901109</v>
      </c>
      <c r="H534" s="3">
        <f t="shared" si="261"/>
        <v>120.21124236475254</v>
      </c>
      <c r="I534" s="3">
        <f t="shared" si="262"/>
        <v>299.69563162529568</v>
      </c>
      <c r="P534" s="3" t="str">
        <f t="shared" si="288"/>
        <v xml:space="preserve"> </v>
      </c>
      <c r="Q534" s="3" t="str">
        <f t="shared" si="271"/>
        <v xml:space="preserve"> </v>
      </c>
      <c r="R534" s="3" t="str">
        <f t="shared" si="272"/>
        <v xml:space="preserve"> </v>
      </c>
      <c r="S534" s="3" t="str">
        <f t="shared" si="273"/>
        <v xml:space="preserve"> </v>
      </c>
      <c r="T534" s="3" t="str">
        <f t="shared" si="274"/>
        <v xml:space="preserve"> </v>
      </c>
      <c r="U534" s="3" t="str">
        <f t="shared" si="275"/>
        <v xml:space="preserve"> </v>
      </c>
      <c r="V534" s="3" t="str">
        <f t="shared" si="276"/>
        <v xml:space="preserve"> </v>
      </c>
      <c r="W534" s="3" t="str">
        <f t="shared" si="277"/>
        <v xml:space="preserve"> </v>
      </c>
      <c r="X534" s="3">
        <f t="shared" si="278"/>
        <v>0.3240000000005554</v>
      </c>
      <c r="Y534" s="3" t="str">
        <f t="shared" si="279"/>
        <v xml:space="preserve"> </v>
      </c>
      <c r="AA534" s="16" t="str">
        <f t="shared" si="280"/>
        <v>UprStage</v>
      </c>
      <c r="AC534" s="3">
        <f t="shared" si="281"/>
        <v>2.3982428571428556</v>
      </c>
      <c r="AD534" s="3">
        <f t="shared" si="282"/>
        <v>19.801588161411491</v>
      </c>
      <c r="AE534" s="3">
        <f t="shared" si="283"/>
        <v>2.4181771428571679</v>
      </c>
      <c r="AF534" s="3">
        <f t="shared" si="285"/>
        <v>11.464167195260321</v>
      </c>
      <c r="AH534" s="28">
        <f t="shared" si="286"/>
        <v>0.26300000000000001</v>
      </c>
      <c r="AI534" s="28">
        <f t="shared" si="287"/>
        <v>2.5446900494077322E-4</v>
      </c>
      <c r="AJ534" s="40">
        <f t="shared" si="284"/>
        <v>1.1464167195260321E-2</v>
      </c>
      <c r="AK534" s="28"/>
      <c r="AM534" s="14">
        <f>Rho_Coef0+Rho_Coef1*Solution!I534+Rho_Coef2*Solution!I534^2</f>
        <v>0.9715631413449598</v>
      </c>
      <c r="AO534" s="3" t="str">
        <f t="shared" si="265"/>
        <v xml:space="preserve"> </v>
      </c>
      <c r="AP534" s="3" t="str">
        <f t="shared" si="266"/>
        <v xml:space="preserve"> </v>
      </c>
      <c r="AQ534" s="3" t="str">
        <f t="shared" si="267"/>
        <v xml:space="preserve"> </v>
      </c>
      <c r="AR534" s="3" t="str">
        <f t="shared" si="268"/>
        <v xml:space="preserve"> </v>
      </c>
    </row>
    <row r="535" spans="1:44">
      <c r="A535" s="3">
        <f t="shared" si="269"/>
        <v>5.319999999999931</v>
      </c>
      <c r="B535" s="3">
        <f t="shared" si="258"/>
        <v>0.24300000000055677</v>
      </c>
      <c r="C535" s="3">
        <f t="shared" si="259"/>
        <v>4.8192550000000285</v>
      </c>
      <c r="D535" s="14">
        <f t="shared" si="270"/>
        <v>-0.59582856721609367</v>
      </c>
      <c r="E535" s="14">
        <f t="shared" si="263"/>
        <v>-0.11238950537664801</v>
      </c>
      <c r="F535" s="14">
        <f t="shared" si="260"/>
        <v>-0.46521807259218489</v>
      </c>
      <c r="G535" s="3">
        <f t="shared" si="264"/>
        <v>-40.593032207917148</v>
      </c>
      <c r="H535" s="3">
        <f t="shared" si="261"/>
        <v>119.87306702646242</v>
      </c>
      <c r="I535" s="3">
        <f t="shared" si="262"/>
        <v>300.89571439733282</v>
      </c>
      <c r="P535" s="3" t="str">
        <f t="shared" si="288"/>
        <v xml:space="preserve"> </v>
      </c>
      <c r="Q535" s="3" t="str">
        <f t="shared" si="271"/>
        <v xml:space="preserve"> </v>
      </c>
      <c r="R535" s="3" t="str">
        <f t="shared" si="272"/>
        <v xml:space="preserve"> </v>
      </c>
      <c r="S535" s="3" t="str">
        <f t="shared" si="273"/>
        <v xml:space="preserve"> </v>
      </c>
      <c r="T535" s="3" t="str">
        <f t="shared" si="274"/>
        <v xml:space="preserve"> </v>
      </c>
      <c r="U535" s="3" t="str">
        <f t="shared" si="275"/>
        <v xml:space="preserve"> </v>
      </c>
      <c r="V535" s="3" t="str">
        <f t="shared" si="276"/>
        <v xml:space="preserve"> </v>
      </c>
      <c r="W535" s="3" t="str">
        <f t="shared" si="277"/>
        <v xml:space="preserve"> </v>
      </c>
      <c r="X535" s="3">
        <f t="shared" si="278"/>
        <v>0.24300000000055677</v>
      </c>
      <c r="Y535" s="3" t="str">
        <f t="shared" si="279"/>
        <v xml:space="preserve"> </v>
      </c>
      <c r="AA535" s="16" t="str">
        <f t="shared" si="280"/>
        <v>UprStage</v>
      </c>
      <c r="AC535" s="3">
        <f t="shared" si="281"/>
        <v>2.3982428571428556</v>
      </c>
      <c r="AD535" s="3">
        <f t="shared" si="282"/>
        <v>19.801588161411491</v>
      </c>
      <c r="AE535" s="3">
        <f t="shared" si="283"/>
        <v>2.4210121428571734</v>
      </c>
      <c r="AF535" s="3">
        <f t="shared" si="285"/>
        <v>11.460540080113802</v>
      </c>
      <c r="AH535" s="28">
        <f t="shared" si="286"/>
        <v>0.26300000000000001</v>
      </c>
      <c r="AI535" s="28">
        <f t="shared" si="287"/>
        <v>2.5446900494077322E-4</v>
      </c>
      <c r="AJ535" s="40">
        <f t="shared" si="284"/>
        <v>1.1460540080113801E-2</v>
      </c>
      <c r="AK535" s="28"/>
      <c r="AM535" s="14">
        <f>Rho_Coef0+Rho_Coef1*Solution!I535+Rho_Coef2*Solution!I535^2</f>
        <v>0.97145045500370242</v>
      </c>
      <c r="AO535" s="3" t="str">
        <f t="shared" si="265"/>
        <v xml:space="preserve"> </v>
      </c>
      <c r="AP535" s="3" t="str">
        <f t="shared" si="266"/>
        <v xml:space="preserve"> </v>
      </c>
      <c r="AQ535" s="3" t="str">
        <f t="shared" si="267"/>
        <v xml:space="preserve"> </v>
      </c>
      <c r="AR535" s="3" t="str">
        <f t="shared" si="268"/>
        <v xml:space="preserve"> </v>
      </c>
    </row>
    <row r="536" spans="1:44">
      <c r="A536" s="3">
        <f t="shared" si="269"/>
        <v>5.3299999999999308</v>
      </c>
      <c r="B536" s="3">
        <f t="shared" si="258"/>
        <v>0.16200000000055825</v>
      </c>
      <c r="C536" s="3">
        <f t="shared" si="259"/>
        <v>4.8212800000000344</v>
      </c>
      <c r="D536" s="14">
        <f t="shared" si="270"/>
        <v>-0.59173141019820785</v>
      </c>
      <c r="E536" s="14">
        <f t="shared" si="263"/>
        <v>-0.11236409834182541</v>
      </c>
      <c r="F536" s="14">
        <f t="shared" si="260"/>
        <v>-0.54209550853947497</v>
      </c>
      <c r="G536" s="3">
        <f t="shared" si="264"/>
        <v>-47.31173922337976</v>
      </c>
      <c r="H536" s="3">
        <f t="shared" si="261"/>
        <v>119.46713670438325</v>
      </c>
      <c r="I536" s="3">
        <f t="shared" si="262"/>
        <v>302.0920794806363</v>
      </c>
      <c r="P536" s="3" t="str">
        <f t="shared" si="288"/>
        <v xml:space="preserve"> </v>
      </c>
      <c r="Q536" s="3" t="str">
        <f t="shared" si="271"/>
        <v xml:space="preserve"> </v>
      </c>
      <c r="R536" s="3" t="str">
        <f t="shared" si="272"/>
        <v xml:space="preserve"> </v>
      </c>
      <c r="S536" s="3" t="str">
        <f t="shared" si="273"/>
        <v xml:space="preserve"> </v>
      </c>
      <c r="T536" s="3" t="str">
        <f t="shared" si="274"/>
        <v xml:space="preserve"> </v>
      </c>
      <c r="U536" s="3" t="str">
        <f t="shared" si="275"/>
        <v xml:space="preserve"> </v>
      </c>
      <c r="V536" s="3" t="str">
        <f t="shared" si="276"/>
        <v xml:space="preserve"> </v>
      </c>
      <c r="W536" s="3" t="str">
        <f t="shared" si="277"/>
        <v xml:space="preserve"> </v>
      </c>
      <c r="X536" s="3">
        <f t="shared" si="278"/>
        <v>0.16200000000055825</v>
      </c>
      <c r="Y536" s="3" t="str">
        <f t="shared" si="279"/>
        <v xml:space="preserve"> </v>
      </c>
      <c r="AA536" s="16" t="str">
        <f t="shared" si="280"/>
        <v>UprStage</v>
      </c>
      <c r="AC536" s="3">
        <f t="shared" si="281"/>
        <v>2.3982428571428556</v>
      </c>
      <c r="AD536" s="3">
        <f t="shared" si="282"/>
        <v>19.801588161411491</v>
      </c>
      <c r="AE536" s="3">
        <f t="shared" si="283"/>
        <v>2.4230371428571789</v>
      </c>
      <c r="AF536" s="3">
        <f t="shared" si="285"/>
        <v>11.457949283580572</v>
      </c>
      <c r="AH536" s="28">
        <f t="shared" si="286"/>
        <v>0.26300000000000001</v>
      </c>
      <c r="AI536" s="28">
        <f t="shared" si="287"/>
        <v>2.5446900494077322E-4</v>
      </c>
      <c r="AJ536" s="40">
        <f t="shared" si="284"/>
        <v>1.1457949283580572E-2</v>
      </c>
      <c r="AK536" s="28"/>
      <c r="AM536" s="14">
        <f>Rho_Coef0+Rho_Coef1*Solution!I536+Rho_Coef2*Solution!I536^2</f>
        <v>0.97133812750304116</v>
      </c>
      <c r="AO536" s="3" t="str">
        <f t="shared" si="265"/>
        <v xml:space="preserve"> </v>
      </c>
      <c r="AP536" s="3" t="str">
        <f t="shared" si="266"/>
        <v xml:space="preserve"> </v>
      </c>
      <c r="AQ536" s="3" t="str">
        <f t="shared" si="267"/>
        <v xml:space="preserve"> </v>
      </c>
      <c r="AR536" s="3" t="str">
        <f t="shared" si="268"/>
        <v xml:space="preserve"> </v>
      </c>
    </row>
    <row r="537" spans="1:44">
      <c r="A537" s="3">
        <f t="shared" si="269"/>
        <v>5.3399999999999306</v>
      </c>
      <c r="B537" s="3">
        <f t="shared" si="258"/>
        <v>8.1000000000559624E-2</v>
      </c>
      <c r="C537" s="3">
        <f t="shared" si="259"/>
        <v>4.8224950000000399</v>
      </c>
      <c r="D537" s="14">
        <f t="shared" si="270"/>
        <v>-0.58698602483077289</v>
      </c>
      <c r="E537" s="14">
        <f t="shared" si="263"/>
        <v>-0.11234885412093179</v>
      </c>
      <c r="F537" s="14">
        <f t="shared" si="260"/>
        <v>-0.61833487895114503</v>
      </c>
      <c r="G537" s="3">
        <f t="shared" si="264"/>
        <v>-53.972902421765745</v>
      </c>
      <c r="H537" s="3">
        <f t="shared" si="261"/>
        <v>118.99401931214945</v>
      </c>
      <c r="I537" s="3">
        <f t="shared" si="262"/>
        <v>303.28405220255905</v>
      </c>
      <c r="P537" s="3" t="str">
        <f t="shared" si="288"/>
        <v xml:space="preserve"> </v>
      </c>
      <c r="Q537" s="3" t="str">
        <f t="shared" si="271"/>
        <v xml:space="preserve"> </v>
      </c>
      <c r="R537" s="3" t="str">
        <f t="shared" si="272"/>
        <v xml:space="preserve"> </v>
      </c>
      <c r="S537" s="3" t="str">
        <f t="shared" si="273"/>
        <v xml:space="preserve"> </v>
      </c>
      <c r="T537" s="3" t="str">
        <f t="shared" si="274"/>
        <v xml:space="preserve"> </v>
      </c>
      <c r="U537" s="3" t="str">
        <f t="shared" si="275"/>
        <v xml:space="preserve"> </v>
      </c>
      <c r="V537" s="3" t="str">
        <f t="shared" si="276"/>
        <v xml:space="preserve"> </v>
      </c>
      <c r="W537" s="3" t="str">
        <f t="shared" si="277"/>
        <v xml:space="preserve"> </v>
      </c>
      <c r="X537" s="3">
        <f t="shared" si="278"/>
        <v>8.1000000000559624E-2</v>
      </c>
      <c r="Y537" s="3" t="str">
        <f t="shared" si="279"/>
        <v xml:space="preserve"> </v>
      </c>
      <c r="AA537" s="16" t="str">
        <f t="shared" si="280"/>
        <v>UprStage</v>
      </c>
      <c r="AC537" s="3">
        <f t="shared" si="281"/>
        <v>2.3982428571428556</v>
      </c>
      <c r="AD537" s="3">
        <f t="shared" si="282"/>
        <v>19.801588161411491</v>
      </c>
      <c r="AE537" s="3">
        <f t="shared" si="283"/>
        <v>2.4242521428571844</v>
      </c>
      <c r="AF537" s="3">
        <f t="shared" si="285"/>
        <v>11.456394805660629</v>
      </c>
      <c r="AH537" s="28">
        <f t="shared" si="286"/>
        <v>0.26300000000000001</v>
      </c>
      <c r="AI537" s="28">
        <f t="shared" si="287"/>
        <v>2.5446900494077322E-4</v>
      </c>
      <c r="AJ537" s="40">
        <f t="shared" si="284"/>
        <v>1.1456394805660628E-2</v>
      </c>
      <c r="AK537" s="28"/>
      <c r="AM537" s="14">
        <f>Rho_Coef0+Rho_Coef1*Solution!I537+Rho_Coef2*Solution!I537^2</f>
        <v>0.971226222089422</v>
      </c>
      <c r="AO537" s="3" t="str">
        <f t="shared" si="265"/>
        <v xml:space="preserve"> </v>
      </c>
      <c r="AP537" s="3" t="str">
        <f t="shared" si="266"/>
        <v xml:space="preserve"> </v>
      </c>
      <c r="AQ537" s="3" t="str">
        <f t="shared" si="267"/>
        <v xml:space="preserve"> </v>
      </c>
      <c r="AR537" s="3" t="str">
        <f t="shared" si="268"/>
        <v xml:space="preserve"> </v>
      </c>
    </row>
    <row r="538" spans="1:44">
      <c r="A538" s="3">
        <f t="shared" si="269"/>
        <v>5.3499999999999304</v>
      </c>
      <c r="B538" s="3">
        <f t="shared" si="258"/>
        <v>5.6110671664555412E-13</v>
      </c>
      <c r="C538" s="3">
        <f t="shared" si="259"/>
        <v>4.8229000000000459</v>
      </c>
      <c r="D538" s="14">
        <f t="shared" si="270"/>
        <v>-0.58160622541001528</v>
      </c>
      <c r="E538" s="14">
        <f t="shared" si="263"/>
        <v>-0.11234377271396723</v>
      </c>
      <c r="F538" s="14">
        <f t="shared" si="260"/>
        <v>-0.6939499981234214</v>
      </c>
      <c r="G538" s="3">
        <f t="shared" si="264"/>
        <v>-60.575896506731546</v>
      </c>
      <c r="H538" s="3">
        <f t="shared" si="261"/>
        <v>118.45429028793178</v>
      </c>
      <c r="I538" s="3">
        <f t="shared" si="262"/>
        <v>304.47096360085521</v>
      </c>
      <c r="P538" s="3" t="str">
        <f t="shared" si="288"/>
        <v xml:space="preserve"> </v>
      </c>
      <c r="Q538" s="3" t="str">
        <f t="shared" si="271"/>
        <v xml:space="preserve"> </v>
      </c>
      <c r="R538" s="3" t="str">
        <f t="shared" si="272"/>
        <v xml:space="preserve"> </v>
      </c>
      <c r="S538" s="3" t="str">
        <f t="shared" si="273"/>
        <v xml:space="preserve"> </v>
      </c>
      <c r="T538" s="3" t="str">
        <f t="shared" si="274"/>
        <v xml:space="preserve"> </v>
      </c>
      <c r="U538" s="3" t="str">
        <f t="shared" si="275"/>
        <v xml:space="preserve"> </v>
      </c>
      <c r="V538" s="3" t="str">
        <f t="shared" si="276"/>
        <v xml:space="preserve"> </v>
      </c>
      <c r="W538" s="3" t="str">
        <f t="shared" si="277"/>
        <v xml:space="preserve"> </v>
      </c>
      <c r="X538" s="3">
        <f t="shared" si="278"/>
        <v>5.6110671664555412E-13</v>
      </c>
      <c r="Y538" s="3" t="str">
        <f t="shared" si="279"/>
        <v xml:space="preserve"> </v>
      </c>
      <c r="AA538" s="16" t="str">
        <f t="shared" si="280"/>
        <v>UprStage</v>
      </c>
      <c r="AC538" s="3">
        <f t="shared" si="281"/>
        <v>2.3982428571428556</v>
      </c>
      <c r="AD538" s="3">
        <f t="shared" si="282"/>
        <v>19.801588161411491</v>
      </c>
      <c r="AE538" s="3">
        <f t="shared" si="283"/>
        <v>2.4246571428571899</v>
      </c>
      <c r="AF538" s="3">
        <f t="shared" si="285"/>
        <v>11.455876646353978</v>
      </c>
      <c r="AH538" s="28">
        <f t="shared" si="286"/>
        <v>0.26300000000000001</v>
      </c>
      <c r="AI538" s="28">
        <f t="shared" si="287"/>
        <v>2.5446900494077322E-4</v>
      </c>
      <c r="AJ538" s="40">
        <f t="shared" si="284"/>
        <v>1.1455876646353978E-2</v>
      </c>
      <c r="AK538" s="28"/>
      <c r="AM538" s="14">
        <f>Rho_Coef0+Rho_Coef1*Solution!I538+Rho_Coef2*Solution!I538^2</f>
        <v>0.97111480145172224</v>
      </c>
      <c r="AO538" s="3" t="str">
        <f t="shared" si="265"/>
        <v xml:space="preserve"> </v>
      </c>
      <c r="AP538" s="3" t="str">
        <f t="shared" si="266"/>
        <v xml:space="preserve"> </v>
      </c>
      <c r="AQ538" s="3" t="str">
        <f t="shared" si="267"/>
        <v xml:space="preserve"> </v>
      </c>
      <c r="AR538" s="3" t="str">
        <f t="shared" si="268"/>
        <v xml:space="preserve"> </v>
      </c>
    </row>
    <row r="539" spans="1:44">
      <c r="A539" s="3">
        <f t="shared" si="269"/>
        <v>5.3599999999999302</v>
      </c>
      <c r="B539" s="3">
        <f t="shared" si="258"/>
        <v>0</v>
      </c>
      <c r="C539" s="3">
        <f t="shared" si="259"/>
        <v>4.8229000000000486</v>
      </c>
      <c r="D539" s="14">
        <f t="shared" si="270"/>
        <v>-0.57560688456228915</v>
      </c>
      <c r="E539" s="14">
        <f t="shared" si="263"/>
        <v>-0.1123437727139672</v>
      </c>
      <c r="F539" s="14">
        <f t="shared" si="260"/>
        <v>-0.68795065727625637</v>
      </c>
      <c r="G539" s="3">
        <f t="shared" si="264"/>
        <v>-60.052205388856756</v>
      </c>
      <c r="H539" s="3">
        <f t="shared" si="261"/>
        <v>117.84853132286447</v>
      </c>
      <c r="I539" s="3">
        <f t="shared" si="262"/>
        <v>305.65250389346511</v>
      </c>
      <c r="P539" s="3" t="str">
        <f t="shared" si="288"/>
        <v xml:space="preserve"> </v>
      </c>
      <c r="Q539" s="3" t="str">
        <f t="shared" si="271"/>
        <v xml:space="preserve"> </v>
      </c>
      <c r="R539" s="3" t="str">
        <f t="shared" si="272"/>
        <v xml:space="preserve"> </v>
      </c>
      <c r="S539" s="3" t="str">
        <f t="shared" si="273"/>
        <v xml:space="preserve"> </v>
      </c>
      <c r="T539" s="3" t="str">
        <f t="shared" si="274"/>
        <v xml:space="preserve"> </v>
      </c>
      <c r="U539" s="3" t="str">
        <f t="shared" si="275"/>
        <v xml:space="preserve"> </v>
      </c>
      <c r="V539" s="3" t="str">
        <f t="shared" si="276"/>
        <v xml:space="preserve"> </v>
      </c>
      <c r="W539" s="3" t="str">
        <f t="shared" si="277"/>
        <v xml:space="preserve"> </v>
      </c>
      <c r="X539" s="3" t="str">
        <f t="shared" si="278"/>
        <v xml:space="preserve"> </v>
      </c>
      <c r="Y539" s="3">
        <f t="shared" si="279"/>
        <v>0</v>
      </c>
      <c r="AA539" s="16" t="str">
        <f t="shared" si="280"/>
        <v>UprStage</v>
      </c>
      <c r="AC539" s="3">
        <f t="shared" si="281"/>
        <v>2.3982428571428556</v>
      </c>
      <c r="AD539" s="3">
        <f t="shared" si="282"/>
        <v>19.801588161411491</v>
      </c>
      <c r="AE539" s="3">
        <f t="shared" si="283"/>
        <v>2.4246571428571926</v>
      </c>
      <c r="AF539" s="3">
        <f t="shared" si="285"/>
        <v>11.455876646353975</v>
      </c>
      <c r="AH539" s="28">
        <f t="shared" si="286"/>
        <v>0.26300000000000001</v>
      </c>
      <c r="AI539" s="28">
        <f t="shared" si="287"/>
        <v>2.5446900494077322E-4</v>
      </c>
      <c r="AJ539" s="40">
        <f t="shared" si="284"/>
        <v>1.1455876646353974E-2</v>
      </c>
      <c r="AK539" s="28"/>
      <c r="AM539" s="14">
        <f>Rho_Coef0+Rho_Coef1*Solution!I539+Rho_Coef2*Solution!I539^2</f>
        <v>0.97100389454418901</v>
      </c>
      <c r="AO539" s="3" t="str">
        <f t="shared" si="265"/>
        <v xml:space="preserve"> </v>
      </c>
      <c r="AP539" s="3" t="str">
        <f t="shared" si="266"/>
        <v xml:space="preserve"> </v>
      </c>
      <c r="AQ539" s="3" t="str">
        <f t="shared" si="267"/>
        <v xml:space="preserve"> </v>
      </c>
      <c r="AR539" s="3" t="str">
        <f t="shared" si="268"/>
        <v xml:space="preserve"> </v>
      </c>
    </row>
    <row r="540" spans="1:44">
      <c r="A540" s="3">
        <f t="shared" si="269"/>
        <v>5.3699999999999299</v>
      </c>
      <c r="B540" s="3">
        <f t="shared" si="258"/>
        <v>0</v>
      </c>
      <c r="C540" s="3">
        <f t="shared" si="259"/>
        <v>4.8229000000000486</v>
      </c>
      <c r="D540" s="14">
        <f t="shared" si="270"/>
        <v>-0.5696905089228792</v>
      </c>
      <c r="E540" s="14">
        <f t="shared" si="263"/>
        <v>-0.1123437727139672</v>
      </c>
      <c r="F540" s="14">
        <f t="shared" si="260"/>
        <v>-0.68203428163684643</v>
      </c>
      <c r="G540" s="3">
        <f t="shared" si="264"/>
        <v>-59.535756423661851</v>
      </c>
      <c r="H540" s="3">
        <f t="shared" si="261"/>
        <v>117.24800926897591</v>
      </c>
      <c r="I540" s="3">
        <f t="shared" si="262"/>
        <v>306.82801241887256</v>
      </c>
      <c r="P540" s="3" t="str">
        <f t="shared" si="288"/>
        <v xml:space="preserve"> </v>
      </c>
      <c r="Q540" s="3" t="str">
        <f t="shared" si="271"/>
        <v xml:space="preserve"> </v>
      </c>
      <c r="R540" s="3" t="str">
        <f t="shared" si="272"/>
        <v xml:space="preserve"> </v>
      </c>
      <c r="S540" s="3" t="str">
        <f t="shared" si="273"/>
        <v xml:space="preserve"> </v>
      </c>
      <c r="T540" s="3" t="str">
        <f t="shared" si="274"/>
        <v xml:space="preserve"> </v>
      </c>
      <c r="U540" s="3" t="str">
        <f t="shared" si="275"/>
        <v xml:space="preserve"> </v>
      </c>
      <c r="V540" s="3" t="str">
        <f t="shared" si="276"/>
        <v xml:space="preserve"> </v>
      </c>
      <c r="W540" s="3" t="str">
        <f t="shared" si="277"/>
        <v xml:space="preserve"> </v>
      </c>
      <c r="X540" s="3" t="str">
        <f t="shared" si="278"/>
        <v xml:space="preserve"> </v>
      </c>
      <c r="Y540" s="3">
        <f t="shared" si="279"/>
        <v>0</v>
      </c>
      <c r="AA540" s="16" t="str">
        <f t="shared" si="280"/>
        <v>UprStage</v>
      </c>
      <c r="AC540" s="3">
        <f t="shared" si="281"/>
        <v>2.3982428571428556</v>
      </c>
      <c r="AD540" s="3">
        <f t="shared" si="282"/>
        <v>19.801588161411491</v>
      </c>
      <c r="AE540" s="3">
        <f t="shared" si="283"/>
        <v>2.4246571428571926</v>
      </c>
      <c r="AF540" s="3">
        <f t="shared" si="285"/>
        <v>11.455876646353975</v>
      </c>
      <c r="AH540" s="28">
        <f t="shared" si="286"/>
        <v>0.26300000000000001</v>
      </c>
      <c r="AI540" s="28">
        <f t="shared" si="287"/>
        <v>2.5446900494077322E-4</v>
      </c>
      <c r="AJ540" s="40">
        <f t="shared" si="284"/>
        <v>1.1455876646353974E-2</v>
      </c>
      <c r="AK540" s="28"/>
      <c r="AM540" s="14">
        <f>Rho_Coef0+Rho_Coef1*Solution!I540+Rho_Coef2*Solution!I540^2</f>
        <v>0.97089356324324005</v>
      </c>
      <c r="AO540" s="3" t="str">
        <f t="shared" si="265"/>
        <v xml:space="preserve"> </v>
      </c>
      <c r="AP540" s="3" t="str">
        <f t="shared" si="266"/>
        <v xml:space="preserve"> </v>
      </c>
      <c r="AQ540" s="3" t="str">
        <f t="shared" si="267"/>
        <v xml:space="preserve"> </v>
      </c>
      <c r="AR540" s="3" t="str">
        <f t="shared" si="268"/>
        <v xml:space="preserve"> </v>
      </c>
    </row>
    <row r="541" spans="1:44">
      <c r="A541" s="3">
        <f t="shared" si="269"/>
        <v>5.3799999999999297</v>
      </c>
      <c r="B541" s="3">
        <f t="shared" si="258"/>
        <v>0</v>
      </c>
      <c r="C541" s="3">
        <f t="shared" si="259"/>
        <v>4.8229000000000486</v>
      </c>
      <c r="D541" s="14">
        <f t="shared" si="270"/>
        <v>-0.56385561529520412</v>
      </c>
      <c r="E541" s="14">
        <f t="shared" si="263"/>
        <v>-0.1123437727139672</v>
      </c>
      <c r="F541" s="14">
        <f t="shared" si="260"/>
        <v>-0.67619938800917134</v>
      </c>
      <c r="G541" s="3">
        <f t="shared" si="264"/>
        <v>-59.026420140826431</v>
      </c>
      <c r="H541" s="3">
        <f t="shared" si="261"/>
        <v>116.65265170473928</v>
      </c>
      <c r="I541" s="3">
        <f t="shared" si="262"/>
        <v>307.99754119055524</v>
      </c>
      <c r="P541" s="3" t="str">
        <f t="shared" si="288"/>
        <v xml:space="preserve"> </v>
      </c>
      <c r="Q541" s="3" t="str">
        <f t="shared" si="271"/>
        <v xml:space="preserve"> </v>
      </c>
      <c r="R541" s="3" t="str">
        <f t="shared" si="272"/>
        <v xml:space="preserve"> </v>
      </c>
      <c r="S541" s="3" t="str">
        <f t="shared" si="273"/>
        <v xml:space="preserve"> </v>
      </c>
      <c r="T541" s="3" t="str">
        <f t="shared" si="274"/>
        <v xml:space="preserve"> </v>
      </c>
      <c r="U541" s="3" t="str">
        <f t="shared" si="275"/>
        <v xml:space="preserve"> </v>
      </c>
      <c r="V541" s="3" t="str">
        <f t="shared" si="276"/>
        <v xml:space="preserve"> </v>
      </c>
      <c r="W541" s="3" t="str">
        <f t="shared" si="277"/>
        <v xml:space="preserve"> </v>
      </c>
      <c r="X541" s="3" t="str">
        <f t="shared" si="278"/>
        <v xml:space="preserve"> </v>
      </c>
      <c r="Y541" s="3">
        <f t="shared" si="279"/>
        <v>0</v>
      </c>
      <c r="AA541" s="16" t="str">
        <f t="shared" si="280"/>
        <v>UprStage</v>
      </c>
      <c r="AC541" s="3">
        <f t="shared" si="281"/>
        <v>2.3982428571428556</v>
      </c>
      <c r="AD541" s="3">
        <f t="shared" si="282"/>
        <v>19.801588161411491</v>
      </c>
      <c r="AE541" s="3">
        <f t="shared" si="283"/>
        <v>2.4246571428571926</v>
      </c>
      <c r="AF541" s="3">
        <f t="shared" si="285"/>
        <v>11.455876646353975</v>
      </c>
      <c r="AH541" s="28">
        <f t="shared" si="286"/>
        <v>0.26300000000000001</v>
      </c>
      <c r="AI541" s="28">
        <f t="shared" si="287"/>
        <v>2.5446900494077322E-4</v>
      </c>
      <c r="AJ541" s="40">
        <f t="shared" si="284"/>
        <v>1.1455876646353974E-2</v>
      </c>
      <c r="AK541" s="28"/>
      <c r="AM541" s="14">
        <f>Rho_Coef0+Rho_Coef1*Solution!I541+Rho_Coef2*Solution!I541^2</f>
        <v>0.97078380252286234</v>
      </c>
      <c r="AO541" s="3" t="str">
        <f t="shared" si="265"/>
        <v xml:space="preserve"> </v>
      </c>
      <c r="AP541" s="3" t="str">
        <f t="shared" si="266"/>
        <v xml:space="preserve"> </v>
      </c>
      <c r="AQ541" s="3" t="str">
        <f t="shared" si="267"/>
        <v xml:space="preserve"> </v>
      </c>
      <c r="AR541" s="3" t="str">
        <f t="shared" si="268"/>
        <v xml:space="preserve"> </v>
      </c>
    </row>
    <row r="542" spans="1:44">
      <c r="A542" s="3">
        <f t="shared" si="269"/>
        <v>5.3899999999999295</v>
      </c>
      <c r="B542" s="3">
        <f t="shared" si="258"/>
        <v>0</v>
      </c>
      <c r="C542" s="3">
        <f t="shared" si="259"/>
        <v>4.8229000000000486</v>
      </c>
      <c r="D542" s="14">
        <f t="shared" si="270"/>
        <v>-0.55810071493398627</v>
      </c>
      <c r="E542" s="14">
        <f t="shared" si="263"/>
        <v>-0.1123437727139672</v>
      </c>
      <c r="F542" s="14">
        <f t="shared" si="260"/>
        <v>-0.6704444876479535</v>
      </c>
      <c r="G542" s="3">
        <f t="shared" si="264"/>
        <v>-58.524066585627367</v>
      </c>
      <c r="H542" s="3">
        <f t="shared" si="261"/>
        <v>116.06238750333102</v>
      </c>
      <c r="I542" s="3">
        <f t="shared" si="262"/>
        <v>309.1611415042733</v>
      </c>
      <c r="P542" s="3" t="str">
        <f t="shared" si="288"/>
        <v xml:space="preserve"> </v>
      </c>
      <c r="Q542" s="3" t="str">
        <f t="shared" si="271"/>
        <v xml:space="preserve"> </v>
      </c>
      <c r="R542" s="3" t="str">
        <f t="shared" si="272"/>
        <v xml:space="preserve"> </v>
      </c>
      <c r="S542" s="3" t="str">
        <f t="shared" si="273"/>
        <v xml:space="preserve"> </v>
      </c>
      <c r="T542" s="3" t="str">
        <f t="shared" si="274"/>
        <v xml:space="preserve"> </v>
      </c>
      <c r="U542" s="3" t="str">
        <f t="shared" si="275"/>
        <v xml:space="preserve"> </v>
      </c>
      <c r="V542" s="3" t="str">
        <f t="shared" si="276"/>
        <v xml:space="preserve"> </v>
      </c>
      <c r="W542" s="3" t="str">
        <f t="shared" si="277"/>
        <v xml:space="preserve"> </v>
      </c>
      <c r="X542" s="3" t="str">
        <f t="shared" si="278"/>
        <v xml:space="preserve"> </v>
      </c>
      <c r="Y542" s="3">
        <f t="shared" si="279"/>
        <v>0</v>
      </c>
      <c r="AA542" s="16" t="str">
        <f t="shared" si="280"/>
        <v>UprStage</v>
      </c>
      <c r="AC542" s="3">
        <f t="shared" si="281"/>
        <v>2.3982428571428556</v>
      </c>
      <c r="AD542" s="3">
        <f t="shared" si="282"/>
        <v>19.801588161411491</v>
      </c>
      <c r="AE542" s="3">
        <f t="shared" si="283"/>
        <v>2.4246571428571926</v>
      </c>
      <c r="AF542" s="3">
        <f t="shared" si="285"/>
        <v>11.455876646353975</v>
      </c>
      <c r="AH542" s="28">
        <f t="shared" si="286"/>
        <v>0.26300000000000001</v>
      </c>
      <c r="AI542" s="28">
        <f t="shared" si="287"/>
        <v>2.5446900494077322E-4</v>
      </c>
      <c r="AJ542" s="40">
        <f t="shared" si="284"/>
        <v>1.1455876646353974E-2</v>
      </c>
      <c r="AK542" s="28"/>
      <c r="AM542" s="14">
        <f>Rho_Coef0+Rho_Coef1*Solution!I542+Rho_Coef2*Solution!I542^2</f>
        <v>0.97067460742678169</v>
      </c>
      <c r="AO542" s="3" t="str">
        <f t="shared" si="265"/>
        <v xml:space="preserve"> </v>
      </c>
      <c r="AP542" s="3" t="str">
        <f t="shared" si="266"/>
        <v xml:space="preserve"> </v>
      </c>
      <c r="AQ542" s="3" t="str">
        <f t="shared" si="267"/>
        <v xml:space="preserve"> </v>
      </c>
      <c r="AR542" s="3" t="str">
        <f t="shared" si="268"/>
        <v xml:space="preserve"> </v>
      </c>
    </row>
    <row r="543" spans="1:44">
      <c r="A543" s="3">
        <f t="shared" si="269"/>
        <v>5.3999999999999293</v>
      </c>
      <c r="B543" s="3">
        <f t="shared" si="258"/>
        <v>0</v>
      </c>
      <c r="C543" s="3">
        <f t="shared" si="259"/>
        <v>4.8229000000000486</v>
      </c>
      <c r="D543" s="14">
        <f t="shared" si="270"/>
        <v>-0.55242435304168269</v>
      </c>
      <c r="E543" s="14">
        <f t="shared" si="263"/>
        <v>-0.1123437727139672</v>
      </c>
      <c r="F543" s="14">
        <f t="shared" si="260"/>
        <v>-0.66476812575564992</v>
      </c>
      <c r="G543" s="3">
        <f t="shared" si="264"/>
        <v>-58.028568766688281</v>
      </c>
      <c r="H543" s="3">
        <f t="shared" si="261"/>
        <v>115.47714683747475</v>
      </c>
      <c r="I543" s="3">
        <f t="shared" si="262"/>
        <v>310.31886395086826</v>
      </c>
      <c r="P543" s="3" t="str">
        <f t="shared" si="288"/>
        <v xml:space="preserve"> </v>
      </c>
      <c r="Q543" s="3" t="str">
        <f t="shared" si="271"/>
        <v xml:space="preserve"> </v>
      </c>
      <c r="R543" s="3" t="str">
        <f t="shared" si="272"/>
        <v xml:space="preserve"> </v>
      </c>
      <c r="S543" s="3" t="str">
        <f t="shared" si="273"/>
        <v xml:space="preserve"> </v>
      </c>
      <c r="T543" s="3" t="str">
        <f t="shared" si="274"/>
        <v xml:space="preserve"> </v>
      </c>
      <c r="U543" s="3" t="str">
        <f t="shared" si="275"/>
        <v xml:space="preserve"> </v>
      </c>
      <c r="V543" s="3" t="str">
        <f t="shared" si="276"/>
        <v xml:space="preserve"> </v>
      </c>
      <c r="W543" s="3" t="str">
        <f t="shared" si="277"/>
        <v xml:space="preserve"> </v>
      </c>
      <c r="X543" s="3" t="str">
        <f t="shared" si="278"/>
        <v xml:space="preserve"> </v>
      </c>
      <c r="Y543" s="3">
        <f t="shared" si="279"/>
        <v>0</v>
      </c>
      <c r="AA543" s="16" t="str">
        <f t="shared" si="280"/>
        <v>UprStage</v>
      </c>
      <c r="AC543" s="3">
        <f t="shared" si="281"/>
        <v>2.3982428571428556</v>
      </c>
      <c r="AD543" s="3">
        <f t="shared" si="282"/>
        <v>19.801588161411491</v>
      </c>
      <c r="AE543" s="3">
        <f t="shared" si="283"/>
        <v>2.4246571428571926</v>
      </c>
      <c r="AF543" s="3">
        <f t="shared" si="285"/>
        <v>11.455876646353975</v>
      </c>
      <c r="AH543" s="28">
        <f t="shared" si="286"/>
        <v>0.26300000000000001</v>
      </c>
      <c r="AI543" s="28">
        <f t="shared" si="287"/>
        <v>2.5446900494077322E-4</v>
      </c>
      <c r="AJ543" s="40">
        <f t="shared" si="284"/>
        <v>1.1455876646353974E-2</v>
      </c>
      <c r="AK543" s="28"/>
      <c r="AM543" s="14">
        <f>Rho_Coef0+Rho_Coef1*Solution!I543+Rho_Coef2*Solution!I543^2</f>
        <v>0.97056597306721359</v>
      </c>
      <c r="AO543" s="3" t="str">
        <f t="shared" si="265"/>
        <v xml:space="preserve"> </v>
      </c>
      <c r="AP543" s="3" t="str">
        <f t="shared" si="266"/>
        <v xml:space="preserve"> </v>
      </c>
      <c r="AQ543" s="3" t="str">
        <f t="shared" si="267"/>
        <v xml:space="preserve"> </v>
      </c>
      <c r="AR543" s="3" t="str">
        <f t="shared" si="268"/>
        <v xml:space="preserve"> </v>
      </c>
    </row>
    <row r="544" spans="1:44">
      <c r="A544" s="3">
        <f t="shared" si="269"/>
        <v>5.4099999999999291</v>
      </c>
      <c r="B544" s="3">
        <f t="shared" si="258"/>
        <v>0</v>
      </c>
      <c r="C544" s="3">
        <f t="shared" si="259"/>
        <v>4.8229000000000486</v>
      </c>
      <c r="D544" s="14">
        <f t="shared" si="270"/>
        <v>-0.54682510784244565</v>
      </c>
      <c r="E544" s="14">
        <f t="shared" si="263"/>
        <v>-0.1123437727139672</v>
      </c>
      <c r="F544" s="14">
        <f t="shared" si="260"/>
        <v>-0.65916888055641287</v>
      </c>
      <c r="G544" s="3">
        <f t="shared" si="264"/>
        <v>-57.539802575144215</v>
      </c>
      <c r="H544" s="3">
        <f t="shared" si="261"/>
        <v>114.89686114980786</v>
      </c>
      <c r="I544" s="3">
        <f t="shared" si="262"/>
        <v>311.47075842911426</v>
      </c>
      <c r="P544" s="3" t="str">
        <f t="shared" si="288"/>
        <v xml:space="preserve"> </v>
      </c>
      <c r="Q544" s="3" t="str">
        <f t="shared" si="271"/>
        <v xml:space="preserve"> </v>
      </c>
      <c r="R544" s="3" t="str">
        <f t="shared" si="272"/>
        <v xml:space="preserve"> </v>
      </c>
      <c r="S544" s="3" t="str">
        <f t="shared" si="273"/>
        <v xml:space="preserve"> </v>
      </c>
      <c r="T544" s="3" t="str">
        <f t="shared" si="274"/>
        <v xml:space="preserve"> </v>
      </c>
      <c r="U544" s="3" t="str">
        <f t="shared" si="275"/>
        <v xml:space="preserve"> </v>
      </c>
      <c r="V544" s="3" t="str">
        <f t="shared" si="276"/>
        <v xml:space="preserve"> </v>
      </c>
      <c r="W544" s="3" t="str">
        <f t="shared" si="277"/>
        <v xml:space="preserve"> </v>
      </c>
      <c r="X544" s="3" t="str">
        <f t="shared" si="278"/>
        <v xml:space="preserve"> </v>
      </c>
      <c r="Y544" s="3">
        <f t="shared" si="279"/>
        <v>0</v>
      </c>
      <c r="AA544" s="16" t="str">
        <f t="shared" si="280"/>
        <v>UprStage</v>
      </c>
      <c r="AC544" s="3">
        <f t="shared" si="281"/>
        <v>2.3982428571428556</v>
      </c>
      <c r="AD544" s="3">
        <f t="shared" si="282"/>
        <v>19.801588161411491</v>
      </c>
      <c r="AE544" s="3">
        <f t="shared" si="283"/>
        <v>2.4246571428571926</v>
      </c>
      <c r="AF544" s="3">
        <f t="shared" si="285"/>
        <v>11.455876646353975</v>
      </c>
      <c r="AH544" s="28">
        <f t="shared" si="286"/>
        <v>0.26300000000000001</v>
      </c>
      <c r="AI544" s="28">
        <f t="shared" si="287"/>
        <v>2.5446900494077322E-4</v>
      </c>
      <c r="AJ544" s="40">
        <f t="shared" si="284"/>
        <v>1.1455876646353974E-2</v>
      </c>
      <c r="AK544" s="28"/>
      <c r="AM544" s="14">
        <f>Rho_Coef0+Rho_Coef1*Solution!I544+Rho_Coef2*Solution!I544^2</f>
        <v>0.9704578946236081</v>
      </c>
      <c r="AO544" s="3" t="str">
        <f t="shared" si="265"/>
        <v xml:space="preserve"> </v>
      </c>
      <c r="AP544" s="3" t="str">
        <f t="shared" si="266"/>
        <v xml:space="preserve"> </v>
      </c>
      <c r="AQ544" s="3" t="str">
        <f t="shared" si="267"/>
        <v xml:space="preserve"> </v>
      </c>
      <c r="AR544" s="3" t="str">
        <f t="shared" si="268"/>
        <v xml:space="preserve"> </v>
      </c>
    </row>
    <row r="545" spans="1:44">
      <c r="A545" s="3">
        <f t="shared" si="269"/>
        <v>5.4199999999999289</v>
      </c>
      <c r="B545" s="3">
        <f t="shared" ref="B545:B608" si="289">MAX(P545:Y545)</f>
        <v>0</v>
      </c>
      <c r="C545" s="3">
        <f t="shared" ref="C545:C608" si="290">C544+AVERAGE(B544:B545)*DeltaT</f>
        <v>4.8229000000000486</v>
      </c>
      <c r="D545" s="14">
        <f t="shared" si="270"/>
        <v>-0.54130158968544018</v>
      </c>
      <c r="E545" s="14">
        <f t="shared" si="263"/>
        <v>-0.1123437727139672</v>
      </c>
      <c r="F545" s="14">
        <f t="shared" ref="F545:F608" si="291">B545+D545+E545</f>
        <v>-0.6536453623994074</v>
      </c>
      <c r="G545" s="3">
        <f t="shared" si="264"/>
        <v>-57.057646706368914</v>
      </c>
      <c r="H545" s="3">
        <f t="shared" ref="H545:H608" si="292">H544+(G544*DeltaT)</f>
        <v>114.32146312405642</v>
      </c>
      <c r="I545" s="3">
        <f t="shared" ref="I545:I608" si="293">I544+(H544*DeltaT)+(0.5*G545*DeltaT^2)</f>
        <v>312.61687415827703</v>
      </c>
      <c r="P545" s="3" t="str">
        <f t="shared" si="288"/>
        <v xml:space="preserve"> </v>
      </c>
      <c r="Q545" s="3" t="str">
        <f t="shared" si="271"/>
        <v xml:space="preserve"> </v>
      </c>
      <c r="R545" s="3" t="str">
        <f t="shared" si="272"/>
        <v xml:space="preserve"> </v>
      </c>
      <c r="S545" s="3" t="str">
        <f t="shared" si="273"/>
        <v xml:space="preserve"> </v>
      </c>
      <c r="T545" s="3" t="str">
        <f t="shared" si="274"/>
        <v xml:space="preserve"> </v>
      </c>
      <c r="U545" s="3" t="str">
        <f t="shared" si="275"/>
        <v xml:space="preserve"> </v>
      </c>
      <c r="V545" s="3" t="str">
        <f t="shared" si="276"/>
        <v xml:space="preserve"> </v>
      </c>
      <c r="W545" s="3" t="str">
        <f t="shared" si="277"/>
        <v xml:space="preserve"> </v>
      </c>
      <c r="X545" s="3" t="str">
        <f t="shared" si="278"/>
        <v xml:space="preserve"> </v>
      </c>
      <c r="Y545" s="3">
        <f t="shared" si="279"/>
        <v>0</v>
      </c>
      <c r="AA545" s="16" t="str">
        <f t="shared" si="280"/>
        <v>UprStage</v>
      </c>
      <c r="AC545" s="3">
        <f t="shared" si="281"/>
        <v>2.3982428571428556</v>
      </c>
      <c r="AD545" s="3">
        <f t="shared" si="282"/>
        <v>19.801588161411491</v>
      </c>
      <c r="AE545" s="3">
        <f t="shared" si="283"/>
        <v>2.4246571428571926</v>
      </c>
      <c r="AF545" s="3">
        <f t="shared" si="285"/>
        <v>11.455876646353975</v>
      </c>
      <c r="AH545" s="28">
        <f t="shared" si="286"/>
        <v>0.26300000000000001</v>
      </c>
      <c r="AI545" s="28">
        <f t="shared" si="287"/>
        <v>2.5446900494077322E-4</v>
      </c>
      <c r="AJ545" s="40">
        <f t="shared" si="284"/>
        <v>1.1455876646353974E-2</v>
      </c>
      <c r="AK545" s="28"/>
      <c r="AM545" s="14">
        <f>Rho_Coef0+Rho_Coef1*Solution!I545+Rho_Coef2*Solution!I545^2</f>
        <v>0.9703503673414251</v>
      </c>
      <c r="AO545" s="3" t="str">
        <f t="shared" si="265"/>
        <v xml:space="preserve"> </v>
      </c>
      <c r="AP545" s="3" t="str">
        <f t="shared" si="266"/>
        <v xml:space="preserve"> </v>
      </c>
      <c r="AQ545" s="3" t="str">
        <f t="shared" si="267"/>
        <v xml:space="preserve"> </v>
      </c>
      <c r="AR545" s="3" t="str">
        <f t="shared" si="268"/>
        <v xml:space="preserve"> </v>
      </c>
    </row>
    <row r="546" spans="1:44">
      <c r="A546" s="3">
        <f t="shared" si="269"/>
        <v>5.4299999999999287</v>
      </c>
      <c r="B546" s="3">
        <f t="shared" si="289"/>
        <v>0</v>
      </c>
      <c r="C546" s="3">
        <f t="shared" si="290"/>
        <v>4.8229000000000486</v>
      </c>
      <c r="D546" s="14">
        <f t="shared" si="270"/>
        <v>-0.53585244017647171</v>
      </c>
      <c r="E546" s="14">
        <f t="shared" si="263"/>
        <v>-0.1123437727139672</v>
      </c>
      <c r="F546" s="14">
        <f t="shared" si="291"/>
        <v>-0.64819621289043894</v>
      </c>
      <c r="G546" s="3">
        <f t="shared" si="264"/>
        <v>-56.581982584173367</v>
      </c>
      <c r="H546" s="3">
        <f t="shared" si="292"/>
        <v>113.75088665699273</v>
      </c>
      <c r="I546" s="3">
        <f t="shared" si="293"/>
        <v>313.75725969038837</v>
      </c>
      <c r="P546" s="3" t="str">
        <f t="shared" si="288"/>
        <v xml:space="preserve"> </v>
      </c>
      <c r="Q546" s="3" t="str">
        <f t="shared" si="271"/>
        <v xml:space="preserve"> </v>
      </c>
      <c r="R546" s="3" t="str">
        <f t="shared" si="272"/>
        <v xml:space="preserve"> </v>
      </c>
      <c r="S546" s="3" t="str">
        <f t="shared" si="273"/>
        <v xml:space="preserve"> </v>
      </c>
      <c r="T546" s="3" t="str">
        <f t="shared" si="274"/>
        <v xml:space="preserve"> </v>
      </c>
      <c r="U546" s="3" t="str">
        <f t="shared" si="275"/>
        <v xml:space="preserve"> </v>
      </c>
      <c r="V546" s="3" t="str">
        <f t="shared" si="276"/>
        <v xml:space="preserve"> </v>
      </c>
      <c r="W546" s="3" t="str">
        <f t="shared" si="277"/>
        <v xml:space="preserve"> </v>
      </c>
      <c r="X546" s="3" t="str">
        <f t="shared" si="278"/>
        <v xml:space="preserve"> </v>
      </c>
      <c r="Y546" s="3">
        <f t="shared" si="279"/>
        <v>0</v>
      </c>
      <c r="AA546" s="16" t="str">
        <f t="shared" si="280"/>
        <v>UprStage</v>
      </c>
      <c r="AC546" s="3">
        <f t="shared" si="281"/>
        <v>2.3982428571428556</v>
      </c>
      <c r="AD546" s="3">
        <f t="shared" si="282"/>
        <v>19.801588161411491</v>
      </c>
      <c r="AE546" s="3">
        <f t="shared" si="283"/>
        <v>2.4246571428571926</v>
      </c>
      <c r="AF546" s="3">
        <f t="shared" si="285"/>
        <v>11.455876646353975</v>
      </c>
      <c r="AH546" s="28">
        <f t="shared" si="286"/>
        <v>0.26300000000000001</v>
      </c>
      <c r="AI546" s="28">
        <f t="shared" si="287"/>
        <v>2.5446900494077322E-4</v>
      </c>
      <c r="AJ546" s="40">
        <f t="shared" si="284"/>
        <v>1.1455876646353974E-2</v>
      </c>
      <c r="AK546" s="28"/>
      <c r="AM546" s="14">
        <f>Rho_Coef0+Rho_Coef1*Solution!I546+Rho_Coef2*Solution!I546^2</f>
        <v>0.97024338653093711</v>
      </c>
      <c r="AO546" s="3" t="str">
        <f t="shared" si="265"/>
        <v xml:space="preserve"> </v>
      </c>
      <c r="AP546" s="3" t="str">
        <f t="shared" si="266"/>
        <v xml:space="preserve"> </v>
      </c>
      <c r="AQ546" s="3" t="str">
        <f t="shared" si="267"/>
        <v xml:space="preserve"> </v>
      </c>
      <c r="AR546" s="3" t="str">
        <f t="shared" si="268"/>
        <v xml:space="preserve"> </v>
      </c>
    </row>
    <row r="547" spans="1:44">
      <c r="A547" s="3">
        <f t="shared" si="269"/>
        <v>5.4399999999999284</v>
      </c>
      <c r="B547" s="3">
        <f t="shared" si="289"/>
        <v>0</v>
      </c>
      <c r="C547" s="3">
        <f t="shared" si="290"/>
        <v>4.8229000000000486</v>
      </c>
      <c r="D547" s="14">
        <f t="shared" si="270"/>
        <v>-0.53047633133691208</v>
      </c>
      <c r="E547" s="14">
        <f t="shared" si="263"/>
        <v>-0.1123437727139672</v>
      </c>
      <c r="F547" s="14">
        <f t="shared" si="291"/>
        <v>-0.6428201040508793</v>
      </c>
      <c r="G547" s="3">
        <f t="shared" si="264"/>
        <v>-56.112694287387221</v>
      </c>
      <c r="H547" s="3">
        <f t="shared" si="292"/>
        <v>113.185066831151</v>
      </c>
      <c r="I547" s="3">
        <f t="shared" si="293"/>
        <v>314.89196292224392</v>
      </c>
      <c r="P547" s="3" t="str">
        <f t="shared" si="288"/>
        <v xml:space="preserve"> </v>
      </c>
      <c r="Q547" s="3" t="str">
        <f t="shared" si="271"/>
        <v xml:space="preserve"> </v>
      </c>
      <c r="R547" s="3" t="str">
        <f t="shared" si="272"/>
        <v xml:space="preserve"> </v>
      </c>
      <c r="S547" s="3" t="str">
        <f t="shared" si="273"/>
        <v xml:space="preserve"> </v>
      </c>
      <c r="T547" s="3" t="str">
        <f t="shared" si="274"/>
        <v xml:space="preserve"> </v>
      </c>
      <c r="U547" s="3" t="str">
        <f t="shared" si="275"/>
        <v xml:space="preserve"> </v>
      </c>
      <c r="V547" s="3" t="str">
        <f t="shared" si="276"/>
        <v xml:space="preserve"> </v>
      </c>
      <c r="W547" s="3" t="str">
        <f t="shared" si="277"/>
        <v xml:space="preserve"> </v>
      </c>
      <c r="X547" s="3" t="str">
        <f t="shared" si="278"/>
        <v xml:space="preserve"> </v>
      </c>
      <c r="Y547" s="3">
        <f t="shared" si="279"/>
        <v>0</v>
      </c>
      <c r="AA547" s="16" t="str">
        <f t="shared" si="280"/>
        <v>UprStage</v>
      </c>
      <c r="AC547" s="3">
        <f t="shared" si="281"/>
        <v>2.3982428571428556</v>
      </c>
      <c r="AD547" s="3">
        <f t="shared" si="282"/>
        <v>19.801588161411491</v>
      </c>
      <c r="AE547" s="3">
        <f t="shared" si="283"/>
        <v>2.4246571428571926</v>
      </c>
      <c r="AF547" s="3">
        <f t="shared" si="285"/>
        <v>11.455876646353975</v>
      </c>
      <c r="AH547" s="28">
        <f t="shared" si="286"/>
        <v>0.26300000000000001</v>
      </c>
      <c r="AI547" s="28">
        <f t="shared" si="287"/>
        <v>2.5446900494077322E-4</v>
      </c>
      <c r="AJ547" s="40">
        <f t="shared" si="284"/>
        <v>1.1455876646353974E-2</v>
      </c>
      <c r="AK547" s="28"/>
      <c r="AM547" s="14">
        <f>Rho_Coef0+Rho_Coef1*Solution!I547+Rho_Coef2*Solution!I547^2</f>
        <v>0.97013694756605817</v>
      </c>
      <c r="AO547" s="3" t="str">
        <f t="shared" si="265"/>
        <v xml:space="preserve"> </v>
      </c>
      <c r="AP547" s="3" t="str">
        <f t="shared" si="266"/>
        <v xml:space="preserve"> </v>
      </c>
      <c r="AQ547" s="3" t="str">
        <f t="shared" si="267"/>
        <v xml:space="preserve"> </v>
      </c>
      <c r="AR547" s="3" t="str">
        <f t="shared" si="268"/>
        <v xml:space="preserve"> </v>
      </c>
    </row>
    <row r="548" spans="1:44">
      <c r="A548" s="3">
        <f t="shared" si="269"/>
        <v>5.4499999999999282</v>
      </c>
      <c r="B548" s="3">
        <f t="shared" si="289"/>
        <v>0</v>
      </c>
      <c r="C548" s="3">
        <f t="shared" si="290"/>
        <v>4.8229000000000486</v>
      </c>
      <c r="D548" s="14">
        <f t="shared" si="270"/>
        <v>-0.52517196478894235</v>
      </c>
      <c r="E548" s="14">
        <f t="shared" si="263"/>
        <v>-0.1123437727139672</v>
      </c>
      <c r="F548" s="14">
        <f t="shared" si="291"/>
        <v>-0.63751573750290957</v>
      </c>
      <c r="G548" s="3">
        <f t="shared" si="264"/>
        <v>-55.649668478737482</v>
      </c>
      <c r="H548" s="3">
        <f t="shared" si="292"/>
        <v>112.62393988827714</v>
      </c>
      <c r="I548" s="3">
        <f t="shared" si="293"/>
        <v>316.02103110713153</v>
      </c>
      <c r="P548" s="3" t="str">
        <f t="shared" si="288"/>
        <v xml:space="preserve"> </v>
      </c>
      <c r="Q548" s="3" t="str">
        <f t="shared" si="271"/>
        <v xml:space="preserve"> </v>
      </c>
      <c r="R548" s="3" t="str">
        <f t="shared" si="272"/>
        <v xml:space="preserve"> </v>
      </c>
      <c r="S548" s="3" t="str">
        <f t="shared" si="273"/>
        <v xml:space="preserve"> </v>
      </c>
      <c r="T548" s="3" t="str">
        <f t="shared" si="274"/>
        <v xml:space="preserve"> </v>
      </c>
      <c r="U548" s="3" t="str">
        <f t="shared" si="275"/>
        <v xml:space="preserve"> </v>
      </c>
      <c r="V548" s="3" t="str">
        <f t="shared" si="276"/>
        <v xml:space="preserve"> </v>
      </c>
      <c r="W548" s="3" t="str">
        <f t="shared" si="277"/>
        <v xml:space="preserve"> </v>
      </c>
      <c r="X548" s="3" t="str">
        <f t="shared" si="278"/>
        <v xml:space="preserve"> </v>
      </c>
      <c r="Y548" s="3">
        <f t="shared" si="279"/>
        <v>0</v>
      </c>
      <c r="AA548" s="16" t="str">
        <f t="shared" si="280"/>
        <v>UprStage</v>
      </c>
      <c r="AC548" s="3">
        <f t="shared" si="281"/>
        <v>2.3982428571428556</v>
      </c>
      <c r="AD548" s="3">
        <f t="shared" si="282"/>
        <v>19.801588161411491</v>
      </c>
      <c r="AE548" s="3">
        <f t="shared" si="283"/>
        <v>2.4246571428571926</v>
      </c>
      <c r="AF548" s="3">
        <f t="shared" si="285"/>
        <v>11.455876646353975</v>
      </c>
      <c r="AH548" s="28">
        <f t="shared" si="286"/>
        <v>0.26300000000000001</v>
      </c>
      <c r="AI548" s="28">
        <f t="shared" si="287"/>
        <v>2.5446900494077322E-4</v>
      </c>
      <c r="AJ548" s="40">
        <f t="shared" si="284"/>
        <v>1.1455876646353974E-2</v>
      </c>
      <c r="AK548" s="28"/>
      <c r="AM548" s="14">
        <f>Rho_Coef0+Rho_Coef1*Solution!I548+Rho_Coef2*Solution!I548^2</f>
        <v>0.97003104588320033</v>
      </c>
      <c r="AO548" s="3" t="str">
        <f t="shared" si="265"/>
        <v xml:space="preserve"> </v>
      </c>
      <c r="AP548" s="3" t="str">
        <f t="shared" si="266"/>
        <v xml:space="preserve"> </v>
      </c>
      <c r="AQ548" s="3" t="str">
        <f t="shared" si="267"/>
        <v xml:space="preserve"> </v>
      </c>
      <c r="AR548" s="3" t="str">
        <f t="shared" si="268"/>
        <v xml:space="preserve"> </v>
      </c>
    </row>
    <row r="549" spans="1:44">
      <c r="A549" s="3">
        <f t="shared" si="269"/>
        <v>5.459999999999928</v>
      </c>
      <c r="B549" s="3">
        <f t="shared" si="289"/>
        <v>0</v>
      </c>
      <c r="C549" s="3">
        <f t="shared" si="290"/>
        <v>4.8229000000000486</v>
      </c>
      <c r="D549" s="14">
        <f t="shared" si="270"/>
        <v>-0.51993807096617506</v>
      </c>
      <c r="E549" s="14">
        <f t="shared" si="263"/>
        <v>-0.1123437727139672</v>
      </c>
      <c r="F549" s="14">
        <f t="shared" si="291"/>
        <v>-0.63228184368014229</v>
      </c>
      <c r="G549" s="3">
        <f t="shared" si="264"/>
        <v>-55.192794335942558</v>
      </c>
      <c r="H549" s="3">
        <f t="shared" si="292"/>
        <v>112.06744320348976</v>
      </c>
      <c r="I549" s="3">
        <f t="shared" si="293"/>
        <v>317.14451086629754</v>
      </c>
      <c r="P549" s="3" t="str">
        <f t="shared" si="288"/>
        <v xml:space="preserve"> </v>
      </c>
      <c r="Q549" s="3" t="str">
        <f t="shared" si="271"/>
        <v xml:space="preserve"> </v>
      </c>
      <c r="R549" s="3" t="str">
        <f t="shared" si="272"/>
        <v xml:space="preserve"> </v>
      </c>
      <c r="S549" s="3" t="str">
        <f t="shared" si="273"/>
        <v xml:space="preserve"> </v>
      </c>
      <c r="T549" s="3" t="str">
        <f t="shared" si="274"/>
        <v xml:space="preserve"> </v>
      </c>
      <c r="U549" s="3" t="str">
        <f t="shared" si="275"/>
        <v xml:space="preserve"> </v>
      </c>
      <c r="V549" s="3" t="str">
        <f t="shared" si="276"/>
        <v xml:space="preserve"> </v>
      </c>
      <c r="W549" s="3" t="str">
        <f t="shared" si="277"/>
        <v xml:space="preserve"> </v>
      </c>
      <c r="X549" s="3" t="str">
        <f t="shared" si="278"/>
        <v xml:space="preserve"> </v>
      </c>
      <c r="Y549" s="3">
        <f t="shared" si="279"/>
        <v>0</v>
      </c>
      <c r="AA549" s="16" t="str">
        <f t="shared" si="280"/>
        <v>UprStage</v>
      </c>
      <c r="AC549" s="3">
        <f t="shared" si="281"/>
        <v>2.3982428571428556</v>
      </c>
      <c r="AD549" s="3">
        <f t="shared" si="282"/>
        <v>19.801588161411491</v>
      </c>
      <c r="AE549" s="3">
        <f t="shared" si="283"/>
        <v>2.4246571428571926</v>
      </c>
      <c r="AF549" s="3">
        <f t="shared" si="285"/>
        <v>11.455876646353975</v>
      </c>
      <c r="AH549" s="28">
        <f t="shared" si="286"/>
        <v>0.26300000000000001</v>
      </c>
      <c r="AI549" s="28">
        <f t="shared" si="287"/>
        <v>2.5446900494077322E-4</v>
      </c>
      <c r="AJ549" s="40">
        <f t="shared" si="284"/>
        <v>1.1455876646353974E-2</v>
      </c>
      <c r="AK549" s="28"/>
      <c r="AM549" s="14">
        <f>Rho_Coef0+Rho_Coef1*Solution!I549+Rho_Coef2*Solution!I549^2</f>
        <v>0.96992567698015464</v>
      </c>
      <c r="AO549" s="3" t="str">
        <f t="shared" si="265"/>
        <v xml:space="preserve"> </v>
      </c>
      <c r="AP549" s="3" t="str">
        <f t="shared" si="266"/>
        <v xml:space="preserve"> </v>
      </c>
      <c r="AQ549" s="3" t="str">
        <f t="shared" si="267"/>
        <v xml:space="preserve"> </v>
      </c>
      <c r="AR549" s="3" t="str">
        <f t="shared" si="268"/>
        <v xml:space="preserve"> </v>
      </c>
    </row>
    <row r="550" spans="1:44">
      <c r="A550" s="3">
        <f t="shared" si="269"/>
        <v>5.4699999999999278</v>
      </c>
      <c r="B550" s="3">
        <f t="shared" si="289"/>
        <v>0</v>
      </c>
      <c r="C550" s="3">
        <f t="shared" si="290"/>
        <v>4.8229000000000486</v>
      </c>
      <c r="D550" s="14">
        <f t="shared" si="270"/>
        <v>-0.51477340834875818</v>
      </c>
      <c r="E550" s="14">
        <f t="shared" si="263"/>
        <v>-0.1123437727139672</v>
      </c>
      <c r="F550" s="14">
        <f t="shared" si="291"/>
        <v>-0.6271171810627254</v>
      </c>
      <c r="G550" s="3">
        <f t="shared" si="264"/>
        <v>-54.741963484943426</v>
      </c>
      <c r="H550" s="3">
        <f t="shared" si="292"/>
        <v>111.51551526013033</v>
      </c>
      <c r="I550" s="3">
        <f t="shared" si="293"/>
        <v>318.26244820015819</v>
      </c>
      <c r="P550" s="3" t="str">
        <f t="shared" si="288"/>
        <v xml:space="preserve"> </v>
      </c>
      <c r="Q550" s="3" t="str">
        <f t="shared" si="271"/>
        <v xml:space="preserve"> </v>
      </c>
      <c r="R550" s="3" t="str">
        <f t="shared" si="272"/>
        <v xml:space="preserve"> </v>
      </c>
      <c r="S550" s="3" t="str">
        <f t="shared" si="273"/>
        <v xml:space="preserve"> </v>
      </c>
      <c r="T550" s="3" t="str">
        <f t="shared" si="274"/>
        <v xml:space="preserve"> </v>
      </c>
      <c r="U550" s="3" t="str">
        <f t="shared" si="275"/>
        <v xml:space="preserve"> </v>
      </c>
      <c r="V550" s="3" t="str">
        <f t="shared" si="276"/>
        <v xml:space="preserve"> </v>
      </c>
      <c r="W550" s="3" t="str">
        <f t="shared" si="277"/>
        <v xml:space="preserve"> </v>
      </c>
      <c r="X550" s="3" t="str">
        <f t="shared" si="278"/>
        <v xml:space="preserve"> </v>
      </c>
      <c r="Y550" s="3">
        <f t="shared" si="279"/>
        <v>0</v>
      </c>
      <c r="AA550" s="16" t="str">
        <f t="shared" si="280"/>
        <v>UprStage</v>
      </c>
      <c r="AC550" s="3">
        <f t="shared" si="281"/>
        <v>2.3982428571428556</v>
      </c>
      <c r="AD550" s="3">
        <f t="shared" si="282"/>
        <v>19.801588161411491</v>
      </c>
      <c r="AE550" s="3">
        <f t="shared" si="283"/>
        <v>2.4246571428571926</v>
      </c>
      <c r="AF550" s="3">
        <f t="shared" si="285"/>
        <v>11.455876646353975</v>
      </c>
      <c r="AH550" s="28">
        <f t="shared" si="286"/>
        <v>0.26300000000000001</v>
      </c>
      <c r="AI550" s="28">
        <f t="shared" si="287"/>
        <v>2.5446900494077322E-4</v>
      </c>
      <c r="AJ550" s="40">
        <f t="shared" si="284"/>
        <v>1.1455876646353974E-2</v>
      </c>
      <c r="AK550" s="28"/>
      <c r="AM550" s="14">
        <f>Rho_Coef0+Rho_Coef1*Solution!I550+Rho_Coef2*Solution!I550^2</f>
        <v>0.96982083641499872</v>
      </c>
      <c r="AO550" s="3" t="str">
        <f t="shared" si="265"/>
        <v xml:space="preserve"> </v>
      </c>
      <c r="AP550" s="3" t="str">
        <f t="shared" si="266"/>
        <v xml:space="preserve"> </v>
      </c>
      <c r="AQ550" s="3" t="str">
        <f t="shared" si="267"/>
        <v xml:space="preserve"> </v>
      </c>
      <c r="AR550" s="3" t="str">
        <f t="shared" si="268"/>
        <v xml:space="preserve"> </v>
      </c>
    </row>
    <row r="551" spans="1:44">
      <c r="A551" s="3">
        <f t="shared" si="269"/>
        <v>5.4799999999999276</v>
      </c>
      <c r="B551" s="3">
        <f t="shared" si="289"/>
        <v>0</v>
      </c>
      <c r="C551" s="3">
        <f t="shared" si="290"/>
        <v>4.8229000000000486</v>
      </c>
      <c r="D551" s="14">
        <f t="shared" si="270"/>
        <v>-0.50967676272209361</v>
      </c>
      <c r="E551" s="14">
        <f t="shared" si="263"/>
        <v>-0.1123437727139672</v>
      </c>
      <c r="F551" s="14">
        <f t="shared" si="291"/>
        <v>-0.62202053543606084</v>
      </c>
      <c r="G551" s="3">
        <f t="shared" si="264"/>
        <v>-54.297069935196042</v>
      </c>
      <c r="H551" s="3">
        <f t="shared" si="292"/>
        <v>110.9680956252809</v>
      </c>
      <c r="I551" s="3">
        <f t="shared" si="293"/>
        <v>319.37488849926274</v>
      </c>
      <c r="P551" s="3" t="str">
        <f t="shared" si="288"/>
        <v xml:space="preserve"> </v>
      </c>
      <c r="Q551" s="3" t="str">
        <f t="shared" si="271"/>
        <v xml:space="preserve"> </v>
      </c>
      <c r="R551" s="3" t="str">
        <f t="shared" si="272"/>
        <v xml:space="preserve"> </v>
      </c>
      <c r="S551" s="3" t="str">
        <f t="shared" si="273"/>
        <v xml:space="preserve"> </v>
      </c>
      <c r="T551" s="3" t="str">
        <f t="shared" si="274"/>
        <v xml:space="preserve"> </v>
      </c>
      <c r="U551" s="3" t="str">
        <f t="shared" si="275"/>
        <v xml:space="preserve"> </v>
      </c>
      <c r="V551" s="3" t="str">
        <f t="shared" si="276"/>
        <v xml:space="preserve"> </v>
      </c>
      <c r="W551" s="3" t="str">
        <f t="shared" si="277"/>
        <v xml:space="preserve"> </v>
      </c>
      <c r="X551" s="3" t="str">
        <f t="shared" si="278"/>
        <v xml:space="preserve"> </v>
      </c>
      <c r="Y551" s="3">
        <f t="shared" si="279"/>
        <v>0</v>
      </c>
      <c r="AA551" s="16" t="str">
        <f t="shared" si="280"/>
        <v>UprStage</v>
      </c>
      <c r="AC551" s="3">
        <f t="shared" si="281"/>
        <v>2.3982428571428556</v>
      </c>
      <c r="AD551" s="3">
        <f t="shared" si="282"/>
        <v>19.801588161411491</v>
      </c>
      <c r="AE551" s="3">
        <f t="shared" si="283"/>
        <v>2.4246571428571926</v>
      </c>
      <c r="AF551" s="3">
        <f t="shared" si="285"/>
        <v>11.455876646353975</v>
      </c>
      <c r="AH551" s="28">
        <f t="shared" si="286"/>
        <v>0.26300000000000001</v>
      </c>
      <c r="AI551" s="28">
        <f t="shared" si="287"/>
        <v>2.5446900494077322E-4</v>
      </c>
      <c r="AJ551" s="40">
        <f t="shared" si="284"/>
        <v>1.1455876646353974E-2</v>
      </c>
      <c r="AK551" s="28"/>
      <c r="AM551" s="14">
        <f>Rho_Coef0+Rho_Coef1*Solution!I551+Rho_Coef2*Solution!I551^2</f>
        <v>0.96971651980502627</v>
      </c>
      <c r="AO551" s="3" t="str">
        <f t="shared" si="265"/>
        <v xml:space="preserve"> </v>
      </c>
      <c r="AP551" s="3" t="str">
        <f t="shared" si="266"/>
        <v xml:space="preserve"> </v>
      </c>
      <c r="AQ551" s="3" t="str">
        <f t="shared" si="267"/>
        <v xml:space="preserve"> </v>
      </c>
      <c r="AR551" s="3" t="str">
        <f t="shared" si="268"/>
        <v xml:space="preserve"> </v>
      </c>
    </row>
    <row r="552" spans="1:44">
      <c r="A552" s="3">
        <f t="shared" si="269"/>
        <v>5.4899999999999274</v>
      </c>
      <c r="B552" s="3">
        <f t="shared" si="289"/>
        <v>0</v>
      </c>
      <c r="C552" s="3">
        <f t="shared" si="290"/>
        <v>4.8229000000000486</v>
      </c>
      <c r="D552" s="14">
        <f t="shared" si="270"/>
        <v>-0.50464694645833919</v>
      </c>
      <c r="E552" s="14">
        <f t="shared" si="263"/>
        <v>-0.1123437727139672</v>
      </c>
      <c r="F552" s="14">
        <f t="shared" si="291"/>
        <v>-0.61699071917230641</v>
      </c>
      <c r="G552" s="3">
        <f t="shared" si="264"/>
        <v>-53.858010016952662</v>
      </c>
      <c r="H552" s="3">
        <f t="shared" si="292"/>
        <v>110.42512492592894</v>
      </c>
      <c r="I552" s="3">
        <f t="shared" si="293"/>
        <v>320.48187655501471</v>
      </c>
      <c r="P552" s="3" t="str">
        <f t="shared" si="288"/>
        <v xml:space="preserve"> </v>
      </c>
      <c r="Q552" s="3" t="str">
        <f t="shared" si="271"/>
        <v xml:space="preserve"> </v>
      </c>
      <c r="R552" s="3" t="str">
        <f t="shared" si="272"/>
        <v xml:space="preserve"> </v>
      </c>
      <c r="S552" s="3" t="str">
        <f t="shared" si="273"/>
        <v xml:space="preserve"> </v>
      </c>
      <c r="T552" s="3" t="str">
        <f t="shared" si="274"/>
        <v xml:space="preserve"> </v>
      </c>
      <c r="U552" s="3" t="str">
        <f t="shared" si="275"/>
        <v xml:space="preserve"> </v>
      </c>
      <c r="V552" s="3" t="str">
        <f t="shared" si="276"/>
        <v xml:space="preserve"> </v>
      </c>
      <c r="W552" s="3" t="str">
        <f t="shared" si="277"/>
        <v xml:space="preserve"> </v>
      </c>
      <c r="X552" s="3" t="str">
        <f t="shared" si="278"/>
        <v xml:space="preserve"> </v>
      </c>
      <c r="Y552" s="3">
        <f t="shared" si="279"/>
        <v>0</v>
      </c>
      <c r="AA552" s="16" t="str">
        <f t="shared" si="280"/>
        <v>UprStage</v>
      </c>
      <c r="AC552" s="3">
        <f t="shared" si="281"/>
        <v>2.3982428571428556</v>
      </c>
      <c r="AD552" s="3">
        <f t="shared" si="282"/>
        <v>19.801588161411491</v>
      </c>
      <c r="AE552" s="3">
        <f t="shared" si="283"/>
        <v>2.4246571428571926</v>
      </c>
      <c r="AF552" s="3">
        <f t="shared" si="285"/>
        <v>11.455876646353975</v>
      </c>
      <c r="AH552" s="28">
        <f t="shared" si="286"/>
        <v>0.26300000000000001</v>
      </c>
      <c r="AI552" s="28">
        <f t="shared" si="287"/>
        <v>2.5446900494077322E-4</v>
      </c>
      <c r="AJ552" s="40">
        <f t="shared" si="284"/>
        <v>1.1455876646353974E-2</v>
      </c>
      <c r="AK552" s="28"/>
      <c r="AM552" s="14">
        <f>Rho_Coef0+Rho_Coef1*Solution!I552+Rho_Coef2*Solution!I552^2</f>
        <v>0.9696127228257031</v>
      </c>
      <c r="AO552" s="3" t="str">
        <f t="shared" si="265"/>
        <v xml:space="preserve"> </v>
      </c>
      <c r="AP552" s="3" t="str">
        <f t="shared" si="266"/>
        <v xml:space="preserve"> </v>
      </c>
      <c r="AQ552" s="3" t="str">
        <f t="shared" si="267"/>
        <v xml:space="preserve"> </v>
      </c>
      <c r="AR552" s="3" t="str">
        <f t="shared" si="268"/>
        <v xml:space="preserve"> </v>
      </c>
    </row>
    <row r="553" spans="1:44">
      <c r="A553" s="3">
        <f t="shared" si="269"/>
        <v>5.4999999999999272</v>
      </c>
      <c r="B553" s="3">
        <f t="shared" si="289"/>
        <v>0</v>
      </c>
      <c r="C553" s="3">
        <f t="shared" si="290"/>
        <v>4.8229000000000486</v>
      </c>
      <c r="D553" s="14">
        <f t="shared" si="270"/>
        <v>-0.4996827978199001</v>
      </c>
      <c r="E553" s="14">
        <f t="shared" si="263"/>
        <v>-0.1123437727139672</v>
      </c>
      <c r="F553" s="14">
        <f t="shared" si="291"/>
        <v>-0.61202657053386733</v>
      </c>
      <c r="G553" s="3">
        <f t="shared" si="264"/>
        <v>-53.42468232046258</v>
      </c>
      <c r="H553" s="3">
        <f t="shared" si="292"/>
        <v>109.88654482575942</v>
      </c>
      <c r="I553" s="3">
        <f t="shared" si="293"/>
        <v>321.58345657015798</v>
      </c>
      <c r="P553" s="3" t="str">
        <f t="shared" si="288"/>
        <v xml:space="preserve"> </v>
      </c>
      <c r="Q553" s="3" t="str">
        <f t="shared" si="271"/>
        <v xml:space="preserve"> </v>
      </c>
      <c r="R553" s="3" t="str">
        <f t="shared" si="272"/>
        <v xml:space="preserve"> </v>
      </c>
      <c r="S553" s="3" t="str">
        <f t="shared" si="273"/>
        <v xml:space="preserve"> </v>
      </c>
      <c r="T553" s="3" t="str">
        <f t="shared" si="274"/>
        <v xml:space="preserve"> </v>
      </c>
      <c r="U553" s="3" t="str">
        <f t="shared" si="275"/>
        <v xml:space="preserve"> </v>
      </c>
      <c r="V553" s="3" t="str">
        <f t="shared" si="276"/>
        <v xml:space="preserve"> </v>
      </c>
      <c r="W553" s="3" t="str">
        <f t="shared" si="277"/>
        <v xml:space="preserve"> </v>
      </c>
      <c r="X553" s="3" t="str">
        <f t="shared" si="278"/>
        <v xml:space="preserve"> </v>
      </c>
      <c r="Y553" s="3">
        <f t="shared" si="279"/>
        <v>0</v>
      </c>
      <c r="AA553" s="16" t="str">
        <f t="shared" si="280"/>
        <v>UprStage</v>
      </c>
      <c r="AC553" s="3">
        <f t="shared" si="281"/>
        <v>2.3982428571428556</v>
      </c>
      <c r="AD553" s="3">
        <f t="shared" si="282"/>
        <v>19.801588161411491</v>
      </c>
      <c r="AE553" s="3">
        <f t="shared" si="283"/>
        <v>2.4246571428571926</v>
      </c>
      <c r="AF553" s="3">
        <f t="shared" si="285"/>
        <v>11.455876646353975</v>
      </c>
      <c r="AH553" s="28">
        <f t="shared" si="286"/>
        <v>0.26300000000000001</v>
      </c>
      <c r="AI553" s="28">
        <f t="shared" si="287"/>
        <v>2.5446900494077322E-4</v>
      </c>
      <c r="AJ553" s="40">
        <f t="shared" si="284"/>
        <v>1.1455876646353974E-2</v>
      </c>
      <c r="AK553" s="28"/>
      <c r="AM553" s="14">
        <f>Rho_Coef0+Rho_Coef1*Solution!I553+Rho_Coef2*Solution!I553^2</f>
        <v>0.96950944120964322</v>
      </c>
      <c r="AO553" s="3" t="str">
        <f t="shared" si="265"/>
        <v xml:space="preserve"> </v>
      </c>
      <c r="AP553" s="3" t="str">
        <f t="shared" si="266"/>
        <v xml:space="preserve"> </v>
      </c>
      <c r="AQ553" s="3" t="str">
        <f t="shared" si="267"/>
        <v xml:space="preserve"> </v>
      </c>
      <c r="AR553" s="3" t="str">
        <f t="shared" si="268"/>
        <v xml:space="preserve"> </v>
      </c>
    </row>
    <row r="554" spans="1:44">
      <c r="A554" s="3">
        <f t="shared" si="269"/>
        <v>5.509999999999927</v>
      </c>
      <c r="B554" s="3">
        <f t="shared" si="289"/>
        <v>0</v>
      </c>
      <c r="C554" s="3">
        <f t="shared" si="290"/>
        <v>4.8229000000000486</v>
      </c>
      <c r="D554" s="14">
        <f t="shared" si="270"/>
        <v>-0.49478318028414026</v>
      </c>
      <c r="E554" s="14">
        <f t="shared" si="263"/>
        <v>-0.1123437727139672</v>
      </c>
      <c r="F554" s="14">
        <f t="shared" si="291"/>
        <v>-0.60712695299810748</v>
      </c>
      <c r="G554" s="3">
        <f t="shared" si="264"/>
        <v>-52.996987637025221</v>
      </c>
      <c r="H554" s="3">
        <f t="shared" si="292"/>
        <v>109.35229800255479</v>
      </c>
      <c r="I554" s="3">
        <f t="shared" si="293"/>
        <v>322.67967216903372</v>
      </c>
      <c r="P554" s="3" t="str">
        <f t="shared" si="288"/>
        <v xml:space="preserve"> </v>
      </c>
      <c r="Q554" s="3" t="str">
        <f t="shared" si="271"/>
        <v xml:space="preserve"> </v>
      </c>
      <c r="R554" s="3" t="str">
        <f t="shared" si="272"/>
        <v xml:space="preserve"> </v>
      </c>
      <c r="S554" s="3" t="str">
        <f t="shared" si="273"/>
        <v xml:space="preserve"> </v>
      </c>
      <c r="T554" s="3" t="str">
        <f t="shared" si="274"/>
        <v xml:space="preserve"> </v>
      </c>
      <c r="U554" s="3" t="str">
        <f t="shared" si="275"/>
        <v xml:space="preserve"> </v>
      </c>
      <c r="V554" s="3" t="str">
        <f t="shared" si="276"/>
        <v xml:space="preserve"> </v>
      </c>
      <c r="W554" s="3" t="str">
        <f t="shared" si="277"/>
        <v xml:space="preserve"> </v>
      </c>
      <c r="X554" s="3" t="str">
        <f t="shared" si="278"/>
        <v xml:space="preserve"> </v>
      </c>
      <c r="Y554" s="3">
        <f t="shared" si="279"/>
        <v>0</v>
      </c>
      <c r="AA554" s="16" t="str">
        <f t="shared" si="280"/>
        <v>UprStage</v>
      </c>
      <c r="AC554" s="3">
        <f t="shared" si="281"/>
        <v>2.3982428571428556</v>
      </c>
      <c r="AD554" s="3">
        <f t="shared" si="282"/>
        <v>19.801588161411491</v>
      </c>
      <c r="AE554" s="3">
        <f t="shared" si="283"/>
        <v>2.4246571428571926</v>
      </c>
      <c r="AF554" s="3">
        <f t="shared" si="285"/>
        <v>11.455876646353975</v>
      </c>
      <c r="AH554" s="28">
        <f t="shared" si="286"/>
        <v>0.26300000000000001</v>
      </c>
      <c r="AI554" s="28">
        <f t="shared" si="287"/>
        <v>2.5446900494077322E-4</v>
      </c>
      <c r="AJ554" s="40">
        <f t="shared" si="284"/>
        <v>1.1455876646353974E-2</v>
      </c>
      <c r="AK554" s="28"/>
      <c r="AM554" s="14">
        <f>Rho_Coef0+Rho_Coef1*Solution!I554+Rho_Coef2*Solution!I554^2</f>
        <v>0.96940667074560982</v>
      </c>
      <c r="AO554" s="3" t="str">
        <f t="shared" si="265"/>
        <v xml:space="preserve"> </v>
      </c>
      <c r="AP554" s="3" t="str">
        <f t="shared" si="266"/>
        <v xml:space="preserve"> </v>
      </c>
      <c r="AQ554" s="3" t="str">
        <f t="shared" si="267"/>
        <v xml:space="preserve"> </v>
      </c>
      <c r="AR554" s="3" t="str">
        <f t="shared" si="268"/>
        <v xml:space="preserve"> </v>
      </c>
    </row>
    <row r="555" spans="1:44">
      <c r="A555" s="3">
        <f t="shared" si="269"/>
        <v>5.5199999999999267</v>
      </c>
      <c r="B555" s="3">
        <f t="shared" si="289"/>
        <v>0</v>
      </c>
      <c r="C555" s="3">
        <f t="shared" si="290"/>
        <v>4.8229000000000486</v>
      </c>
      <c r="D555" s="14">
        <f t="shared" si="270"/>
        <v>-0.48994698188857738</v>
      </c>
      <c r="E555" s="14">
        <f t="shared" si="263"/>
        <v>-0.1123437727139672</v>
      </c>
      <c r="F555" s="14">
        <f t="shared" si="291"/>
        <v>-0.60229075460254455</v>
      </c>
      <c r="G555" s="3">
        <f t="shared" si="264"/>
        <v>-52.574828901831246</v>
      </c>
      <c r="H555" s="3">
        <f t="shared" si="292"/>
        <v>108.82232812618454</v>
      </c>
      <c r="I555" s="3">
        <f t="shared" si="293"/>
        <v>323.77056640761418</v>
      </c>
      <c r="P555" s="3" t="str">
        <f t="shared" si="288"/>
        <v xml:space="preserve"> </v>
      </c>
      <c r="Q555" s="3" t="str">
        <f t="shared" si="271"/>
        <v xml:space="preserve"> </v>
      </c>
      <c r="R555" s="3" t="str">
        <f t="shared" si="272"/>
        <v xml:space="preserve"> </v>
      </c>
      <c r="S555" s="3" t="str">
        <f t="shared" si="273"/>
        <v xml:space="preserve"> </v>
      </c>
      <c r="T555" s="3" t="str">
        <f t="shared" si="274"/>
        <v xml:space="preserve"> </v>
      </c>
      <c r="U555" s="3" t="str">
        <f t="shared" si="275"/>
        <v xml:space="preserve"> </v>
      </c>
      <c r="V555" s="3" t="str">
        <f t="shared" si="276"/>
        <v xml:space="preserve"> </v>
      </c>
      <c r="W555" s="3" t="str">
        <f t="shared" si="277"/>
        <v xml:space="preserve"> </v>
      </c>
      <c r="X555" s="3" t="str">
        <f t="shared" si="278"/>
        <v xml:space="preserve"> </v>
      </c>
      <c r="Y555" s="3">
        <f t="shared" si="279"/>
        <v>0</v>
      </c>
      <c r="AA555" s="16" t="str">
        <f t="shared" si="280"/>
        <v>UprStage</v>
      </c>
      <c r="AC555" s="3">
        <f t="shared" si="281"/>
        <v>2.3982428571428556</v>
      </c>
      <c r="AD555" s="3">
        <f t="shared" si="282"/>
        <v>19.801588161411491</v>
      </c>
      <c r="AE555" s="3">
        <f t="shared" si="283"/>
        <v>2.4246571428571926</v>
      </c>
      <c r="AF555" s="3">
        <f t="shared" si="285"/>
        <v>11.455876646353975</v>
      </c>
      <c r="AH555" s="28">
        <f t="shared" si="286"/>
        <v>0.26300000000000001</v>
      </c>
      <c r="AI555" s="28">
        <f t="shared" si="287"/>
        <v>2.5446900494077322E-4</v>
      </c>
      <c r="AJ555" s="40">
        <f t="shared" si="284"/>
        <v>1.1455876646353974E-2</v>
      </c>
      <c r="AK555" s="28"/>
      <c r="AM555" s="14">
        <f>Rho_Coef0+Rho_Coef1*Solution!I555+Rho_Coef2*Solution!I555^2</f>
        <v>0.96930440727753653</v>
      </c>
      <c r="AO555" s="3" t="str">
        <f t="shared" si="265"/>
        <v xml:space="preserve"> </v>
      </c>
      <c r="AP555" s="3" t="str">
        <f t="shared" si="266"/>
        <v xml:space="preserve"> </v>
      </c>
      <c r="AQ555" s="3" t="str">
        <f t="shared" si="267"/>
        <v xml:space="preserve"> </v>
      </c>
      <c r="AR555" s="3" t="str">
        <f t="shared" si="268"/>
        <v xml:space="preserve"> </v>
      </c>
    </row>
    <row r="556" spans="1:44">
      <c r="A556" s="3">
        <f t="shared" si="269"/>
        <v>5.5299999999999265</v>
      </c>
      <c r="B556" s="3">
        <f t="shared" si="289"/>
        <v>0</v>
      </c>
      <c r="C556" s="3">
        <f t="shared" si="290"/>
        <v>4.8229000000000486</v>
      </c>
      <c r="D556" s="14">
        <f t="shared" si="270"/>
        <v>-0.48517311459585627</v>
      </c>
      <c r="E556" s="14">
        <f t="shared" si="263"/>
        <v>-0.1123437727139672</v>
      </c>
      <c r="F556" s="14">
        <f t="shared" si="291"/>
        <v>-0.59751688730982344</v>
      </c>
      <c r="G556" s="3">
        <f t="shared" si="264"/>
        <v>-52.158111138530224</v>
      </c>
      <c r="H556" s="3">
        <f t="shared" si="292"/>
        <v>108.29657983716623</v>
      </c>
      <c r="I556" s="3">
        <f t="shared" si="293"/>
        <v>324.85618178331907</v>
      </c>
      <c r="P556" s="3" t="str">
        <f t="shared" si="288"/>
        <v xml:space="preserve"> </v>
      </c>
      <c r="Q556" s="3" t="str">
        <f t="shared" si="271"/>
        <v xml:space="preserve"> </v>
      </c>
      <c r="R556" s="3" t="str">
        <f t="shared" si="272"/>
        <v xml:space="preserve"> </v>
      </c>
      <c r="S556" s="3" t="str">
        <f t="shared" si="273"/>
        <v xml:space="preserve"> </v>
      </c>
      <c r="T556" s="3" t="str">
        <f t="shared" si="274"/>
        <v xml:space="preserve"> </v>
      </c>
      <c r="U556" s="3" t="str">
        <f t="shared" si="275"/>
        <v xml:space="preserve"> </v>
      </c>
      <c r="V556" s="3" t="str">
        <f t="shared" si="276"/>
        <v xml:space="preserve"> </v>
      </c>
      <c r="W556" s="3" t="str">
        <f t="shared" si="277"/>
        <v xml:space="preserve"> </v>
      </c>
      <c r="X556" s="3" t="str">
        <f t="shared" si="278"/>
        <v xml:space="preserve"> </v>
      </c>
      <c r="Y556" s="3">
        <f t="shared" si="279"/>
        <v>0</v>
      </c>
      <c r="AA556" s="16" t="str">
        <f t="shared" si="280"/>
        <v>UprStage</v>
      </c>
      <c r="AC556" s="3">
        <f t="shared" si="281"/>
        <v>2.3982428571428556</v>
      </c>
      <c r="AD556" s="3">
        <f t="shared" si="282"/>
        <v>19.801588161411491</v>
      </c>
      <c r="AE556" s="3">
        <f t="shared" si="283"/>
        <v>2.4246571428571926</v>
      </c>
      <c r="AF556" s="3">
        <f t="shared" si="285"/>
        <v>11.455876646353975</v>
      </c>
      <c r="AH556" s="28">
        <f t="shared" si="286"/>
        <v>0.26300000000000001</v>
      </c>
      <c r="AI556" s="28">
        <f t="shared" si="287"/>
        <v>2.5446900494077322E-4</v>
      </c>
      <c r="AJ556" s="40">
        <f t="shared" si="284"/>
        <v>1.1455876646353974E-2</v>
      </c>
      <c r="AK556" s="28"/>
      <c r="AM556" s="14">
        <f>Rho_Coef0+Rho_Coef1*Solution!I556+Rho_Coef2*Solution!I556^2</f>
        <v>0.96920264670357048</v>
      </c>
      <c r="AO556" s="3" t="str">
        <f t="shared" si="265"/>
        <v xml:space="preserve"> </v>
      </c>
      <c r="AP556" s="3" t="str">
        <f t="shared" si="266"/>
        <v xml:space="preserve"> </v>
      </c>
      <c r="AQ556" s="3" t="str">
        <f t="shared" si="267"/>
        <v xml:space="preserve"> </v>
      </c>
      <c r="AR556" s="3" t="str">
        <f t="shared" si="268"/>
        <v xml:space="preserve"> </v>
      </c>
    </row>
    <row r="557" spans="1:44">
      <c r="A557" s="3">
        <f t="shared" si="269"/>
        <v>5.5399999999999263</v>
      </c>
      <c r="B557" s="3">
        <f t="shared" si="289"/>
        <v>0</v>
      </c>
      <c r="C557" s="3">
        <f t="shared" si="290"/>
        <v>4.8229000000000486</v>
      </c>
      <c r="D557" s="14">
        <f t="shared" si="270"/>
        <v>-0.48046051367781711</v>
      </c>
      <c r="E557" s="14">
        <f t="shared" si="263"/>
        <v>-0.1123437727139672</v>
      </c>
      <c r="F557" s="14">
        <f t="shared" si="291"/>
        <v>-0.59280428639178429</v>
      </c>
      <c r="G557" s="3">
        <f t="shared" si="264"/>
        <v>-51.746741405464959</v>
      </c>
      <c r="H557" s="3">
        <f t="shared" si="292"/>
        <v>107.77499872578093</v>
      </c>
      <c r="I557" s="3">
        <f t="shared" si="293"/>
        <v>325.93656024462047</v>
      </c>
      <c r="P557" s="3" t="str">
        <f t="shared" si="288"/>
        <v xml:space="preserve"> </v>
      </c>
      <c r="Q557" s="3" t="str">
        <f t="shared" si="271"/>
        <v xml:space="preserve"> </v>
      </c>
      <c r="R557" s="3" t="str">
        <f t="shared" si="272"/>
        <v xml:space="preserve"> </v>
      </c>
      <c r="S557" s="3" t="str">
        <f t="shared" si="273"/>
        <v xml:space="preserve"> </v>
      </c>
      <c r="T557" s="3" t="str">
        <f t="shared" si="274"/>
        <v xml:space="preserve"> </v>
      </c>
      <c r="U557" s="3" t="str">
        <f t="shared" si="275"/>
        <v xml:space="preserve"> </v>
      </c>
      <c r="V557" s="3" t="str">
        <f t="shared" si="276"/>
        <v xml:space="preserve"> </v>
      </c>
      <c r="W557" s="3" t="str">
        <f t="shared" si="277"/>
        <v xml:space="preserve"> </v>
      </c>
      <c r="X557" s="3" t="str">
        <f t="shared" si="278"/>
        <v xml:space="preserve"> </v>
      </c>
      <c r="Y557" s="3">
        <f t="shared" si="279"/>
        <v>0</v>
      </c>
      <c r="AA557" s="16" t="str">
        <f t="shared" si="280"/>
        <v>UprStage</v>
      </c>
      <c r="AC557" s="3">
        <f t="shared" si="281"/>
        <v>2.3982428571428556</v>
      </c>
      <c r="AD557" s="3">
        <f t="shared" si="282"/>
        <v>19.801588161411491</v>
      </c>
      <c r="AE557" s="3">
        <f t="shared" si="283"/>
        <v>2.4246571428571926</v>
      </c>
      <c r="AF557" s="3">
        <f t="shared" si="285"/>
        <v>11.455876646353975</v>
      </c>
      <c r="AH557" s="28">
        <f t="shared" si="286"/>
        <v>0.26300000000000001</v>
      </c>
      <c r="AI557" s="28">
        <f t="shared" si="287"/>
        <v>2.5446900494077322E-4</v>
      </c>
      <c r="AJ557" s="40">
        <f t="shared" si="284"/>
        <v>1.1455876646353974E-2</v>
      </c>
      <c r="AK557" s="28"/>
      <c r="AM557" s="14">
        <f>Rho_Coef0+Rho_Coef1*Solution!I557+Rho_Coef2*Solution!I557^2</f>
        <v>0.96910138497513632</v>
      </c>
      <c r="AO557" s="3" t="str">
        <f t="shared" si="265"/>
        <v xml:space="preserve"> </v>
      </c>
      <c r="AP557" s="3" t="str">
        <f t="shared" si="266"/>
        <v xml:space="preserve"> </v>
      </c>
      <c r="AQ557" s="3" t="str">
        <f t="shared" si="267"/>
        <v xml:space="preserve"> </v>
      </c>
      <c r="AR557" s="3" t="str">
        <f t="shared" si="268"/>
        <v xml:space="preserve"> </v>
      </c>
    </row>
    <row r="558" spans="1:44">
      <c r="A558" s="3">
        <f t="shared" si="269"/>
        <v>5.5499999999999261</v>
      </c>
      <c r="B558" s="3">
        <f t="shared" si="289"/>
        <v>0</v>
      </c>
      <c r="C558" s="3">
        <f t="shared" si="290"/>
        <v>4.8229000000000486</v>
      </c>
      <c r="D558" s="14">
        <f t="shared" si="270"/>
        <v>-0.47580813711800735</v>
      </c>
      <c r="E558" s="14">
        <f t="shared" si="263"/>
        <v>-0.1123437727139672</v>
      </c>
      <c r="F558" s="14">
        <f t="shared" si="291"/>
        <v>-0.58815190983197452</v>
      </c>
      <c r="G558" s="3">
        <f t="shared" si="264"/>
        <v>-51.340628743516</v>
      </c>
      <c r="H558" s="3">
        <f t="shared" si="292"/>
        <v>107.25753131172628</v>
      </c>
      <c r="I558" s="3">
        <f t="shared" si="293"/>
        <v>327.01174320044106</v>
      </c>
      <c r="P558" s="3" t="str">
        <f t="shared" si="288"/>
        <v xml:space="preserve"> </v>
      </c>
      <c r="Q558" s="3" t="str">
        <f t="shared" si="271"/>
        <v xml:space="preserve"> </v>
      </c>
      <c r="R558" s="3" t="str">
        <f t="shared" si="272"/>
        <v xml:space="preserve"> </v>
      </c>
      <c r="S558" s="3" t="str">
        <f t="shared" si="273"/>
        <v xml:space="preserve"> </v>
      </c>
      <c r="T558" s="3" t="str">
        <f t="shared" si="274"/>
        <v xml:space="preserve"> </v>
      </c>
      <c r="U558" s="3" t="str">
        <f t="shared" si="275"/>
        <v xml:space="preserve"> </v>
      </c>
      <c r="V558" s="3" t="str">
        <f t="shared" si="276"/>
        <v xml:space="preserve"> </v>
      </c>
      <c r="W558" s="3" t="str">
        <f t="shared" si="277"/>
        <v xml:space="preserve"> </v>
      </c>
      <c r="X558" s="3" t="str">
        <f t="shared" si="278"/>
        <v xml:space="preserve"> </v>
      </c>
      <c r="Y558" s="3">
        <f t="shared" si="279"/>
        <v>0</v>
      </c>
      <c r="AA558" s="16" t="str">
        <f t="shared" si="280"/>
        <v>UprStage</v>
      </c>
      <c r="AC558" s="3">
        <f t="shared" si="281"/>
        <v>2.3982428571428556</v>
      </c>
      <c r="AD558" s="3">
        <f t="shared" si="282"/>
        <v>19.801588161411491</v>
      </c>
      <c r="AE558" s="3">
        <f t="shared" si="283"/>
        <v>2.4246571428571926</v>
      </c>
      <c r="AF558" s="3">
        <f t="shared" si="285"/>
        <v>11.455876646353975</v>
      </c>
      <c r="AH558" s="28">
        <f t="shared" si="286"/>
        <v>0.26300000000000001</v>
      </c>
      <c r="AI558" s="28">
        <f t="shared" si="287"/>
        <v>2.5446900494077322E-4</v>
      </c>
      <c r="AJ558" s="40">
        <f t="shared" si="284"/>
        <v>1.1455876646353974E-2</v>
      </c>
      <c r="AK558" s="28"/>
      <c r="AM558" s="14">
        <f>Rho_Coef0+Rho_Coef1*Solution!I558+Rho_Coef2*Solution!I558^2</f>
        <v>0.96900061809602001</v>
      </c>
      <c r="AO558" s="3" t="str">
        <f t="shared" si="265"/>
        <v xml:space="preserve"> </v>
      </c>
      <c r="AP558" s="3" t="str">
        <f t="shared" si="266"/>
        <v xml:space="preserve"> </v>
      </c>
      <c r="AQ558" s="3" t="str">
        <f t="shared" si="267"/>
        <v xml:space="preserve"> </v>
      </c>
      <c r="AR558" s="3" t="str">
        <f t="shared" si="268"/>
        <v xml:space="preserve"> </v>
      </c>
    </row>
    <row r="559" spans="1:44">
      <c r="A559" s="3">
        <f t="shared" si="269"/>
        <v>5.5599999999999259</v>
      </c>
      <c r="B559" s="3">
        <f t="shared" si="289"/>
        <v>0</v>
      </c>
      <c r="C559" s="3">
        <f t="shared" si="290"/>
        <v>4.8229000000000486</v>
      </c>
      <c r="D559" s="14">
        <f t="shared" si="270"/>
        <v>-0.47121496503200544</v>
      </c>
      <c r="E559" s="14">
        <f t="shared" si="263"/>
        <v>-0.1123437727139672</v>
      </c>
      <c r="F559" s="14">
        <f t="shared" si="291"/>
        <v>-0.58355873774597267</v>
      </c>
      <c r="G559" s="3">
        <f t="shared" si="264"/>
        <v>-50.939684125500783</v>
      </c>
      <c r="H559" s="3">
        <f t="shared" si="292"/>
        <v>106.74412502429112</v>
      </c>
      <c r="I559" s="3">
        <f t="shared" si="293"/>
        <v>328.08177152935207</v>
      </c>
      <c r="P559" s="3" t="str">
        <f t="shared" si="288"/>
        <v xml:space="preserve"> </v>
      </c>
      <c r="Q559" s="3" t="str">
        <f t="shared" si="271"/>
        <v xml:space="preserve"> </v>
      </c>
      <c r="R559" s="3" t="str">
        <f t="shared" si="272"/>
        <v xml:space="preserve"> </v>
      </c>
      <c r="S559" s="3" t="str">
        <f t="shared" si="273"/>
        <v xml:space="preserve"> </v>
      </c>
      <c r="T559" s="3" t="str">
        <f t="shared" si="274"/>
        <v xml:space="preserve"> </v>
      </c>
      <c r="U559" s="3" t="str">
        <f t="shared" si="275"/>
        <v xml:space="preserve"> </v>
      </c>
      <c r="V559" s="3" t="str">
        <f t="shared" si="276"/>
        <v xml:space="preserve"> </v>
      </c>
      <c r="W559" s="3" t="str">
        <f t="shared" si="277"/>
        <v xml:space="preserve"> </v>
      </c>
      <c r="X559" s="3" t="str">
        <f t="shared" si="278"/>
        <v xml:space="preserve"> </v>
      </c>
      <c r="Y559" s="3">
        <f t="shared" si="279"/>
        <v>0</v>
      </c>
      <c r="AA559" s="16" t="str">
        <f t="shared" si="280"/>
        <v>UprStage</v>
      </c>
      <c r="AC559" s="3">
        <f t="shared" si="281"/>
        <v>2.3982428571428556</v>
      </c>
      <c r="AD559" s="3">
        <f t="shared" si="282"/>
        <v>19.801588161411491</v>
      </c>
      <c r="AE559" s="3">
        <f t="shared" si="283"/>
        <v>2.4246571428571926</v>
      </c>
      <c r="AF559" s="3">
        <f t="shared" si="285"/>
        <v>11.455876646353975</v>
      </c>
      <c r="AH559" s="28">
        <f t="shared" si="286"/>
        <v>0.26300000000000001</v>
      </c>
      <c r="AI559" s="28">
        <f t="shared" si="287"/>
        <v>2.5446900494077322E-4</v>
      </c>
      <c r="AJ559" s="40">
        <f t="shared" si="284"/>
        <v>1.1455876646353974E-2</v>
      </c>
      <c r="AK559" s="28"/>
      <c r="AM559" s="14">
        <f>Rho_Coef0+Rho_Coef1*Solution!I559+Rho_Coef2*Solution!I559^2</f>
        <v>0.96890034212147214</v>
      </c>
      <c r="AO559" s="3" t="str">
        <f t="shared" si="265"/>
        <v xml:space="preserve"> </v>
      </c>
      <c r="AP559" s="3" t="str">
        <f t="shared" si="266"/>
        <v xml:space="preserve"> </v>
      </c>
      <c r="AQ559" s="3" t="str">
        <f t="shared" si="267"/>
        <v xml:space="preserve"> </v>
      </c>
      <c r="AR559" s="3" t="str">
        <f t="shared" si="268"/>
        <v xml:space="preserve"> </v>
      </c>
    </row>
    <row r="560" spans="1:44">
      <c r="A560" s="3">
        <f t="shared" si="269"/>
        <v>5.5699999999999257</v>
      </c>
      <c r="B560" s="3">
        <f t="shared" si="289"/>
        <v>0</v>
      </c>
      <c r="C560" s="3">
        <f t="shared" si="290"/>
        <v>4.8229000000000486</v>
      </c>
      <c r="D560" s="14">
        <f t="shared" si="270"/>
        <v>-0.46667999910495428</v>
      </c>
      <c r="E560" s="14">
        <f t="shared" si="263"/>
        <v>-0.1123437727139672</v>
      </c>
      <c r="F560" s="14">
        <f t="shared" si="291"/>
        <v>-0.57902377181892151</v>
      </c>
      <c r="G560" s="3">
        <f t="shared" si="264"/>
        <v>-50.543820407075138</v>
      </c>
      <c r="H560" s="3">
        <f t="shared" si="292"/>
        <v>106.23472818303611</v>
      </c>
      <c r="I560" s="3">
        <f t="shared" si="293"/>
        <v>329.1466855885746</v>
      </c>
      <c r="P560" s="3" t="str">
        <f t="shared" si="288"/>
        <v xml:space="preserve"> </v>
      </c>
      <c r="Q560" s="3" t="str">
        <f t="shared" si="271"/>
        <v xml:space="preserve"> </v>
      </c>
      <c r="R560" s="3" t="str">
        <f t="shared" si="272"/>
        <v xml:space="preserve"> </v>
      </c>
      <c r="S560" s="3" t="str">
        <f t="shared" si="273"/>
        <v xml:space="preserve"> </v>
      </c>
      <c r="T560" s="3" t="str">
        <f t="shared" si="274"/>
        <v xml:space="preserve"> </v>
      </c>
      <c r="U560" s="3" t="str">
        <f t="shared" si="275"/>
        <v xml:space="preserve"> </v>
      </c>
      <c r="V560" s="3" t="str">
        <f t="shared" si="276"/>
        <v xml:space="preserve"> </v>
      </c>
      <c r="W560" s="3" t="str">
        <f t="shared" si="277"/>
        <v xml:space="preserve"> </v>
      </c>
      <c r="X560" s="3" t="str">
        <f t="shared" si="278"/>
        <v xml:space="preserve"> </v>
      </c>
      <c r="Y560" s="3">
        <f t="shared" si="279"/>
        <v>0</v>
      </c>
      <c r="AA560" s="16" t="str">
        <f t="shared" si="280"/>
        <v>UprStage</v>
      </c>
      <c r="AC560" s="3">
        <f t="shared" si="281"/>
        <v>2.3982428571428556</v>
      </c>
      <c r="AD560" s="3">
        <f t="shared" si="282"/>
        <v>19.801588161411491</v>
      </c>
      <c r="AE560" s="3">
        <f t="shared" si="283"/>
        <v>2.4246571428571926</v>
      </c>
      <c r="AF560" s="3">
        <f t="shared" si="285"/>
        <v>11.455876646353975</v>
      </c>
      <c r="AH560" s="28">
        <f t="shared" si="286"/>
        <v>0.26300000000000001</v>
      </c>
      <c r="AI560" s="28">
        <f t="shared" si="287"/>
        <v>2.5446900494077322E-4</v>
      </c>
      <c r="AJ560" s="40">
        <f t="shared" si="284"/>
        <v>1.1455876646353974E-2</v>
      </c>
      <c r="AK560" s="28"/>
      <c r="AM560" s="14">
        <f>Rho_Coef0+Rho_Coef1*Solution!I560+Rho_Coef2*Solution!I560^2</f>
        <v>0.96880055315733093</v>
      </c>
      <c r="AO560" s="3" t="str">
        <f t="shared" si="265"/>
        <v xml:space="preserve"> </v>
      </c>
      <c r="AP560" s="3" t="str">
        <f t="shared" si="266"/>
        <v xml:space="preserve"> </v>
      </c>
      <c r="AQ560" s="3" t="str">
        <f t="shared" si="267"/>
        <v xml:space="preserve"> </v>
      </c>
      <c r="AR560" s="3" t="str">
        <f t="shared" si="268"/>
        <v xml:space="preserve"> </v>
      </c>
    </row>
    <row r="561" spans="1:44">
      <c r="A561" s="3">
        <f t="shared" si="269"/>
        <v>5.5799999999999255</v>
      </c>
      <c r="B561" s="3">
        <f t="shared" si="289"/>
        <v>0</v>
      </c>
      <c r="C561" s="3">
        <f t="shared" si="290"/>
        <v>4.8229000000000486</v>
      </c>
      <c r="D561" s="14">
        <f t="shared" si="270"/>
        <v>-0.46220226204572001</v>
      </c>
      <c r="E561" s="14">
        <f t="shared" si="263"/>
        <v>-0.1123437727139672</v>
      </c>
      <c r="F561" s="14">
        <f t="shared" si="291"/>
        <v>-0.57454603475968724</v>
      </c>
      <c r="G561" s="3">
        <f t="shared" si="264"/>
        <v>-50.152952279086051</v>
      </c>
      <c r="H561" s="3">
        <f t="shared" si="292"/>
        <v>105.72928997896535</v>
      </c>
      <c r="I561" s="3">
        <f t="shared" si="293"/>
        <v>330.20652522279096</v>
      </c>
      <c r="P561" s="3" t="str">
        <f t="shared" si="288"/>
        <v xml:space="preserve"> </v>
      </c>
      <c r="Q561" s="3" t="str">
        <f t="shared" si="271"/>
        <v xml:space="preserve"> </v>
      </c>
      <c r="R561" s="3" t="str">
        <f t="shared" si="272"/>
        <v xml:space="preserve"> </v>
      </c>
      <c r="S561" s="3" t="str">
        <f t="shared" si="273"/>
        <v xml:space="preserve"> </v>
      </c>
      <c r="T561" s="3" t="str">
        <f t="shared" si="274"/>
        <v xml:space="preserve"> </v>
      </c>
      <c r="U561" s="3" t="str">
        <f t="shared" si="275"/>
        <v xml:space="preserve"> </v>
      </c>
      <c r="V561" s="3" t="str">
        <f t="shared" si="276"/>
        <v xml:space="preserve"> </v>
      </c>
      <c r="W561" s="3" t="str">
        <f t="shared" si="277"/>
        <v xml:space="preserve"> </v>
      </c>
      <c r="X561" s="3" t="str">
        <f t="shared" si="278"/>
        <v xml:space="preserve"> </v>
      </c>
      <c r="Y561" s="3">
        <f t="shared" si="279"/>
        <v>0</v>
      </c>
      <c r="AA561" s="16" t="str">
        <f t="shared" si="280"/>
        <v>UprStage</v>
      </c>
      <c r="AC561" s="3">
        <f t="shared" si="281"/>
        <v>2.3982428571428556</v>
      </c>
      <c r="AD561" s="3">
        <f t="shared" si="282"/>
        <v>19.801588161411491</v>
      </c>
      <c r="AE561" s="3">
        <f t="shared" si="283"/>
        <v>2.4246571428571926</v>
      </c>
      <c r="AF561" s="3">
        <f t="shared" si="285"/>
        <v>11.455876646353975</v>
      </c>
      <c r="AH561" s="28">
        <f t="shared" si="286"/>
        <v>0.26300000000000001</v>
      </c>
      <c r="AI561" s="28">
        <f t="shared" si="287"/>
        <v>2.5446900494077322E-4</v>
      </c>
      <c r="AJ561" s="40">
        <f t="shared" si="284"/>
        <v>1.1455876646353974E-2</v>
      </c>
      <c r="AK561" s="28"/>
      <c r="AM561" s="14">
        <f>Rho_Coef0+Rho_Coef1*Solution!I561+Rho_Coef2*Solution!I561^2</f>
        <v>0.96870124735916352</v>
      </c>
      <c r="AO561" s="3" t="str">
        <f t="shared" si="265"/>
        <v xml:space="preserve"> </v>
      </c>
      <c r="AP561" s="3" t="str">
        <f t="shared" si="266"/>
        <v xml:space="preserve"> </v>
      </c>
      <c r="AQ561" s="3" t="str">
        <f t="shared" si="267"/>
        <v xml:space="preserve"> </v>
      </c>
      <c r="AR561" s="3" t="str">
        <f t="shared" si="268"/>
        <v xml:space="preserve"> </v>
      </c>
    </row>
    <row r="562" spans="1:44">
      <c r="A562" s="3">
        <f t="shared" si="269"/>
        <v>5.5899999999999253</v>
      </c>
      <c r="B562" s="3">
        <f t="shared" si="289"/>
        <v>0</v>
      </c>
      <c r="C562" s="3">
        <f t="shared" si="290"/>
        <v>4.8229000000000486</v>
      </c>
      <c r="D562" s="14">
        <f t="shared" si="270"/>
        <v>-0.45778079705711849</v>
      </c>
      <c r="E562" s="14">
        <f t="shared" si="263"/>
        <v>-0.1123437727139672</v>
      </c>
      <c r="F562" s="14">
        <f t="shared" si="291"/>
        <v>-0.57012456977108572</v>
      </c>
      <c r="G562" s="3">
        <f t="shared" si="264"/>
        <v>-49.766996221326934</v>
      </c>
      <c r="H562" s="3">
        <f t="shared" si="292"/>
        <v>105.22776045617449</v>
      </c>
      <c r="I562" s="3">
        <f t="shared" si="293"/>
        <v>331.26132977276956</v>
      </c>
      <c r="P562" s="3" t="str">
        <f t="shared" si="288"/>
        <v xml:space="preserve"> </v>
      </c>
      <c r="Q562" s="3" t="str">
        <f t="shared" si="271"/>
        <v xml:space="preserve"> </v>
      </c>
      <c r="R562" s="3" t="str">
        <f t="shared" si="272"/>
        <v xml:space="preserve"> </v>
      </c>
      <c r="S562" s="3" t="str">
        <f t="shared" si="273"/>
        <v xml:space="preserve"> </v>
      </c>
      <c r="T562" s="3" t="str">
        <f t="shared" si="274"/>
        <v xml:space="preserve"> </v>
      </c>
      <c r="U562" s="3" t="str">
        <f t="shared" si="275"/>
        <v xml:space="preserve"> </v>
      </c>
      <c r="V562" s="3" t="str">
        <f t="shared" si="276"/>
        <v xml:space="preserve"> </v>
      </c>
      <c r="W562" s="3" t="str">
        <f t="shared" si="277"/>
        <v xml:space="preserve"> </v>
      </c>
      <c r="X562" s="3" t="str">
        <f t="shared" si="278"/>
        <v xml:space="preserve"> </v>
      </c>
      <c r="Y562" s="3">
        <f t="shared" si="279"/>
        <v>0</v>
      </c>
      <c r="AA562" s="16" t="str">
        <f t="shared" si="280"/>
        <v>UprStage</v>
      </c>
      <c r="AC562" s="3">
        <f t="shared" si="281"/>
        <v>2.3982428571428556</v>
      </c>
      <c r="AD562" s="3">
        <f t="shared" si="282"/>
        <v>19.801588161411491</v>
      </c>
      <c r="AE562" s="3">
        <f t="shared" si="283"/>
        <v>2.4246571428571926</v>
      </c>
      <c r="AF562" s="3">
        <f t="shared" si="285"/>
        <v>11.455876646353975</v>
      </c>
      <c r="AH562" s="28">
        <f t="shared" si="286"/>
        <v>0.26300000000000001</v>
      </c>
      <c r="AI562" s="28">
        <f t="shared" si="287"/>
        <v>2.5446900494077322E-4</v>
      </c>
      <c r="AJ562" s="40">
        <f t="shared" si="284"/>
        <v>1.1455876646353974E-2</v>
      </c>
      <c r="AK562" s="28"/>
      <c r="AM562" s="14">
        <f>Rho_Coef0+Rho_Coef1*Solution!I562+Rho_Coef2*Solution!I562^2</f>
        <v>0.96860242093142579</v>
      </c>
      <c r="AO562" s="3" t="str">
        <f t="shared" si="265"/>
        <v xml:space="preserve"> </v>
      </c>
      <c r="AP562" s="3" t="str">
        <f t="shared" si="266"/>
        <v xml:space="preserve"> </v>
      </c>
      <c r="AQ562" s="3" t="str">
        <f t="shared" si="267"/>
        <v xml:space="preserve"> </v>
      </c>
      <c r="AR562" s="3" t="str">
        <f t="shared" si="268"/>
        <v xml:space="preserve"> </v>
      </c>
    </row>
    <row r="563" spans="1:44">
      <c r="A563" s="3">
        <f t="shared" si="269"/>
        <v>5.599999999999925</v>
      </c>
      <c r="B563" s="3">
        <f t="shared" si="289"/>
        <v>0</v>
      </c>
      <c r="C563" s="3">
        <f t="shared" si="290"/>
        <v>4.8229000000000486</v>
      </c>
      <c r="D563" s="14">
        <f t="shared" si="270"/>
        <v>-0.45341466732166857</v>
      </c>
      <c r="E563" s="14">
        <f t="shared" si="263"/>
        <v>-0.1123437727139672</v>
      </c>
      <c r="F563" s="14">
        <f t="shared" si="291"/>
        <v>-0.5657584400356358</v>
      </c>
      <c r="G563" s="3">
        <f t="shared" si="264"/>
        <v>-49.385870457648302</v>
      </c>
      <c r="H563" s="3">
        <f t="shared" si="292"/>
        <v>104.73009049396123</v>
      </c>
      <c r="I563" s="3">
        <f t="shared" si="293"/>
        <v>332.31113808380843</v>
      </c>
      <c r="P563" s="3" t="str">
        <f t="shared" si="288"/>
        <v xml:space="preserve"> </v>
      </c>
      <c r="Q563" s="3" t="str">
        <f t="shared" si="271"/>
        <v xml:space="preserve"> </v>
      </c>
      <c r="R563" s="3" t="str">
        <f t="shared" si="272"/>
        <v xml:space="preserve"> </v>
      </c>
      <c r="S563" s="3" t="str">
        <f t="shared" si="273"/>
        <v xml:space="preserve"> </v>
      </c>
      <c r="T563" s="3" t="str">
        <f t="shared" si="274"/>
        <v xml:space="preserve"> </v>
      </c>
      <c r="U563" s="3" t="str">
        <f t="shared" si="275"/>
        <v xml:space="preserve"> </v>
      </c>
      <c r="V563" s="3" t="str">
        <f t="shared" si="276"/>
        <v xml:space="preserve"> </v>
      </c>
      <c r="W563" s="3" t="str">
        <f t="shared" si="277"/>
        <v xml:space="preserve"> </v>
      </c>
      <c r="X563" s="3" t="str">
        <f t="shared" si="278"/>
        <v xml:space="preserve"> </v>
      </c>
      <c r="Y563" s="3">
        <f t="shared" si="279"/>
        <v>0</v>
      </c>
      <c r="AA563" s="16" t="str">
        <f t="shared" si="280"/>
        <v>UprStage</v>
      </c>
      <c r="AC563" s="3">
        <f t="shared" si="281"/>
        <v>2.3982428571428556</v>
      </c>
      <c r="AD563" s="3">
        <f t="shared" si="282"/>
        <v>19.801588161411491</v>
      </c>
      <c r="AE563" s="3">
        <f t="shared" si="283"/>
        <v>2.4246571428571926</v>
      </c>
      <c r="AF563" s="3">
        <f t="shared" si="285"/>
        <v>11.455876646353975</v>
      </c>
      <c r="AH563" s="28">
        <f t="shared" si="286"/>
        <v>0.26300000000000001</v>
      </c>
      <c r="AI563" s="28">
        <f t="shared" si="287"/>
        <v>2.5446900494077322E-4</v>
      </c>
      <c r="AJ563" s="40">
        <f t="shared" si="284"/>
        <v>1.1455876646353974E-2</v>
      </c>
      <c r="AK563" s="28"/>
      <c r="AM563" s="14">
        <f>Rho_Coef0+Rho_Coef1*Solution!I563+Rho_Coef2*Solution!I563^2</f>
        <v>0.96850407012663908</v>
      </c>
      <c r="AO563" s="3" t="str">
        <f t="shared" si="265"/>
        <v xml:space="preserve"> </v>
      </c>
      <c r="AP563" s="3" t="str">
        <f t="shared" si="266"/>
        <v xml:space="preserve"> </v>
      </c>
      <c r="AQ563" s="3" t="str">
        <f t="shared" si="267"/>
        <v xml:space="preserve"> </v>
      </c>
      <c r="AR563" s="3" t="str">
        <f t="shared" si="268"/>
        <v xml:space="preserve"> </v>
      </c>
    </row>
    <row r="564" spans="1:44">
      <c r="A564" s="3">
        <f t="shared" si="269"/>
        <v>5.6099999999999248</v>
      </c>
      <c r="B564" s="3">
        <f t="shared" si="289"/>
        <v>0</v>
      </c>
      <c r="C564" s="3">
        <f t="shared" si="290"/>
        <v>4.8229000000000486</v>
      </c>
      <c r="D564" s="14">
        <f t="shared" si="270"/>
        <v>-0.44910295550235557</v>
      </c>
      <c r="E564" s="14">
        <f t="shared" si="263"/>
        <v>-0.1123437727139672</v>
      </c>
      <c r="F564" s="14">
        <f t="shared" si="291"/>
        <v>-0.5614467282163228</v>
      </c>
      <c r="G564" s="3">
        <f t="shared" si="264"/>
        <v>-49.009494912378678</v>
      </c>
      <c r="H564" s="3">
        <f t="shared" si="292"/>
        <v>104.23623178938475</v>
      </c>
      <c r="I564" s="3">
        <f t="shared" si="293"/>
        <v>333.35598851400243</v>
      </c>
      <c r="P564" s="3" t="str">
        <f t="shared" si="288"/>
        <v xml:space="preserve"> </v>
      </c>
      <c r="Q564" s="3" t="str">
        <f t="shared" si="271"/>
        <v xml:space="preserve"> </v>
      </c>
      <c r="R564" s="3" t="str">
        <f t="shared" si="272"/>
        <v xml:space="preserve"> </v>
      </c>
      <c r="S564" s="3" t="str">
        <f t="shared" si="273"/>
        <v xml:space="preserve"> </v>
      </c>
      <c r="T564" s="3" t="str">
        <f t="shared" si="274"/>
        <v xml:space="preserve"> </v>
      </c>
      <c r="U564" s="3" t="str">
        <f t="shared" si="275"/>
        <v xml:space="preserve"> </v>
      </c>
      <c r="V564" s="3" t="str">
        <f t="shared" si="276"/>
        <v xml:space="preserve"> </v>
      </c>
      <c r="W564" s="3" t="str">
        <f t="shared" si="277"/>
        <v xml:space="preserve"> </v>
      </c>
      <c r="X564" s="3" t="str">
        <f t="shared" si="278"/>
        <v xml:space="preserve"> </v>
      </c>
      <c r="Y564" s="3">
        <f t="shared" si="279"/>
        <v>0</v>
      </c>
      <c r="AA564" s="16" t="str">
        <f t="shared" si="280"/>
        <v>UprStage</v>
      </c>
      <c r="AC564" s="3">
        <f t="shared" si="281"/>
        <v>2.3982428571428556</v>
      </c>
      <c r="AD564" s="3">
        <f t="shared" si="282"/>
        <v>19.801588161411491</v>
      </c>
      <c r="AE564" s="3">
        <f t="shared" si="283"/>
        <v>2.4246571428571926</v>
      </c>
      <c r="AF564" s="3">
        <f t="shared" si="285"/>
        <v>11.455876646353975</v>
      </c>
      <c r="AH564" s="28">
        <f t="shared" si="286"/>
        <v>0.26300000000000001</v>
      </c>
      <c r="AI564" s="28">
        <f t="shared" si="287"/>
        <v>2.5446900494077322E-4</v>
      </c>
      <c r="AJ564" s="40">
        <f t="shared" si="284"/>
        <v>1.1455876646353974E-2</v>
      </c>
      <c r="AK564" s="28"/>
      <c r="AM564" s="14">
        <f>Rho_Coef0+Rho_Coef1*Solution!I564+Rho_Coef2*Solution!I564^2</f>
        <v>0.96840619124458516</v>
      </c>
      <c r="AO564" s="3" t="str">
        <f t="shared" si="265"/>
        <v xml:space="preserve"> </v>
      </c>
      <c r="AP564" s="3" t="str">
        <f t="shared" si="266"/>
        <v xml:space="preserve"> </v>
      </c>
      <c r="AQ564" s="3" t="str">
        <f t="shared" si="267"/>
        <v xml:space="preserve"> </v>
      </c>
      <c r="AR564" s="3" t="str">
        <f t="shared" si="268"/>
        <v xml:space="preserve"> </v>
      </c>
    </row>
    <row r="565" spans="1:44">
      <c r="A565" s="3">
        <f t="shared" si="269"/>
        <v>5.6199999999999246</v>
      </c>
      <c r="B565" s="3">
        <f t="shared" si="289"/>
        <v>0</v>
      </c>
      <c r="C565" s="3">
        <f t="shared" si="290"/>
        <v>4.8229000000000486</v>
      </c>
      <c r="D565" s="14">
        <f t="shared" si="270"/>
        <v>-0.44484476325790473</v>
      </c>
      <c r="E565" s="14">
        <f t="shared" si="263"/>
        <v>-0.1123437727139672</v>
      </c>
      <c r="F565" s="14">
        <f t="shared" si="291"/>
        <v>-0.5571885359718719</v>
      </c>
      <c r="G565" s="3">
        <f t="shared" si="264"/>
        <v>-48.637791168012143</v>
      </c>
      <c r="H565" s="3">
        <f t="shared" si="292"/>
        <v>103.74613684026096</v>
      </c>
      <c r="I565" s="3">
        <f t="shared" si="293"/>
        <v>334.39591894233786</v>
      </c>
      <c r="P565" s="3" t="str">
        <f t="shared" si="288"/>
        <v xml:space="preserve"> </v>
      </c>
      <c r="Q565" s="3" t="str">
        <f t="shared" si="271"/>
        <v xml:space="preserve"> </v>
      </c>
      <c r="R565" s="3" t="str">
        <f t="shared" si="272"/>
        <v xml:space="preserve"> </v>
      </c>
      <c r="S565" s="3" t="str">
        <f t="shared" si="273"/>
        <v xml:space="preserve"> </v>
      </c>
      <c r="T565" s="3" t="str">
        <f t="shared" si="274"/>
        <v xml:space="preserve"> </v>
      </c>
      <c r="U565" s="3" t="str">
        <f t="shared" si="275"/>
        <v xml:space="preserve"> </v>
      </c>
      <c r="V565" s="3" t="str">
        <f t="shared" si="276"/>
        <v xml:space="preserve"> </v>
      </c>
      <c r="W565" s="3" t="str">
        <f t="shared" si="277"/>
        <v xml:space="preserve"> </v>
      </c>
      <c r="X565" s="3" t="str">
        <f t="shared" si="278"/>
        <v xml:space="preserve"> </v>
      </c>
      <c r="Y565" s="3">
        <f t="shared" si="279"/>
        <v>0</v>
      </c>
      <c r="AA565" s="16" t="str">
        <f t="shared" si="280"/>
        <v>UprStage</v>
      </c>
      <c r="AC565" s="3">
        <f t="shared" si="281"/>
        <v>2.3982428571428556</v>
      </c>
      <c r="AD565" s="3">
        <f t="shared" si="282"/>
        <v>19.801588161411491</v>
      </c>
      <c r="AE565" s="3">
        <f t="shared" si="283"/>
        <v>2.4246571428571926</v>
      </c>
      <c r="AF565" s="3">
        <f t="shared" si="285"/>
        <v>11.455876646353975</v>
      </c>
      <c r="AH565" s="28">
        <f t="shared" si="286"/>
        <v>0.26300000000000001</v>
      </c>
      <c r="AI565" s="28">
        <f t="shared" si="287"/>
        <v>2.5446900494077322E-4</v>
      </c>
      <c r="AJ565" s="40">
        <f t="shared" si="284"/>
        <v>1.1455876646353974E-2</v>
      </c>
      <c r="AK565" s="28"/>
      <c r="AM565" s="14">
        <f>Rho_Coef0+Rho_Coef1*Solution!I565+Rho_Coef2*Solution!I565^2</f>
        <v>0.96830878063151749</v>
      </c>
      <c r="AO565" s="3" t="str">
        <f t="shared" si="265"/>
        <v xml:space="preserve"> </v>
      </c>
      <c r="AP565" s="3" t="str">
        <f t="shared" si="266"/>
        <v xml:space="preserve"> </v>
      </c>
      <c r="AQ565" s="3" t="str">
        <f t="shared" si="267"/>
        <v xml:space="preserve"> </v>
      </c>
      <c r="AR565" s="3" t="str">
        <f t="shared" si="268"/>
        <v xml:space="preserve"> </v>
      </c>
    </row>
    <row r="566" spans="1:44">
      <c r="A566" s="3">
        <f t="shared" si="269"/>
        <v>5.6299999999999244</v>
      </c>
      <c r="B566" s="3">
        <f t="shared" si="289"/>
        <v>0</v>
      </c>
      <c r="C566" s="3">
        <f t="shared" si="290"/>
        <v>4.8229000000000486</v>
      </c>
      <c r="D566" s="14">
        <f t="shared" si="270"/>
        <v>-0.44063921077208479</v>
      </c>
      <c r="E566" s="14">
        <f t="shared" si="263"/>
        <v>-0.1123437727139672</v>
      </c>
      <c r="F566" s="14">
        <f t="shared" si="291"/>
        <v>-0.55298298348605202</v>
      </c>
      <c r="G566" s="3">
        <f t="shared" si="264"/>
        <v>-48.270682424120565</v>
      </c>
      <c r="H566" s="3">
        <f t="shared" si="292"/>
        <v>103.25975892858084</v>
      </c>
      <c r="I566" s="3">
        <f t="shared" si="293"/>
        <v>335.43096677661924</v>
      </c>
      <c r="P566" s="3" t="str">
        <f t="shared" si="288"/>
        <v xml:space="preserve"> </v>
      </c>
      <c r="Q566" s="3" t="str">
        <f t="shared" si="271"/>
        <v xml:space="preserve"> </v>
      </c>
      <c r="R566" s="3" t="str">
        <f t="shared" si="272"/>
        <v xml:space="preserve"> </v>
      </c>
      <c r="S566" s="3" t="str">
        <f t="shared" si="273"/>
        <v xml:space="preserve"> </v>
      </c>
      <c r="T566" s="3" t="str">
        <f t="shared" si="274"/>
        <v xml:space="preserve"> </v>
      </c>
      <c r="U566" s="3" t="str">
        <f t="shared" si="275"/>
        <v xml:space="preserve"> </v>
      </c>
      <c r="V566" s="3" t="str">
        <f t="shared" si="276"/>
        <v xml:space="preserve"> </v>
      </c>
      <c r="W566" s="3" t="str">
        <f t="shared" si="277"/>
        <v xml:space="preserve"> </v>
      </c>
      <c r="X566" s="3" t="str">
        <f t="shared" si="278"/>
        <v xml:space="preserve"> </v>
      </c>
      <c r="Y566" s="3">
        <f t="shared" si="279"/>
        <v>0</v>
      </c>
      <c r="AA566" s="16" t="str">
        <f t="shared" si="280"/>
        <v>UprStage</v>
      </c>
      <c r="AC566" s="3">
        <f t="shared" si="281"/>
        <v>2.3982428571428556</v>
      </c>
      <c r="AD566" s="3">
        <f t="shared" si="282"/>
        <v>19.801588161411491</v>
      </c>
      <c r="AE566" s="3">
        <f t="shared" si="283"/>
        <v>2.4246571428571926</v>
      </c>
      <c r="AF566" s="3">
        <f t="shared" si="285"/>
        <v>11.455876646353975</v>
      </c>
      <c r="AH566" s="28">
        <f t="shared" si="286"/>
        <v>0.26300000000000001</v>
      </c>
      <c r="AI566" s="28">
        <f t="shared" si="287"/>
        <v>2.5446900494077322E-4</v>
      </c>
      <c r="AJ566" s="40">
        <f t="shared" si="284"/>
        <v>1.1455876646353974E-2</v>
      </c>
      <c r="AK566" s="28"/>
      <c r="AM566" s="14">
        <f>Rho_Coef0+Rho_Coef1*Solution!I566+Rho_Coef2*Solution!I566^2</f>
        <v>0.96821183467938932</v>
      </c>
      <c r="AO566" s="3" t="str">
        <f t="shared" si="265"/>
        <v xml:space="preserve"> </v>
      </c>
      <c r="AP566" s="3" t="str">
        <f t="shared" si="266"/>
        <v xml:space="preserve"> </v>
      </c>
      <c r="AQ566" s="3" t="str">
        <f t="shared" si="267"/>
        <v xml:space="preserve"> </v>
      </c>
      <c r="AR566" s="3" t="str">
        <f t="shared" si="268"/>
        <v xml:space="preserve"> </v>
      </c>
    </row>
    <row r="567" spans="1:44">
      <c r="A567" s="3">
        <f t="shared" si="269"/>
        <v>5.6399999999999242</v>
      </c>
      <c r="B567" s="3">
        <f t="shared" si="289"/>
        <v>0</v>
      </c>
      <c r="C567" s="3">
        <f t="shared" si="290"/>
        <v>4.8229000000000486</v>
      </c>
      <c r="D567" s="14">
        <f t="shared" si="270"/>
        <v>-0.43648543629657932</v>
      </c>
      <c r="E567" s="14">
        <f t="shared" si="263"/>
        <v>-0.1123437727139672</v>
      </c>
      <c r="F567" s="14">
        <f t="shared" si="291"/>
        <v>-0.54882920901054655</v>
      </c>
      <c r="G567" s="3">
        <f t="shared" si="264"/>
        <v>-47.908093457450128</v>
      </c>
      <c r="H567" s="3">
        <f t="shared" si="292"/>
        <v>102.77705210433963</v>
      </c>
      <c r="I567" s="3">
        <f t="shared" si="293"/>
        <v>336.46116896123215</v>
      </c>
      <c r="P567" s="3" t="str">
        <f t="shared" si="288"/>
        <v xml:space="preserve"> </v>
      </c>
      <c r="Q567" s="3" t="str">
        <f t="shared" si="271"/>
        <v xml:space="preserve"> </v>
      </c>
      <c r="R567" s="3" t="str">
        <f t="shared" si="272"/>
        <v xml:space="preserve"> </v>
      </c>
      <c r="S567" s="3" t="str">
        <f t="shared" si="273"/>
        <v xml:space="preserve"> </v>
      </c>
      <c r="T567" s="3" t="str">
        <f t="shared" si="274"/>
        <v xml:space="preserve"> </v>
      </c>
      <c r="U567" s="3" t="str">
        <f t="shared" si="275"/>
        <v xml:space="preserve"> </v>
      </c>
      <c r="V567" s="3" t="str">
        <f t="shared" si="276"/>
        <v xml:space="preserve"> </v>
      </c>
      <c r="W567" s="3" t="str">
        <f t="shared" si="277"/>
        <v xml:space="preserve"> </v>
      </c>
      <c r="X567" s="3" t="str">
        <f t="shared" si="278"/>
        <v xml:space="preserve"> </v>
      </c>
      <c r="Y567" s="3">
        <f t="shared" si="279"/>
        <v>0</v>
      </c>
      <c r="AA567" s="16" t="str">
        <f t="shared" si="280"/>
        <v>UprStage</v>
      </c>
      <c r="AC567" s="3">
        <f t="shared" si="281"/>
        <v>2.3982428571428556</v>
      </c>
      <c r="AD567" s="3">
        <f t="shared" si="282"/>
        <v>19.801588161411491</v>
      </c>
      <c r="AE567" s="3">
        <f t="shared" si="283"/>
        <v>2.4246571428571926</v>
      </c>
      <c r="AF567" s="3">
        <f t="shared" si="285"/>
        <v>11.455876646353975</v>
      </c>
      <c r="AH567" s="28">
        <f t="shared" si="286"/>
        <v>0.26300000000000001</v>
      </c>
      <c r="AI567" s="28">
        <f t="shared" si="287"/>
        <v>2.5446900494077322E-4</v>
      </c>
      <c r="AJ567" s="40">
        <f t="shared" si="284"/>
        <v>1.1455876646353974E-2</v>
      </c>
      <c r="AK567" s="28"/>
      <c r="AM567" s="14">
        <f>Rho_Coef0+Rho_Coef1*Solution!I567+Rho_Coef2*Solution!I567^2</f>
        <v>0.96811534982509695</v>
      </c>
      <c r="AO567" s="3" t="str">
        <f t="shared" si="265"/>
        <v xml:space="preserve"> </v>
      </c>
      <c r="AP567" s="3" t="str">
        <f t="shared" si="266"/>
        <v xml:space="preserve"> </v>
      </c>
      <c r="AQ567" s="3" t="str">
        <f t="shared" si="267"/>
        <v xml:space="preserve"> </v>
      </c>
      <c r="AR567" s="3" t="str">
        <f t="shared" si="268"/>
        <v xml:space="preserve"> </v>
      </c>
    </row>
    <row r="568" spans="1:44">
      <c r="A568" s="3">
        <f t="shared" si="269"/>
        <v>5.649999999999924</v>
      </c>
      <c r="B568" s="3">
        <f t="shared" si="289"/>
        <v>0</v>
      </c>
      <c r="C568" s="3">
        <f t="shared" si="290"/>
        <v>4.8229000000000486</v>
      </c>
      <c r="D568" s="14">
        <f t="shared" si="270"/>
        <v>-0.43238259570697862</v>
      </c>
      <c r="E568" s="14">
        <f t="shared" si="263"/>
        <v>-0.1123437727139672</v>
      </c>
      <c r="F568" s="14">
        <f t="shared" si="291"/>
        <v>-0.54472636842094579</v>
      </c>
      <c r="G568" s="3">
        <f t="shared" si="264"/>
        <v>-47.549950583163287</v>
      </c>
      <c r="H568" s="3">
        <f t="shared" si="292"/>
        <v>102.29797116976513</v>
      </c>
      <c r="I568" s="3">
        <f t="shared" si="293"/>
        <v>337.4865619847464</v>
      </c>
      <c r="P568" s="3" t="str">
        <f t="shared" si="288"/>
        <v xml:space="preserve"> </v>
      </c>
      <c r="Q568" s="3" t="str">
        <f t="shared" si="271"/>
        <v xml:space="preserve"> </v>
      </c>
      <c r="R568" s="3" t="str">
        <f t="shared" si="272"/>
        <v xml:space="preserve"> </v>
      </c>
      <c r="S568" s="3" t="str">
        <f t="shared" si="273"/>
        <v xml:space="preserve"> </v>
      </c>
      <c r="T568" s="3" t="str">
        <f t="shared" si="274"/>
        <v xml:space="preserve"> </v>
      </c>
      <c r="U568" s="3" t="str">
        <f t="shared" si="275"/>
        <v xml:space="preserve"> </v>
      </c>
      <c r="V568" s="3" t="str">
        <f t="shared" si="276"/>
        <v xml:space="preserve"> </v>
      </c>
      <c r="W568" s="3" t="str">
        <f t="shared" si="277"/>
        <v xml:space="preserve"> </v>
      </c>
      <c r="X568" s="3" t="str">
        <f t="shared" si="278"/>
        <v xml:space="preserve"> </v>
      </c>
      <c r="Y568" s="3">
        <f t="shared" si="279"/>
        <v>0</v>
      </c>
      <c r="AA568" s="16" t="str">
        <f t="shared" si="280"/>
        <v>UprStage</v>
      </c>
      <c r="AC568" s="3">
        <f t="shared" si="281"/>
        <v>2.3982428571428556</v>
      </c>
      <c r="AD568" s="3">
        <f t="shared" si="282"/>
        <v>19.801588161411491</v>
      </c>
      <c r="AE568" s="3">
        <f t="shared" si="283"/>
        <v>2.4246571428571926</v>
      </c>
      <c r="AF568" s="3">
        <f t="shared" si="285"/>
        <v>11.455876646353975</v>
      </c>
      <c r="AH568" s="28">
        <f t="shared" si="286"/>
        <v>0.26300000000000001</v>
      </c>
      <c r="AI568" s="28">
        <f t="shared" si="287"/>
        <v>2.5446900494077322E-4</v>
      </c>
      <c r="AJ568" s="40">
        <f t="shared" si="284"/>
        <v>1.1455876646353974E-2</v>
      </c>
      <c r="AK568" s="28"/>
      <c r="AM568" s="14">
        <f>Rho_Coef0+Rho_Coef1*Solution!I568+Rho_Coef2*Solution!I568^2</f>
        <v>0.96801932254973977</v>
      </c>
      <c r="AO568" s="3" t="str">
        <f t="shared" si="265"/>
        <v xml:space="preserve"> </v>
      </c>
      <c r="AP568" s="3" t="str">
        <f t="shared" si="266"/>
        <v xml:space="preserve"> </v>
      </c>
      <c r="AQ568" s="3" t="str">
        <f t="shared" si="267"/>
        <v xml:space="preserve"> </v>
      </c>
      <c r="AR568" s="3" t="str">
        <f t="shared" si="268"/>
        <v xml:space="preserve"> </v>
      </c>
    </row>
    <row r="569" spans="1:44">
      <c r="A569" s="3">
        <f t="shared" si="269"/>
        <v>5.6599999999999238</v>
      </c>
      <c r="B569" s="3">
        <f t="shared" si="289"/>
        <v>0</v>
      </c>
      <c r="C569" s="3">
        <f t="shared" si="290"/>
        <v>4.8229000000000486</v>
      </c>
      <c r="D569" s="14">
        <f t="shared" si="270"/>
        <v>-0.42832986207146584</v>
      </c>
      <c r="E569" s="14">
        <f t="shared" si="263"/>
        <v>-0.1123437727139672</v>
      </c>
      <c r="F569" s="14">
        <f t="shared" si="291"/>
        <v>-0.54067363478543307</v>
      </c>
      <c r="G569" s="3">
        <f t="shared" si="264"/>
        <v>-47.196181617188728</v>
      </c>
      <c r="H569" s="3">
        <f t="shared" si="292"/>
        <v>101.8224716639335</v>
      </c>
      <c r="I569" s="3">
        <f t="shared" si="293"/>
        <v>338.50718188736317</v>
      </c>
      <c r="P569" s="3" t="str">
        <f t="shared" si="288"/>
        <v xml:space="preserve"> </v>
      </c>
      <c r="Q569" s="3" t="str">
        <f t="shared" si="271"/>
        <v xml:space="preserve"> </v>
      </c>
      <c r="R569" s="3" t="str">
        <f t="shared" si="272"/>
        <v xml:space="preserve"> </v>
      </c>
      <c r="S569" s="3" t="str">
        <f t="shared" si="273"/>
        <v xml:space="preserve"> </v>
      </c>
      <c r="T569" s="3" t="str">
        <f t="shared" si="274"/>
        <v xml:space="preserve"> </v>
      </c>
      <c r="U569" s="3" t="str">
        <f t="shared" si="275"/>
        <v xml:space="preserve"> </v>
      </c>
      <c r="V569" s="3" t="str">
        <f t="shared" si="276"/>
        <v xml:space="preserve"> </v>
      </c>
      <c r="W569" s="3" t="str">
        <f t="shared" si="277"/>
        <v xml:space="preserve"> </v>
      </c>
      <c r="X569" s="3" t="str">
        <f t="shared" si="278"/>
        <v xml:space="preserve"> </v>
      </c>
      <c r="Y569" s="3">
        <f t="shared" si="279"/>
        <v>0</v>
      </c>
      <c r="AA569" s="16" t="str">
        <f t="shared" si="280"/>
        <v>UprStage</v>
      </c>
      <c r="AC569" s="3">
        <f t="shared" si="281"/>
        <v>2.3982428571428556</v>
      </c>
      <c r="AD569" s="3">
        <f t="shared" si="282"/>
        <v>19.801588161411491</v>
      </c>
      <c r="AE569" s="3">
        <f t="shared" si="283"/>
        <v>2.4246571428571926</v>
      </c>
      <c r="AF569" s="3">
        <f t="shared" si="285"/>
        <v>11.455876646353975</v>
      </c>
      <c r="AH569" s="28">
        <f t="shared" si="286"/>
        <v>0.26300000000000001</v>
      </c>
      <c r="AI569" s="28">
        <f t="shared" si="287"/>
        <v>2.5446900494077322E-4</v>
      </c>
      <c r="AJ569" s="40">
        <f t="shared" si="284"/>
        <v>1.1455876646353974E-2</v>
      </c>
      <c r="AK569" s="28"/>
      <c r="AM569" s="14">
        <f>Rho_Coef0+Rho_Coef1*Solution!I569+Rho_Coef2*Solution!I569^2</f>
        <v>0.9679237493778946</v>
      </c>
      <c r="AO569" s="3" t="str">
        <f t="shared" si="265"/>
        <v xml:space="preserve"> </v>
      </c>
      <c r="AP569" s="3" t="str">
        <f t="shared" si="266"/>
        <v xml:space="preserve"> </v>
      </c>
      <c r="AQ569" s="3" t="str">
        <f t="shared" si="267"/>
        <v xml:space="preserve"> </v>
      </c>
      <c r="AR569" s="3" t="str">
        <f t="shared" si="268"/>
        <v xml:space="preserve"> </v>
      </c>
    </row>
    <row r="570" spans="1:44">
      <c r="A570" s="3">
        <f t="shared" si="269"/>
        <v>5.6699999999999235</v>
      </c>
      <c r="B570" s="3">
        <f t="shared" si="289"/>
        <v>0</v>
      </c>
      <c r="C570" s="3">
        <f t="shared" si="290"/>
        <v>4.8229000000000486</v>
      </c>
      <c r="D570" s="14">
        <f t="shared" si="270"/>
        <v>-0.4243264252317816</v>
      </c>
      <c r="E570" s="14">
        <f t="shared" si="263"/>
        <v>-0.1123437727139672</v>
      </c>
      <c r="F570" s="14">
        <f t="shared" si="291"/>
        <v>-0.53667019794574877</v>
      </c>
      <c r="G570" s="3">
        <f t="shared" si="264"/>
        <v>-46.846715839643153</v>
      </c>
      <c r="H570" s="3">
        <f t="shared" si="292"/>
        <v>101.35050984776161</v>
      </c>
      <c r="I570" s="3">
        <f t="shared" si="293"/>
        <v>339.52306426821053</v>
      </c>
      <c r="P570" s="3" t="str">
        <f t="shared" si="288"/>
        <v xml:space="preserve"> </v>
      </c>
      <c r="Q570" s="3" t="str">
        <f t="shared" si="271"/>
        <v xml:space="preserve"> </v>
      </c>
      <c r="R570" s="3" t="str">
        <f t="shared" si="272"/>
        <v xml:space="preserve"> </v>
      </c>
      <c r="S570" s="3" t="str">
        <f t="shared" si="273"/>
        <v xml:space="preserve"> </v>
      </c>
      <c r="T570" s="3" t="str">
        <f t="shared" si="274"/>
        <v xml:space="preserve"> </v>
      </c>
      <c r="U570" s="3" t="str">
        <f t="shared" si="275"/>
        <v xml:space="preserve"> </v>
      </c>
      <c r="V570" s="3" t="str">
        <f t="shared" si="276"/>
        <v xml:space="preserve"> </v>
      </c>
      <c r="W570" s="3" t="str">
        <f t="shared" si="277"/>
        <v xml:space="preserve"> </v>
      </c>
      <c r="X570" s="3" t="str">
        <f t="shared" si="278"/>
        <v xml:space="preserve"> </v>
      </c>
      <c r="Y570" s="3">
        <f t="shared" si="279"/>
        <v>0</v>
      </c>
      <c r="AA570" s="16" t="str">
        <f t="shared" si="280"/>
        <v>UprStage</v>
      </c>
      <c r="AC570" s="3">
        <f t="shared" si="281"/>
        <v>2.3982428571428556</v>
      </c>
      <c r="AD570" s="3">
        <f t="shared" si="282"/>
        <v>19.801588161411491</v>
      </c>
      <c r="AE570" s="3">
        <f t="shared" si="283"/>
        <v>2.4246571428571926</v>
      </c>
      <c r="AF570" s="3">
        <f t="shared" si="285"/>
        <v>11.455876646353975</v>
      </c>
      <c r="AH570" s="28">
        <f t="shared" si="286"/>
        <v>0.26300000000000001</v>
      </c>
      <c r="AI570" s="28">
        <f t="shared" si="287"/>
        <v>2.5446900494077322E-4</v>
      </c>
      <c r="AJ570" s="40">
        <f t="shared" si="284"/>
        <v>1.1455876646353974E-2</v>
      </c>
      <c r="AK570" s="28"/>
      <c r="AM570" s="14">
        <f>Rho_Coef0+Rho_Coef1*Solution!I570+Rho_Coef2*Solution!I570^2</f>
        <v>0.96782862687690541</v>
      </c>
      <c r="AO570" s="3" t="str">
        <f t="shared" si="265"/>
        <v xml:space="preserve"> </v>
      </c>
      <c r="AP570" s="3" t="str">
        <f t="shared" si="266"/>
        <v xml:space="preserve"> </v>
      </c>
      <c r="AQ570" s="3" t="str">
        <f t="shared" si="267"/>
        <v xml:space="preserve"> </v>
      </c>
      <c r="AR570" s="3" t="str">
        <f t="shared" si="268"/>
        <v xml:space="preserve"> </v>
      </c>
    </row>
    <row r="571" spans="1:44">
      <c r="A571" s="3">
        <f t="shared" si="269"/>
        <v>5.6799999999999233</v>
      </c>
      <c r="B571" s="3">
        <f t="shared" si="289"/>
        <v>0</v>
      </c>
      <c r="C571" s="3">
        <f t="shared" si="290"/>
        <v>4.8229000000000486</v>
      </c>
      <c r="D571" s="14">
        <f t="shared" si="270"/>
        <v>-0.42037149139606961</v>
      </c>
      <c r="E571" s="14">
        <f t="shared" si="263"/>
        <v>-0.1123437727139672</v>
      </c>
      <c r="F571" s="14">
        <f t="shared" si="291"/>
        <v>-0.53271526411003678</v>
      </c>
      <c r="G571" s="3">
        <f t="shared" si="264"/>
        <v>-46.501483959290219</v>
      </c>
      <c r="H571" s="3">
        <f t="shared" si="292"/>
        <v>100.88204268936518</v>
      </c>
      <c r="I571" s="3">
        <f t="shared" si="293"/>
        <v>340.53424429249014</v>
      </c>
      <c r="P571" s="3" t="str">
        <f t="shared" si="288"/>
        <v xml:space="preserve"> </v>
      </c>
      <c r="Q571" s="3" t="str">
        <f t="shared" si="271"/>
        <v xml:space="preserve"> </v>
      </c>
      <c r="R571" s="3" t="str">
        <f t="shared" si="272"/>
        <v xml:space="preserve"> </v>
      </c>
      <c r="S571" s="3" t="str">
        <f t="shared" si="273"/>
        <v xml:space="preserve"> </v>
      </c>
      <c r="T571" s="3" t="str">
        <f t="shared" si="274"/>
        <v xml:space="preserve"> </v>
      </c>
      <c r="U571" s="3" t="str">
        <f t="shared" si="275"/>
        <v xml:space="preserve"> </v>
      </c>
      <c r="V571" s="3" t="str">
        <f t="shared" si="276"/>
        <v xml:space="preserve"> </v>
      </c>
      <c r="W571" s="3" t="str">
        <f t="shared" si="277"/>
        <v xml:space="preserve"> </v>
      </c>
      <c r="X571" s="3" t="str">
        <f t="shared" si="278"/>
        <v xml:space="preserve"> </v>
      </c>
      <c r="Y571" s="3">
        <f t="shared" si="279"/>
        <v>0</v>
      </c>
      <c r="AA571" s="16" t="str">
        <f t="shared" si="280"/>
        <v>UprStage</v>
      </c>
      <c r="AC571" s="3">
        <f t="shared" si="281"/>
        <v>2.3982428571428556</v>
      </c>
      <c r="AD571" s="3">
        <f t="shared" si="282"/>
        <v>19.801588161411491</v>
      </c>
      <c r="AE571" s="3">
        <f t="shared" si="283"/>
        <v>2.4246571428571926</v>
      </c>
      <c r="AF571" s="3">
        <f t="shared" si="285"/>
        <v>11.455876646353975</v>
      </c>
      <c r="AH571" s="28">
        <f t="shared" si="286"/>
        <v>0.26300000000000001</v>
      </c>
      <c r="AI571" s="28">
        <f t="shared" si="287"/>
        <v>2.5446900494077322E-4</v>
      </c>
      <c r="AJ571" s="40">
        <f t="shared" si="284"/>
        <v>1.1455876646353974E-2</v>
      </c>
      <c r="AK571" s="28"/>
      <c r="AM571" s="14">
        <f>Rho_Coef0+Rho_Coef1*Solution!I571+Rho_Coef2*Solution!I571^2</f>
        <v>0.96773395165618725</v>
      </c>
      <c r="AO571" s="3" t="str">
        <f t="shared" si="265"/>
        <v xml:space="preserve"> </v>
      </c>
      <c r="AP571" s="3" t="str">
        <f t="shared" si="266"/>
        <v xml:space="preserve"> </v>
      </c>
      <c r="AQ571" s="3" t="str">
        <f t="shared" si="267"/>
        <v xml:space="preserve"> </v>
      </c>
      <c r="AR571" s="3" t="str">
        <f t="shared" si="268"/>
        <v xml:space="preserve"> </v>
      </c>
    </row>
    <row r="572" spans="1:44">
      <c r="A572" s="3">
        <f t="shared" si="269"/>
        <v>5.6899999999999231</v>
      </c>
      <c r="B572" s="3">
        <f t="shared" si="289"/>
        <v>0</v>
      </c>
      <c r="C572" s="3">
        <f t="shared" si="290"/>
        <v>4.8229000000000486</v>
      </c>
      <c r="D572" s="14">
        <f t="shared" si="270"/>
        <v>-0.41646428274322017</v>
      </c>
      <c r="E572" s="14">
        <f t="shared" si="263"/>
        <v>-0.1123437727139672</v>
      </c>
      <c r="F572" s="14">
        <f t="shared" si="291"/>
        <v>-0.52880805545718734</v>
      </c>
      <c r="G572" s="3">
        <f t="shared" si="264"/>
        <v>-46.160418079003094</v>
      </c>
      <c r="H572" s="3">
        <f t="shared" si="292"/>
        <v>100.41702784977228</v>
      </c>
      <c r="I572" s="3">
        <f t="shared" si="293"/>
        <v>341.54075669847981</v>
      </c>
      <c r="P572" s="3" t="str">
        <f t="shared" si="288"/>
        <v xml:space="preserve"> </v>
      </c>
      <c r="Q572" s="3" t="str">
        <f t="shared" si="271"/>
        <v xml:space="preserve"> </v>
      </c>
      <c r="R572" s="3" t="str">
        <f t="shared" si="272"/>
        <v xml:space="preserve"> </v>
      </c>
      <c r="S572" s="3" t="str">
        <f t="shared" si="273"/>
        <v xml:space="preserve"> </v>
      </c>
      <c r="T572" s="3" t="str">
        <f t="shared" si="274"/>
        <v xml:space="preserve"> </v>
      </c>
      <c r="U572" s="3" t="str">
        <f t="shared" si="275"/>
        <v xml:space="preserve"> </v>
      </c>
      <c r="V572" s="3" t="str">
        <f t="shared" si="276"/>
        <v xml:space="preserve"> </v>
      </c>
      <c r="W572" s="3" t="str">
        <f t="shared" si="277"/>
        <v xml:space="preserve"> </v>
      </c>
      <c r="X572" s="3" t="str">
        <f t="shared" si="278"/>
        <v xml:space="preserve"> </v>
      </c>
      <c r="Y572" s="3">
        <f t="shared" si="279"/>
        <v>0</v>
      </c>
      <c r="AA572" s="16" t="str">
        <f t="shared" si="280"/>
        <v>UprStage</v>
      </c>
      <c r="AC572" s="3">
        <f t="shared" si="281"/>
        <v>2.3982428571428556</v>
      </c>
      <c r="AD572" s="3">
        <f t="shared" si="282"/>
        <v>19.801588161411491</v>
      </c>
      <c r="AE572" s="3">
        <f t="shared" si="283"/>
        <v>2.4246571428571926</v>
      </c>
      <c r="AF572" s="3">
        <f t="shared" si="285"/>
        <v>11.455876646353975</v>
      </c>
      <c r="AH572" s="28">
        <f t="shared" si="286"/>
        <v>0.26300000000000001</v>
      </c>
      <c r="AI572" s="28">
        <f t="shared" si="287"/>
        <v>2.5446900494077322E-4</v>
      </c>
      <c r="AJ572" s="40">
        <f t="shared" si="284"/>
        <v>1.1455876646353974E-2</v>
      </c>
      <c r="AK572" s="28"/>
      <c r="AM572" s="14">
        <f>Rho_Coef0+Rho_Coef1*Solution!I572+Rho_Coef2*Solution!I572^2</f>
        <v>0.96763972036654455</v>
      </c>
      <c r="AO572" s="3" t="str">
        <f t="shared" si="265"/>
        <v xml:space="preserve"> </v>
      </c>
      <c r="AP572" s="3" t="str">
        <f t="shared" si="266"/>
        <v xml:space="preserve"> </v>
      </c>
      <c r="AQ572" s="3" t="str">
        <f t="shared" si="267"/>
        <v xml:space="preserve"> </v>
      </c>
      <c r="AR572" s="3" t="str">
        <f t="shared" si="268"/>
        <v xml:space="preserve"> </v>
      </c>
    </row>
    <row r="573" spans="1:44">
      <c r="A573" s="3">
        <f t="shared" si="269"/>
        <v>5.6999999999999229</v>
      </c>
      <c r="B573" s="3">
        <f t="shared" si="289"/>
        <v>0</v>
      </c>
      <c r="C573" s="3">
        <f t="shared" si="290"/>
        <v>4.8229000000000486</v>
      </c>
      <c r="D573" s="14">
        <f t="shared" si="270"/>
        <v>-0.4126040370383407</v>
      </c>
      <c r="E573" s="14">
        <f t="shared" si="263"/>
        <v>-0.1123437727139672</v>
      </c>
      <c r="F573" s="14">
        <f t="shared" si="291"/>
        <v>-0.52494780975230793</v>
      </c>
      <c r="G573" s="3">
        <f t="shared" si="264"/>
        <v>-45.823451662198323</v>
      </c>
      <c r="H573" s="3">
        <f t="shared" si="292"/>
        <v>99.955423668982249</v>
      </c>
      <c r="I573" s="3">
        <f t="shared" si="293"/>
        <v>342.54263580439442</v>
      </c>
      <c r="P573" s="3" t="str">
        <f t="shared" si="288"/>
        <v xml:space="preserve"> </v>
      </c>
      <c r="Q573" s="3" t="str">
        <f t="shared" si="271"/>
        <v xml:space="preserve"> </v>
      </c>
      <c r="R573" s="3" t="str">
        <f t="shared" si="272"/>
        <v xml:space="preserve"> </v>
      </c>
      <c r="S573" s="3" t="str">
        <f t="shared" si="273"/>
        <v xml:space="preserve"> </v>
      </c>
      <c r="T573" s="3" t="str">
        <f t="shared" si="274"/>
        <v xml:space="preserve"> </v>
      </c>
      <c r="U573" s="3" t="str">
        <f t="shared" si="275"/>
        <v xml:space="preserve"> </v>
      </c>
      <c r="V573" s="3" t="str">
        <f t="shared" si="276"/>
        <v xml:space="preserve"> </v>
      </c>
      <c r="W573" s="3" t="str">
        <f t="shared" si="277"/>
        <v xml:space="preserve"> </v>
      </c>
      <c r="X573" s="3" t="str">
        <f t="shared" si="278"/>
        <v xml:space="preserve"> </v>
      </c>
      <c r="Y573" s="3">
        <f t="shared" si="279"/>
        <v>0</v>
      </c>
      <c r="AA573" s="16" t="str">
        <f t="shared" si="280"/>
        <v>UprStage</v>
      </c>
      <c r="AC573" s="3">
        <f t="shared" si="281"/>
        <v>2.3982428571428556</v>
      </c>
      <c r="AD573" s="3">
        <f t="shared" si="282"/>
        <v>19.801588161411491</v>
      </c>
      <c r="AE573" s="3">
        <f t="shared" si="283"/>
        <v>2.4246571428571926</v>
      </c>
      <c r="AF573" s="3">
        <f t="shared" si="285"/>
        <v>11.455876646353975</v>
      </c>
      <c r="AH573" s="28">
        <f t="shared" si="286"/>
        <v>0.26300000000000001</v>
      </c>
      <c r="AI573" s="28">
        <f t="shared" si="287"/>
        <v>2.5446900494077322E-4</v>
      </c>
      <c r="AJ573" s="40">
        <f t="shared" si="284"/>
        <v>1.1455876646353974E-2</v>
      </c>
      <c r="AK573" s="28"/>
      <c r="AM573" s="14">
        <f>Rho_Coef0+Rho_Coef1*Solution!I573+Rho_Coef2*Solution!I573^2</f>
        <v>0.96754592969950259</v>
      </c>
      <c r="AO573" s="3" t="str">
        <f t="shared" si="265"/>
        <v xml:space="preserve"> </v>
      </c>
      <c r="AP573" s="3" t="str">
        <f t="shared" si="266"/>
        <v xml:space="preserve"> </v>
      </c>
      <c r="AQ573" s="3" t="str">
        <f t="shared" si="267"/>
        <v xml:space="preserve"> </v>
      </c>
      <c r="AR573" s="3" t="str">
        <f t="shared" si="268"/>
        <v xml:space="preserve"> </v>
      </c>
    </row>
    <row r="574" spans="1:44">
      <c r="A574" s="3">
        <f t="shared" si="269"/>
        <v>5.7099999999999227</v>
      </c>
      <c r="B574" s="3">
        <f t="shared" si="289"/>
        <v>0</v>
      </c>
      <c r="C574" s="3">
        <f t="shared" si="290"/>
        <v>4.8229000000000486</v>
      </c>
      <c r="D574" s="14">
        <f t="shared" si="270"/>
        <v>-0.40879000725899683</v>
      </c>
      <c r="E574" s="14">
        <f t="shared" si="263"/>
        <v>-0.1123437727139672</v>
      </c>
      <c r="F574" s="14">
        <f t="shared" si="291"/>
        <v>-0.52113377997296406</v>
      </c>
      <c r="G574" s="3">
        <f t="shared" si="264"/>
        <v>-45.490519500209849</v>
      </c>
      <c r="H574" s="3">
        <f t="shared" si="292"/>
        <v>99.497189152360264</v>
      </c>
      <c r="I574" s="3">
        <f t="shared" si="293"/>
        <v>343.53991551510927</v>
      </c>
      <c r="P574" s="3" t="str">
        <f t="shared" si="288"/>
        <v xml:space="preserve"> </v>
      </c>
      <c r="Q574" s="3" t="str">
        <f t="shared" si="271"/>
        <v xml:space="preserve"> </v>
      </c>
      <c r="R574" s="3" t="str">
        <f t="shared" si="272"/>
        <v xml:space="preserve"> </v>
      </c>
      <c r="S574" s="3" t="str">
        <f t="shared" si="273"/>
        <v xml:space="preserve"> </v>
      </c>
      <c r="T574" s="3" t="str">
        <f t="shared" si="274"/>
        <v xml:space="preserve"> </v>
      </c>
      <c r="U574" s="3" t="str">
        <f t="shared" si="275"/>
        <v xml:space="preserve"> </v>
      </c>
      <c r="V574" s="3" t="str">
        <f t="shared" si="276"/>
        <v xml:space="preserve"> </v>
      </c>
      <c r="W574" s="3" t="str">
        <f t="shared" si="277"/>
        <v xml:space="preserve"> </v>
      </c>
      <c r="X574" s="3" t="str">
        <f t="shared" si="278"/>
        <v xml:space="preserve"> </v>
      </c>
      <c r="Y574" s="3">
        <f t="shared" si="279"/>
        <v>0</v>
      </c>
      <c r="AA574" s="16" t="str">
        <f t="shared" si="280"/>
        <v>UprStage</v>
      </c>
      <c r="AC574" s="3">
        <f t="shared" si="281"/>
        <v>2.3982428571428556</v>
      </c>
      <c r="AD574" s="3">
        <f t="shared" si="282"/>
        <v>19.801588161411491</v>
      </c>
      <c r="AE574" s="3">
        <f t="shared" si="283"/>
        <v>2.4246571428571926</v>
      </c>
      <c r="AF574" s="3">
        <f t="shared" si="285"/>
        <v>11.455876646353975</v>
      </c>
      <c r="AH574" s="28">
        <f t="shared" si="286"/>
        <v>0.26300000000000001</v>
      </c>
      <c r="AI574" s="28">
        <f t="shared" si="287"/>
        <v>2.5446900494077322E-4</v>
      </c>
      <c r="AJ574" s="40">
        <f t="shared" si="284"/>
        <v>1.1455876646353974E-2</v>
      </c>
      <c r="AK574" s="28"/>
      <c r="AM574" s="14">
        <f>Rho_Coef0+Rho_Coef1*Solution!I574+Rho_Coef2*Solution!I574^2</f>
        <v>0.96745257638665372</v>
      </c>
      <c r="AO574" s="3" t="str">
        <f t="shared" si="265"/>
        <v xml:space="preserve"> </v>
      </c>
      <c r="AP574" s="3" t="str">
        <f t="shared" si="266"/>
        <v xml:space="preserve"> </v>
      </c>
      <c r="AQ574" s="3" t="str">
        <f t="shared" si="267"/>
        <v xml:space="preserve"> </v>
      </c>
      <c r="AR574" s="3" t="str">
        <f t="shared" si="268"/>
        <v xml:space="preserve"> </v>
      </c>
    </row>
    <row r="575" spans="1:44">
      <c r="A575" s="3">
        <f t="shared" si="269"/>
        <v>5.7199999999999225</v>
      </c>
      <c r="B575" s="3">
        <f t="shared" si="289"/>
        <v>0</v>
      </c>
      <c r="C575" s="3">
        <f t="shared" si="290"/>
        <v>4.8229000000000486</v>
      </c>
      <c r="D575" s="14">
        <f t="shared" si="270"/>
        <v>-0.40502146123188143</v>
      </c>
      <c r="E575" s="14">
        <f t="shared" si="263"/>
        <v>-0.1123437727139672</v>
      </c>
      <c r="F575" s="14">
        <f t="shared" si="291"/>
        <v>-0.51736523394584866</v>
      </c>
      <c r="G575" s="3">
        <f t="shared" si="264"/>
        <v>-45.161557680573388</v>
      </c>
      <c r="H575" s="3">
        <f t="shared" si="292"/>
        <v>99.042283957358165</v>
      </c>
      <c r="I575" s="3">
        <f t="shared" si="293"/>
        <v>344.53262932874884</v>
      </c>
      <c r="P575" s="3" t="str">
        <f t="shared" si="288"/>
        <v xml:space="preserve"> </v>
      </c>
      <c r="Q575" s="3" t="str">
        <f t="shared" si="271"/>
        <v xml:space="preserve"> </v>
      </c>
      <c r="R575" s="3" t="str">
        <f t="shared" si="272"/>
        <v xml:space="preserve"> </v>
      </c>
      <c r="S575" s="3" t="str">
        <f t="shared" si="273"/>
        <v xml:space="preserve"> </v>
      </c>
      <c r="T575" s="3" t="str">
        <f t="shared" si="274"/>
        <v xml:space="preserve"> </v>
      </c>
      <c r="U575" s="3" t="str">
        <f t="shared" si="275"/>
        <v xml:space="preserve"> </v>
      </c>
      <c r="V575" s="3" t="str">
        <f t="shared" si="276"/>
        <v xml:space="preserve"> </v>
      </c>
      <c r="W575" s="3" t="str">
        <f t="shared" si="277"/>
        <v xml:space="preserve"> </v>
      </c>
      <c r="X575" s="3" t="str">
        <f t="shared" si="278"/>
        <v xml:space="preserve"> </v>
      </c>
      <c r="Y575" s="3">
        <f t="shared" si="279"/>
        <v>0</v>
      </c>
      <c r="AA575" s="16" t="str">
        <f t="shared" si="280"/>
        <v>UprStage</v>
      </c>
      <c r="AC575" s="3">
        <f t="shared" si="281"/>
        <v>2.3982428571428556</v>
      </c>
      <c r="AD575" s="3">
        <f t="shared" si="282"/>
        <v>19.801588161411491</v>
      </c>
      <c r="AE575" s="3">
        <f t="shared" si="283"/>
        <v>2.4246571428571926</v>
      </c>
      <c r="AF575" s="3">
        <f t="shared" si="285"/>
        <v>11.455876646353975</v>
      </c>
      <c r="AH575" s="28">
        <f t="shared" si="286"/>
        <v>0.26300000000000001</v>
      </c>
      <c r="AI575" s="28">
        <f t="shared" si="287"/>
        <v>2.5446900494077322E-4</v>
      </c>
      <c r="AJ575" s="40">
        <f t="shared" si="284"/>
        <v>1.1455876646353974E-2</v>
      </c>
      <c r="AK575" s="28"/>
      <c r="AM575" s="14">
        <f>Rho_Coef0+Rho_Coef1*Solution!I575+Rho_Coef2*Solution!I575^2</f>
        <v>0.96735965719901529</v>
      </c>
      <c r="AO575" s="3" t="str">
        <f t="shared" si="265"/>
        <v xml:space="preserve"> </v>
      </c>
      <c r="AP575" s="3" t="str">
        <f t="shared" si="266"/>
        <v xml:space="preserve"> </v>
      </c>
      <c r="AQ575" s="3" t="str">
        <f t="shared" si="267"/>
        <v xml:space="preserve"> </v>
      </c>
      <c r="AR575" s="3" t="str">
        <f t="shared" si="268"/>
        <v xml:space="preserve"> </v>
      </c>
    </row>
    <row r="576" spans="1:44">
      <c r="A576" s="3">
        <f t="shared" si="269"/>
        <v>5.7299999999999223</v>
      </c>
      <c r="B576" s="3">
        <f t="shared" si="289"/>
        <v>0</v>
      </c>
      <c r="C576" s="3">
        <f t="shared" si="290"/>
        <v>4.8229000000000486</v>
      </c>
      <c r="D576" s="14">
        <f t="shared" si="270"/>
        <v>-0.4012976812795786</v>
      </c>
      <c r="E576" s="14">
        <f t="shared" si="263"/>
        <v>-0.1123437727139672</v>
      </c>
      <c r="F576" s="14">
        <f t="shared" si="291"/>
        <v>-0.51364145399354577</v>
      </c>
      <c r="G576" s="3">
        <f t="shared" si="264"/>
        <v>-44.836503556191907</v>
      </c>
      <c r="H576" s="3">
        <f t="shared" si="292"/>
        <v>98.59066838055243</v>
      </c>
      <c r="I576" s="3">
        <f t="shared" si="293"/>
        <v>345.5208103431446</v>
      </c>
      <c r="P576" s="3" t="str">
        <f t="shared" si="288"/>
        <v xml:space="preserve"> </v>
      </c>
      <c r="Q576" s="3" t="str">
        <f t="shared" si="271"/>
        <v xml:space="preserve"> </v>
      </c>
      <c r="R576" s="3" t="str">
        <f t="shared" si="272"/>
        <v xml:space="preserve"> </v>
      </c>
      <c r="S576" s="3" t="str">
        <f t="shared" si="273"/>
        <v xml:space="preserve"> </v>
      </c>
      <c r="T576" s="3" t="str">
        <f t="shared" si="274"/>
        <v xml:space="preserve"> </v>
      </c>
      <c r="U576" s="3" t="str">
        <f t="shared" si="275"/>
        <v xml:space="preserve"> </v>
      </c>
      <c r="V576" s="3" t="str">
        <f t="shared" si="276"/>
        <v xml:space="preserve"> </v>
      </c>
      <c r="W576" s="3" t="str">
        <f t="shared" si="277"/>
        <v xml:space="preserve"> </v>
      </c>
      <c r="X576" s="3" t="str">
        <f t="shared" si="278"/>
        <v xml:space="preserve"> </v>
      </c>
      <c r="Y576" s="3">
        <f t="shared" si="279"/>
        <v>0</v>
      </c>
      <c r="AA576" s="16" t="str">
        <f t="shared" si="280"/>
        <v>UprStage</v>
      </c>
      <c r="AC576" s="3">
        <f t="shared" si="281"/>
        <v>2.3982428571428556</v>
      </c>
      <c r="AD576" s="3">
        <f t="shared" si="282"/>
        <v>19.801588161411491</v>
      </c>
      <c r="AE576" s="3">
        <f t="shared" si="283"/>
        <v>2.4246571428571926</v>
      </c>
      <c r="AF576" s="3">
        <f t="shared" si="285"/>
        <v>11.455876646353975</v>
      </c>
      <c r="AH576" s="28">
        <f t="shared" si="286"/>
        <v>0.26300000000000001</v>
      </c>
      <c r="AI576" s="28">
        <f t="shared" si="287"/>
        <v>2.5446900494077322E-4</v>
      </c>
      <c r="AJ576" s="40">
        <f t="shared" si="284"/>
        <v>1.1455876646353974E-2</v>
      </c>
      <c r="AK576" s="28"/>
      <c r="AM576" s="14">
        <f>Rho_Coef0+Rho_Coef1*Solution!I576+Rho_Coef2*Solution!I576^2</f>
        <v>0.96726716894640152</v>
      </c>
      <c r="AO576" s="3" t="str">
        <f t="shared" si="265"/>
        <v xml:space="preserve"> </v>
      </c>
      <c r="AP576" s="3" t="str">
        <f t="shared" si="266"/>
        <v xml:space="preserve"> </v>
      </c>
      <c r="AQ576" s="3" t="str">
        <f t="shared" si="267"/>
        <v xml:space="preserve"> </v>
      </c>
      <c r="AR576" s="3" t="str">
        <f t="shared" si="268"/>
        <v xml:space="preserve"> </v>
      </c>
    </row>
    <row r="577" spans="1:44">
      <c r="A577" s="3">
        <f t="shared" si="269"/>
        <v>5.7399999999999221</v>
      </c>
      <c r="B577" s="3">
        <f t="shared" si="289"/>
        <v>0</v>
      </c>
      <c r="C577" s="3">
        <f t="shared" si="290"/>
        <v>4.8229000000000486</v>
      </c>
      <c r="D577" s="14">
        <f t="shared" si="270"/>
        <v>-0.39761796387710407</v>
      </c>
      <c r="E577" s="14">
        <f t="shared" si="263"/>
        <v>-0.1123437727139672</v>
      </c>
      <c r="F577" s="14">
        <f t="shared" si="291"/>
        <v>-0.50996173659107125</v>
      </c>
      <c r="G577" s="3">
        <f t="shared" si="264"/>
        <v>-44.515295715354547</v>
      </c>
      <c r="H577" s="3">
        <f t="shared" si="292"/>
        <v>98.142303344990509</v>
      </c>
      <c r="I577" s="3">
        <f t="shared" si="293"/>
        <v>346.50449126216438</v>
      </c>
      <c r="P577" s="3" t="str">
        <f t="shared" si="288"/>
        <v xml:space="preserve"> </v>
      </c>
      <c r="Q577" s="3" t="str">
        <f t="shared" si="271"/>
        <v xml:space="preserve"> </v>
      </c>
      <c r="R577" s="3" t="str">
        <f t="shared" si="272"/>
        <v xml:space="preserve"> </v>
      </c>
      <c r="S577" s="3" t="str">
        <f t="shared" si="273"/>
        <v xml:space="preserve"> </v>
      </c>
      <c r="T577" s="3" t="str">
        <f t="shared" si="274"/>
        <v xml:space="preserve"> </v>
      </c>
      <c r="U577" s="3" t="str">
        <f t="shared" si="275"/>
        <v xml:space="preserve"> </v>
      </c>
      <c r="V577" s="3" t="str">
        <f t="shared" si="276"/>
        <v xml:space="preserve"> </v>
      </c>
      <c r="W577" s="3" t="str">
        <f t="shared" si="277"/>
        <v xml:space="preserve"> </v>
      </c>
      <c r="X577" s="3" t="str">
        <f t="shared" si="278"/>
        <v xml:space="preserve"> </v>
      </c>
      <c r="Y577" s="3">
        <f t="shared" si="279"/>
        <v>0</v>
      </c>
      <c r="AA577" s="16" t="str">
        <f t="shared" si="280"/>
        <v>UprStage</v>
      </c>
      <c r="AC577" s="3">
        <f t="shared" si="281"/>
        <v>2.3982428571428556</v>
      </c>
      <c r="AD577" s="3">
        <f t="shared" si="282"/>
        <v>19.801588161411491</v>
      </c>
      <c r="AE577" s="3">
        <f t="shared" si="283"/>
        <v>2.4246571428571926</v>
      </c>
      <c r="AF577" s="3">
        <f t="shared" si="285"/>
        <v>11.455876646353975</v>
      </c>
      <c r="AH577" s="28">
        <f t="shared" si="286"/>
        <v>0.26300000000000001</v>
      </c>
      <c r="AI577" s="28">
        <f t="shared" si="287"/>
        <v>2.5446900494077322E-4</v>
      </c>
      <c r="AJ577" s="40">
        <f t="shared" si="284"/>
        <v>1.1455876646353974E-2</v>
      </c>
      <c r="AK577" s="28"/>
      <c r="AM577" s="14">
        <f>Rho_Coef0+Rho_Coef1*Solution!I577+Rho_Coef2*Solution!I577^2</f>
        <v>0.96717510847680654</v>
      </c>
      <c r="AO577" s="3" t="str">
        <f t="shared" si="265"/>
        <v xml:space="preserve"> </v>
      </c>
      <c r="AP577" s="3" t="str">
        <f t="shared" si="266"/>
        <v xml:space="preserve"> </v>
      </c>
      <c r="AQ577" s="3" t="str">
        <f t="shared" si="267"/>
        <v xml:space="preserve"> </v>
      </c>
      <c r="AR577" s="3" t="str">
        <f t="shared" si="268"/>
        <v xml:space="preserve"> </v>
      </c>
    </row>
    <row r="578" spans="1:44">
      <c r="A578" s="3">
        <f t="shared" si="269"/>
        <v>5.7499999999999218</v>
      </c>
      <c r="B578" s="3">
        <f t="shared" si="289"/>
        <v>0</v>
      </c>
      <c r="C578" s="3">
        <f t="shared" si="290"/>
        <v>4.8229000000000486</v>
      </c>
      <c r="D578" s="14">
        <f t="shared" si="270"/>
        <v>-0.39398161931791348</v>
      </c>
      <c r="E578" s="14">
        <f t="shared" si="263"/>
        <v>-0.1123437727139672</v>
      </c>
      <c r="F578" s="14">
        <f t="shared" si="291"/>
        <v>-0.50632539203188065</v>
      </c>
      <c r="G578" s="3">
        <f t="shared" si="264"/>
        <v>-44.197873952581993</v>
      </c>
      <c r="H578" s="3">
        <f t="shared" si="292"/>
        <v>97.69715038783697</v>
      </c>
      <c r="I578" s="3">
        <f t="shared" si="293"/>
        <v>347.48370440191667</v>
      </c>
      <c r="P578" s="3" t="str">
        <f t="shared" si="288"/>
        <v xml:space="preserve"> </v>
      </c>
      <c r="Q578" s="3" t="str">
        <f t="shared" si="271"/>
        <v xml:space="preserve"> </v>
      </c>
      <c r="R578" s="3" t="str">
        <f t="shared" si="272"/>
        <v xml:space="preserve"> </v>
      </c>
      <c r="S578" s="3" t="str">
        <f t="shared" si="273"/>
        <v xml:space="preserve"> </v>
      </c>
      <c r="T578" s="3" t="str">
        <f t="shared" si="274"/>
        <v xml:space="preserve"> </v>
      </c>
      <c r="U578" s="3" t="str">
        <f t="shared" si="275"/>
        <v xml:space="preserve"> </v>
      </c>
      <c r="V578" s="3" t="str">
        <f t="shared" si="276"/>
        <v xml:space="preserve"> </v>
      </c>
      <c r="W578" s="3" t="str">
        <f t="shared" si="277"/>
        <v xml:space="preserve"> </v>
      </c>
      <c r="X578" s="3" t="str">
        <f t="shared" si="278"/>
        <v xml:space="preserve"> </v>
      </c>
      <c r="Y578" s="3">
        <f t="shared" si="279"/>
        <v>0</v>
      </c>
      <c r="AA578" s="16" t="str">
        <f t="shared" si="280"/>
        <v>UprStage</v>
      </c>
      <c r="AC578" s="3">
        <f t="shared" si="281"/>
        <v>2.3982428571428556</v>
      </c>
      <c r="AD578" s="3">
        <f t="shared" si="282"/>
        <v>19.801588161411491</v>
      </c>
      <c r="AE578" s="3">
        <f t="shared" si="283"/>
        <v>2.4246571428571926</v>
      </c>
      <c r="AF578" s="3">
        <f t="shared" si="285"/>
        <v>11.455876646353975</v>
      </c>
      <c r="AH578" s="28">
        <f t="shared" si="286"/>
        <v>0.26300000000000001</v>
      </c>
      <c r="AI578" s="28">
        <f t="shared" si="287"/>
        <v>2.5446900494077322E-4</v>
      </c>
      <c r="AJ578" s="40">
        <f t="shared" si="284"/>
        <v>1.1455876646353974E-2</v>
      </c>
      <c r="AK578" s="28"/>
      <c r="AM578" s="14">
        <f>Rho_Coef0+Rho_Coef1*Solution!I578+Rho_Coef2*Solution!I578^2</f>
        <v>0.96708347267580175</v>
      </c>
      <c r="AO578" s="3" t="str">
        <f t="shared" si="265"/>
        <v xml:space="preserve"> </v>
      </c>
      <c r="AP578" s="3" t="str">
        <f t="shared" si="266"/>
        <v xml:space="preserve"> </v>
      </c>
      <c r="AQ578" s="3" t="str">
        <f t="shared" si="267"/>
        <v xml:space="preserve"> </v>
      </c>
      <c r="AR578" s="3" t="str">
        <f t="shared" si="268"/>
        <v xml:space="preserve"> </v>
      </c>
    </row>
    <row r="579" spans="1:44">
      <c r="A579" s="3">
        <f t="shared" si="269"/>
        <v>5.7599999999999216</v>
      </c>
      <c r="B579" s="3">
        <f t="shared" si="289"/>
        <v>0</v>
      </c>
      <c r="C579" s="3">
        <f t="shared" si="290"/>
        <v>4.8229000000000486</v>
      </c>
      <c r="D579" s="14">
        <f t="shared" si="270"/>
        <v>-0.39038797138908043</v>
      </c>
      <c r="E579" s="14">
        <f t="shared" ref="E579:E642" si="294">-Grav*AJ579</f>
        <v>-0.1123437727139672</v>
      </c>
      <c r="F579" s="14">
        <f t="shared" si="291"/>
        <v>-0.50273174410304766</v>
      </c>
      <c r="G579" s="3">
        <f t="shared" ref="G579:G642" si="295">F579/AJ579</f>
        <v>-43.884179240272331</v>
      </c>
      <c r="H579" s="3">
        <f t="shared" si="292"/>
        <v>97.255171648311148</v>
      </c>
      <c r="I579" s="3">
        <f t="shared" si="293"/>
        <v>348.45848169683302</v>
      </c>
      <c r="P579" s="3" t="str">
        <f t="shared" si="288"/>
        <v xml:space="preserve"> </v>
      </c>
      <c r="Q579" s="3" t="str">
        <f t="shared" si="271"/>
        <v xml:space="preserve"> </v>
      </c>
      <c r="R579" s="3" t="str">
        <f t="shared" si="272"/>
        <v xml:space="preserve"> </v>
      </c>
      <c r="S579" s="3" t="str">
        <f t="shared" si="273"/>
        <v xml:space="preserve"> </v>
      </c>
      <c r="T579" s="3" t="str">
        <f t="shared" si="274"/>
        <v xml:space="preserve"> </v>
      </c>
      <c r="U579" s="3" t="str">
        <f t="shared" si="275"/>
        <v xml:space="preserve"> </v>
      </c>
      <c r="V579" s="3" t="str">
        <f t="shared" si="276"/>
        <v xml:space="preserve"> </v>
      </c>
      <c r="W579" s="3" t="str">
        <f t="shared" si="277"/>
        <v xml:space="preserve"> </v>
      </c>
      <c r="X579" s="3" t="str">
        <f t="shared" si="278"/>
        <v xml:space="preserve"> </v>
      </c>
      <c r="Y579" s="3">
        <f t="shared" si="279"/>
        <v>0</v>
      </c>
      <c r="AA579" s="16" t="str">
        <f t="shared" si="280"/>
        <v>UprStage</v>
      </c>
      <c r="AC579" s="3">
        <f t="shared" si="281"/>
        <v>2.3982428571428556</v>
      </c>
      <c r="AD579" s="3">
        <f t="shared" si="282"/>
        <v>19.801588161411491</v>
      </c>
      <c r="AE579" s="3">
        <f t="shared" si="283"/>
        <v>2.4246571428571926</v>
      </c>
      <c r="AF579" s="3">
        <f t="shared" si="285"/>
        <v>11.455876646353975</v>
      </c>
      <c r="AH579" s="28">
        <f t="shared" si="286"/>
        <v>0.26300000000000001</v>
      </c>
      <c r="AI579" s="28">
        <f t="shared" si="287"/>
        <v>2.5446900494077322E-4</v>
      </c>
      <c r="AJ579" s="40">
        <f t="shared" si="284"/>
        <v>1.1455876646353974E-2</v>
      </c>
      <c r="AK579" s="28"/>
      <c r="AM579" s="14">
        <f>Rho_Coef0+Rho_Coef1*Solution!I579+Rho_Coef2*Solution!I579^2</f>
        <v>0.96699225846594261</v>
      </c>
      <c r="AO579" s="3" t="str">
        <f t="shared" ref="AO579:AO642" si="296">IF(ABS($A579-$L$7)&lt;0.5*DeltaT,$H579," ")</f>
        <v xml:space="preserve"> </v>
      </c>
      <c r="AP579" s="3" t="str">
        <f t="shared" ref="AP579:AP642" si="297">IF(ABS($A579-$L$7)&lt;0.5*DeltaT,$I579," ")</f>
        <v xml:space="preserve"> </v>
      </c>
      <c r="AQ579" s="3" t="str">
        <f t="shared" ref="AQ579:AQ642" si="298">IF(ABS($A579-$L$9)&lt;0.5*DeltaT,$H579," ")</f>
        <v xml:space="preserve"> </v>
      </c>
      <c r="AR579" s="3" t="str">
        <f t="shared" ref="AR579:AR642" si="299">IF(ABS($A579-$L$9)&lt;0.5*DeltaT,$I579," ")</f>
        <v xml:space="preserve"> </v>
      </c>
    </row>
    <row r="580" spans="1:44">
      <c r="A580" s="3">
        <f t="shared" ref="A580:A643" si="300">A579+DeltaT</f>
        <v>5.7699999999999214</v>
      </c>
      <c r="B580" s="3">
        <f t="shared" si="289"/>
        <v>0</v>
      </c>
      <c r="C580" s="3">
        <f t="shared" si="290"/>
        <v>4.8229000000000486</v>
      </c>
      <c r="D580" s="14">
        <f t="shared" ref="D580:D643" si="301">-SIGN(H580)*(0.5*(Rho*AM579)*H580^2*AH580*AI580)</f>
        <v>-0.38683635705535946</v>
      </c>
      <c r="E580" s="14">
        <f t="shared" si="294"/>
        <v>-0.1123437727139672</v>
      </c>
      <c r="F580" s="14">
        <f t="shared" si="291"/>
        <v>-0.49918012976932669</v>
      </c>
      <c r="G580" s="3">
        <f t="shared" si="295"/>
        <v>-43.574153701122398</v>
      </c>
      <c r="H580" s="3">
        <f t="shared" si="292"/>
        <v>96.816329855908421</v>
      </c>
      <c r="I580" s="3">
        <f t="shared" si="293"/>
        <v>349.42885470563107</v>
      </c>
      <c r="P580" s="3" t="str">
        <f t="shared" si="288"/>
        <v xml:space="preserve"> </v>
      </c>
      <c r="Q580" s="3" t="str">
        <f t="shared" ref="Q580:Q643" si="302">IF(($A580&gt;$L$4)*AND($A580&lt;=$L$5),$M$4+($A580-$L$4)*$N$4," ")</f>
        <v xml:space="preserve"> </v>
      </c>
      <c r="R580" s="3" t="str">
        <f t="shared" ref="R580:R643" si="303">IF(($A580&gt;$L$5)*AND($A580&lt;=$L$6),$M$5+($A580-$L$5)*$N$5," ")</f>
        <v xml:space="preserve"> </v>
      </c>
      <c r="S580" s="3" t="str">
        <f t="shared" ref="S580:S643" si="304">IF(($A580&gt;$L$6)*AND($A580&lt;=$L$7),$M$6+($A580-$L$6)*$N$6," ")</f>
        <v xml:space="preserve"> </v>
      </c>
      <c r="T580" s="3" t="str">
        <f t="shared" ref="T580:T643" si="305">IF(($A580&gt;$L$7)*AND($A580&lt;=$L$9),0," ")</f>
        <v xml:space="preserve"> </v>
      </c>
      <c r="U580" s="3" t="str">
        <f t="shared" ref="U580:U643" si="306">IF(($A580&gt;$L$9)*AND($A580&lt;=$L$10),$M$9+($A580-$L$9)*$N$9," ")</f>
        <v xml:space="preserve"> </v>
      </c>
      <c r="V580" s="3" t="str">
        <f t="shared" ref="V580:V643" si="307">IF(($A580&gt;$L$10)*AND($A580&lt;=$L$11),$M$10+($A580-$L$10)*$N$10," ")</f>
        <v xml:space="preserve"> </v>
      </c>
      <c r="W580" s="3" t="str">
        <f t="shared" ref="W580:W643" si="308">IF(($A580&gt;$L$11)*AND($A580&lt;=$L$12),$M$11+($A580-$L$11)*$N$11," ")</f>
        <v xml:space="preserve"> </v>
      </c>
      <c r="X580" s="3" t="str">
        <f t="shared" ref="X580:X643" si="309">IF(($A580&gt;$L$12)*AND($A580&lt;=$L$13),$M$12+($A580-$L$12)*$N$12," ")</f>
        <v xml:space="preserve"> </v>
      </c>
      <c r="Y580" s="3">
        <f t="shared" ref="Y580:Y643" si="310">IF(($A580&gt;$L$13),0," ")</f>
        <v>0</v>
      </c>
      <c r="AA580" s="16" t="str">
        <f t="shared" ref="AA580:AA643" si="311">IF($A580&lt;$L$7,"Booster","UprStage")</f>
        <v>UprStage</v>
      </c>
      <c r="AC580" s="3">
        <f t="shared" ref="AC580:AC643" si="312">IF($AA580="Booster",AC579+AVERAGE($B579:$B580)*DeltaT,AC579)</f>
        <v>2.3982428571428556</v>
      </c>
      <c r="AD580" s="3">
        <f t="shared" ref="AD580:AD643" si="313">$M$33+$M$34-$M$45*$AC580</f>
        <v>19.801588161411491</v>
      </c>
      <c r="AE580" s="3">
        <f t="shared" ref="AE580:AE643" si="314">IF($AA580="UprStage",AE579+AVERAGE($B579:$B580)*DeltaT,AE579)</f>
        <v>2.4246571428571926</v>
      </c>
      <c r="AF580" s="3">
        <f t="shared" si="285"/>
        <v>11.455876646353975</v>
      </c>
      <c r="AH580" s="28">
        <f t="shared" si="286"/>
        <v>0.26300000000000001</v>
      </c>
      <c r="AI580" s="28">
        <f t="shared" si="287"/>
        <v>2.5446900494077322E-4</v>
      </c>
      <c r="AJ580" s="40">
        <f t="shared" ref="AJ580:AJ643" si="315">IF($AA580="Booster",AD580+AF580,AF580)/1000</f>
        <v>1.1455876646353974E-2</v>
      </c>
      <c r="AK580" s="28"/>
      <c r="AM580" s="14">
        <f>Rho_Coef0+Rho_Coef1*Solution!I580+Rho_Coef2*Solution!I580^2</f>
        <v>0.96690146280618949</v>
      </c>
      <c r="AO580" s="3" t="str">
        <f t="shared" si="296"/>
        <v xml:space="preserve"> </v>
      </c>
      <c r="AP580" s="3" t="str">
        <f t="shared" si="297"/>
        <v xml:space="preserve"> </v>
      </c>
      <c r="AQ580" s="3" t="str">
        <f t="shared" si="298"/>
        <v xml:space="preserve"> </v>
      </c>
      <c r="AR580" s="3" t="str">
        <f t="shared" si="299"/>
        <v xml:space="preserve"> </v>
      </c>
    </row>
    <row r="581" spans="1:44">
      <c r="A581" s="3">
        <f t="shared" si="300"/>
        <v>5.7799999999999212</v>
      </c>
      <c r="B581" s="3">
        <f t="shared" si="289"/>
        <v>0</v>
      </c>
      <c r="C581" s="3">
        <f t="shared" si="290"/>
        <v>4.8229000000000486</v>
      </c>
      <c r="D581" s="14">
        <f t="shared" si="301"/>
        <v>-0.38332612615185446</v>
      </c>
      <c r="E581" s="14">
        <f t="shared" si="294"/>
        <v>-0.1123437727139672</v>
      </c>
      <c r="F581" s="14">
        <f t="shared" si="291"/>
        <v>-0.49566989886582169</v>
      </c>
      <c r="G581" s="3">
        <f t="shared" si="295"/>
        <v>-43.26774058130043</v>
      </c>
      <c r="H581" s="3">
        <f t="shared" si="292"/>
        <v>96.380588318897196</v>
      </c>
      <c r="I581" s="3">
        <f t="shared" si="293"/>
        <v>350.39485461716112</v>
      </c>
      <c r="P581" s="3" t="str">
        <f t="shared" si="288"/>
        <v xml:space="preserve"> </v>
      </c>
      <c r="Q581" s="3" t="str">
        <f t="shared" si="302"/>
        <v xml:space="preserve"> </v>
      </c>
      <c r="R581" s="3" t="str">
        <f t="shared" si="303"/>
        <v xml:space="preserve"> </v>
      </c>
      <c r="S581" s="3" t="str">
        <f t="shared" si="304"/>
        <v xml:space="preserve"> </v>
      </c>
      <c r="T581" s="3" t="str">
        <f t="shared" si="305"/>
        <v xml:space="preserve"> </v>
      </c>
      <c r="U581" s="3" t="str">
        <f t="shared" si="306"/>
        <v xml:space="preserve"> </v>
      </c>
      <c r="V581" s="3" t="str">
        <f t="shared" si="307"/>
        <v xml:space="preserve"> </v>
      </c>
      <c r="W581" s="3" t="str">
        <f t="shared" si="308"/>
        <v xml:space="preserve"> </v>
      </c>
      <c r="X581" s="3" t="str">
        <f t="shared" si="309"/>
        <v xml:space="preserve"> </v>
      </c>
      <c r="Y581" s="3">
        <f t="shared" si="310"/>
        <v>0</v>
      </c>
      <c r="AA581" s="16" t="str">
        <f t="shared" si="311"/>
        <v>UprStage</v>
      </c>
      <c r="AC581" s="3">
        <f t="shared" si="312"/>
        <v>2.3982428571428556</v>
      </c>
      <c r="AD581" s="3">
        <f t="shared" si="313"/>
        <v>19.801588161411491</v>
      </c>
      <c r="AE581" s="3">
        <f t="shared" si="314"/>
        <v>2.4246571428571926</v>
      </c>
      <c r="AF581" s="3">
        <f t="shared" ref="AF581:AF644" si="316">$M$31+$M$32-$M$41*$AE581</f>
        <v>11.455876646353975</v>
      </c>
      <c r="AH581" s="28">
        <f t="shared" ref="AH581:AH644" si="317">IF($AA581="Booster",$M$28,$M$21)</f>
        <v>0.26300000000000001</v>
      </c>
      <c r="AI581" s="28">
        <f t="shared" ref="AI581:AI644" si="318">IF($AA581="Booster",M$27,M$20)</f>
        <v>2.5446900494077322E-4</v>
      </c>
      <c r="AJ581" s="40">
        <f t="shared" si="315"/>
        <v>1.1455876646353974E-2</v>
      </c>
      <c r="AK581" s="28"/>
      <c r="AM581" s="14">
        <f>Rho_Coef0+Rho_Coef1*Solution!I581+Rho_Coef2*Solution!I581^2</f>
        <v>0.96681108269133764</v>
      </c>
      <c r="AO581" s="3" t="str">
        <f t="shared" si="296"/>
        <v xml:space="preserve"> </v>
      </c>
      <c r="AP581" s="3" t="str">
        <f t="shared" si="297"/>
        <v xml:space="preserve"> </v>
      </c>
      <c r="AQ581" s="3" t="str">
        <f t="shared" si="298"/>
        <v xml:space="preserve"> </v>
      </c>
      <c r="AR581" s="3" t="str">
        <f t="shared" si="299"/>
        <v xml:space="preserve"> </v>
      </c>
    </row>
    <row r="582" spans="1:44">
      <c r="A582" s="3">
        <f t="shared" si="300"/>
        <v>5.789999999999921</v>
      </c>
      <c r="B582" s="3">
        <f t="shared" si="289"/>
        <v>0</v>
      </c>
      <c r="C582" s="3">
        <f t="shared" si="290"/>
        <v>4.8229000000000486</v>
      </c>
      <c r="D582" s="14">
        <f t="shared" si="301"/>
        <v>-0.37985664108502698</v>
      </c>
      <c r="E582" s="14">
        <f t="shared" si="294"/>
        <v>-0.1123437727139672</v>
      </c>
      <c r="F582" s="14">
        <f t="shared" si="291"/>
        <v>-0.49220041379899415</v>
      </c>
      <c r="G582" s="3">
        <f t="shared" si="295"/>
        <v>-42.964884224346569</v>
      </c>
      <c r="H582" s="3">
        <f t="shared" si="292"/>
        <v>95.947910913084186</v>
      </c>
      <c r="I582" s="3">
        <f t="shared" si="293"/>
        <v>351.35651225613884</v>
      </c>
      <c r="P582" s="3" t="str">
        <f t="shared" si="288"/>
        <v xml:space="preserve"> </v>
      </c>
      <c r="Q582" s="3" t="str">
        <f t="shared" si="302"/>
        <v xml:space="preserve"> </v>
      </c>
      <c r="R582" s="3" t="str">
        <f t="shared" si="303"/>
        <v xml:space="preserve"> </v>
      </c>
      <c r="S582" s="3" t="str">
        <f t="shared" si="304"/>
        <v xml:space="preserve"> </v>
      </c>
      <c r="T582" s="3" t="str">
        <f t="shared" si="305"/>
        <v xml:space="preserve"> </v>
      </c>
      <c r="U582" s="3" t="str">
        <f t="shared" si="306"/>
        <v xml:space="preserve"> </v>
      </c>
      <c r="V582" s="3" t="str">
        <f t="shared" si="307"/>
        <v xml:space="preserve"> </v>
      </c>
      <c r="W582" s="3" t="str">
        <f t="shared" si="308"/>
        <v xml:space="preserve"> </v>
      </c>
      <c r="X582" s="3" t="str">
        <f t="shared" si="309"/>
        <v xml:space="preserve"> </v>
      </c>
      <c r="Y582" s="3">
        <f t="shared" si="310"/>
        <v>0</v>
      </c>
      <c r="AA582" s="16" t="str">
        <f t="shared" si="311"/>
        <v>UprStage</v>
      </c>
      <c r="AC582" s="3">
        <f t="shared" si="312"/>
        <v>2.3982428571428556</v>
      </c>
      <c r="AD582" s="3">
        <f t="shared" si="313"/>
        <v>19.801588161411491</v>
      </c>
      <c r="AE582" s="3">
        <f t="shared" si="314"/>
        <v>2.4246571428571926</v>
      </c>
      <c r="AF582" s="3">
        <f t="shared" si="316"/>
        <v>11.455876646353975</v>
      </c>
      <c r="AH582" s="28">
        <f t="shared" si="317"/>
        <v>0.26300000000000001</v>
      </c>
      <c r="AI582" s="28">
        <f t="shared" si="318"/>
        <v>2.5446900494077322E-4</v>
      </c>
      <c r="AJ582" s="40">
        <f t="shared" si="315"/>
        <v>1.1455876646353974E-2</v>
      </c>
      <c r="AK582" s="28"/>
      <c r="AM582" s="14">
        <f>Rho_Coef0+Rho_Coef1*Solution!I582+Rho_Coef2*Solution!I582^2</f>
        <v>0.96672111515146009</v>
      </c>
      <c r="AO582" s="3" t="str">
        <f t="shared" si="296"/>
        <v xml:space="preserve"> </v>
      </c>
      <c r="AP582" s="3" t="str">
        <f t="shared" si="297"/>
        <v xml:space="preserve"> </v>
      </c>
      <c r="AQ582" s="3" t="str">
        <f t="shared" si="298"/>
        <v xml:space="preserve"> </v>
      </c>
      <c r="AR582" s="3" t="str">
        <f t="shared" si="299"/>
        <v xml:space="preserve"> </v>
      </c>
    </row>
    <row r="583" spans="1:44">
      <c r="A583" s="3">
        <f t="shared" si="300"/>
        <v>5.7999999999999208</v>
      </c>
      <c r="B583" s="3">
        <f t="shared" si="289"/>
        <v>0</v>
      </c>
      <c r="C583" s="3">
        <f t="shared" si="290"/>
        <v>4.8229000000000486</v>
      </c>
      <c r="D583" s="14">
        <f t="shared" si="301"/>
        <v>-0.37642727654178626</v>
      </c>
      <c r="E583" s="14">
        <f t="shared" si="294"/>
        <v>-0.1123437727139672</v>
      </c>
      <c r="F583" s="14">
        <f t="shared" si="291"/>
        <v>-0.48877104925575343</v>
      </c>
      <c r="G583" s="3">
        <f t="shared" si="295"/>
        <v>-42.665530045779001</v>
      </c>
      <c r="H583" s="3">
        <f t="shared" si="292"/>
        <v>95.51826207084072</v>
      </c>
      <c r="I583" s="3">
        <f t="shared" si="293"/>
        <v>352.3138580887674</v>
      </c>
      <c r="P583" s="3" t="str">
        <f t="shared" si="288"/>
        <v xml:space="preserve"> </v>
      </c>
      <c r="Q583" s="3" t="str">
        <f t="shared" si="302"/>
        <v xml:space="preserve"> </v>
      </c>
      <c r="R583" s="3" t="str">
        <f t="shared" si="303"/>
        <v xml:space="preserve"> </v>
      </c>
      <c r="S583" s="3" t="str">
        <f t="shared" si="304"/>
        <v xml:space="preserve"> </v>
      </c>
      <c r="T583" s="3" t="str">
        <f t="shared" si="305"/>
        <v xml:space="preserve"> </v>
      </c>
      <c r="U583" s="3" t="str">
        <f t="shared" si="306"/>
        <v xml:space="preserve"> </v>
      </c>
      <c r="V583" s="3" t="str">
        <f t="shared" si="307"/>
        <v xml:space="preserve"> </v>
      </c>
      <c r="W583" s="3" t="str">
        <f t="shared" si="308"/>
        <v xml:space="preserve"> </v>
      </c>
      <c r="X583" s="3" t="str">
        <f t="shared" si="309"/>
        <v xml:space="preserve"> </v>
      </c>
      <c r="Y583" s="3">
        <f t="shared" si="310"/>
        <v>0</v>
      </c>
      <c r="AA583" s="16" t="str">
        <f t="shared" si="311"/>
        <v>UprStage</v>
      </c>
      <c r="AC583" s="3">
        <f t="shared" si="312"/>
        <v>2.3982428571428556</v>
      </c>
      <c r="AD583" s="3">
        <f t="shared" si="313"/>
        <v>19.801588161411491</v>
      </c>
      <c r="AE583" s="3">
        <f t="shared" si="314"/>
        <v>2.4246571428571926</v>
      </c>
      <c r="AF583" s="3">
        <f t="shared" si="316"/>
        <v>11.455876646353975</v>
      </c>
      <c r="AH583" s="28">
        <f t="shared" si="317"/>
        <v>0.26300000000000001</v>
      </c>
      <c r="AI583" s="28">
        <f t="shared" si="318"/>
        <v>2.5446900494077322E-4</v>
      </c>
      <c r="AJ583" s="40">
        <f t="shared" si="315"/>
        <v>1.1455876646353974E-2</v>
      </c>
      <c r="AK583" s="28"/>
      <c r="AM583" s="14">
        <f>Rho_Coef0+Rho_Coef1*Solution!I583+Rho_Coef2*Solution!I583^2</f>
        <v>0.9666315572513603</v>
      </c>
      <c r="AO583" s="3" t="str">
        <f t="shared" si="296"/>
        <v xml:space="preserve"> </v>
      </c>
      <c r="AP583" s="3" t="str">
        <f t="shared" si="297"/>
        <v xml:space="preserve"> </v>
      </c>
      <c r="AQ583" s="3" t="str">
        <f t="shared" si="298"/>
        <v xml:space="preserve"> </v>
      </c>
      <c r="AR583" s="3" t="str">
        <f t="shared" si="299"/>
        <v xml:space="preserve"> </v>
      </c>
    </row>
    <row r="584" spans="1:44">
      <c r="A584" s="3">
        <f t="shared" si="300"/>
        <v>5.8099999999999206</v>
      </c>
      <c r="B584" s="3">
        <f t="shared" si="289"/>
        <v>0</v>
      </c>
      <c r="C584" s="3">
        <f t="shared" si="290"/>
        <v>4.8229000000000486</v>
      </c>
      <c r="D584" s="14">
        <f t="shared" si="301"/>
        <v>-0.37303741920641259</v>
      </c>
      <c r="E584" s="14">
        <f t="shared" si="294"/>
        <v>-0.1123437727139672</v>
      </c>
      <c r="F584" s="14">
        <f t="shared" si="291"/>
        <v>-0.48538119192037976</v>
      </c>
      <c r="G584" s="3">
        <f t="shared" si="295"/>
        <v>-42.369624508383694</v>
      </c>
      <c r="H584" s="3">
        <f t="shared" si="292"/>
        <v>95.091606770382924</v>
      </c>
      <c r="I584" s="3">
        <f t="shared" si="293"/>
        <v>353.26692222825039</v>
      </c>
      <c r="P584" s="3" t="str">
        <f t="shared" si="288"/>
        <v xml:space="preserve"> </v>
      </c>
      <c r="Q584" s="3" t="str">
        <f t="shared" si="302"/>
        <v xml:space="preserve"> </v>
      </c>
      <c r="R584" s="3" t="str">
        <f t="shared" si="303"/>
        <v xml:space="preserve"> </v>
      </c>
      <c r="S584" s="3" t="str">
        <f t="shared" si="304"/>
        <v xml:space="preserve"> </v>
      </c>
      <c r="T584" s="3" t="str">
        <f t="shared" si="305"/>
        <v xml:space="preserve"> </v>
      </c>
      <c r="U584" s="3" t="str">
        <f t="shared" si="306"/>
        <v xml:space="preserve"> </v>
      </c>
      <c r="V584" s="3" t="str">
        <f t="shared" si="307"/>
        <v xml:space="preserve"> </v>
      </c>
      <c r="W584" s="3" t="str">
        <f t="shared" si="308"/>
        <v xml:space="preserve"> </v>
      </c>
      <c r="X584" s="3" t="str">
        <f t="shared" si="309"/>
        <v xml:space="preserve"> </v>
      </c>
      <c r="Y584" s="3">
        <f t="shared" si="310"/>
        <v>0</v>
      </c>
      <c r="AA584" s="16" t="str">
        <f t="shared" si="311"/>
        <v>UprStage</v>
      </c>
      <c r="AC584" s="3">
        <f t="shared" si="312"/>
        <v>2.3982428571428556</v>
      </c>
      <c r="AD584" s="3">
        <f t="shared" si="313"/>
        <v>19.801588161411491</v>
      </c>
      <c r="AE584" s="3">
        <f t="shared" si="314"/>
        <v>2.4246571428571926</v>
      </c>
      <c r="AF584" s="3">
        <f t="shared" si="316"/>
        <v>11.455876646353975</v>
      </c>
      <c r="AH584" s="28">
        <f t="shared" si="317"/>
        <v>0.26300000000000001</v>
      </c>
      <c r="AI584" s="28">
        <f t="shared" si="318"/>
        <v>2.5446900494077322E-4</v>
      </c>
      <c r="AJ584" s="40">
        <f t="shared" si="315"/>
        <v>1.1455876646353974E-2</v>
      </c>
      <c r="AK584" s="28"/>
      <c r="AM584" s="14">
        <f>Rho_Coef0+Rho_Coef1*Solution!I584+Rho_Coef2*Solution!I584^2</f>
        <v>0.96654240609003583</v>
      </c>
      <c r="AO584" s="3" t="str">
        <f t="shared" si="296"/>
        <v xml:space="preserve"> </v>
      </c>
      <c r="AP584" s="3" t="str">
        <f t="shared" si="297"/>
        <v xml:space="preserve"> </v>
      </c>
      <c r="AQ584" s="3" t="str">
        <f t="shared" si="298"/>
        <v xml:space="preserve"> </v>
      </c>
      <c r="AR584" s="3" t="str">
        <f t="shared" si="299"/>
        <v xml:space="preserve"> </v>
      </c>
    </row>
    <row r="585" spans="1:44">
      <c r="A585" s="3">
        <f t="shared" si="300"/>
        <v>5.8199999999999203</v>
      </c>
      <c r="B585" s="3">
        <f t="shared" si="289"/>
        <v>0</v>
      </c>
      <c r="C585" s="3">
        <f t="shared" si="290"/>
        <v>4.8229000000000486</v>
      </c>
      <c r="D585" s="14">
        <f t="shared" si="301"/>
        <v>-0.36968646748507245</v>
      </c>
      <c r="E585" s="14">
        <f t="shared" si="294"/>
        <v>-0.1123437727139672</v>
      </c>
      <c r="F585" s="14">
        <f t="shared" si="291"/>
        <v>-0.48203024019903962</v>
      </c>
      <c r="G585" s="3">
        <f t="shared" si="295"/>
        <v>-42.077115098167006</v>
      </c>
      <c r="H585" s="3">
        <f t="shared" si="292"/>
        <v>94.667910525299092</v>
      </c>
      <c r="I585" s="3">
        <f t="shared" si="293"/>
        <v>354.2157344401993</v>
      </c>
      <c r="P585" s="3" t="str">
        <f t="shared" si="288"/>
        <v xml:space="preserve"> </v>
      </c>
      <c r="Q585" s="3" t="str">
        <f t="shared" si="302"/>
        <v xml:space="preserve"> </v>
      </c>
      <c r="R585" s="3" t="str">
        <f t="shared" si="303"/>
        <v xml:space="preserve"> </v>
      </c>
      <c r="S585" s="3" t="str">
        <f t="shared" si="304"/>
        <v xml:space="preserve"> </v>
      </c>
      <c r="T585" s="3" t="str">
        <f t="shared" si="305"/>
        <v xml:space="preserve"> </v>
      </c>
      <c r="U585" s="3" t="str">
        <f t="shared" si="306"/>
        <v xml:space="preserve"> </v>
      </c>
      <c r="V585" s="3" t="str">
        <f t="shared" si="307"/>
        <v xml:space="preserve"> </v>
      </c>
      <c r="W585" s="3" t="str">
        <f t="shared" si="308"/>
        <v xml:space="preserve"> </v>
      </c>
      <c r="X585" s="3" t="str">
        <f t="shared" si="309"/>
        <v xml:space="preserve"> </v>
      </c>
      <c r="Y585" s="3">
        <f t="shared" si="310"/>
        <v>0</v>
      </c>
      <c r="AA585" s="16" t="str">
        <f t="shared" si="311"/>
        <v>UprStage</v>
      </c>
      <c r="AC585" s="3">
        <f t="shared" si="312"/>
        <v>2.3982428571428556</v>
      </c>
      <c r="AD585" s="3">
        <f t="shared" si="313"/>
        <v>19.801588161411491</v>
      </c>
      <c r="AE585" s="3">
        <f t="shared" si="314"/>
        <v>2.4246571428571926</v>
      </c>
      <c r="AF585" s="3">
        <f t="shared" si="316"/>
        <v>11.455876646353975</v>
      </c>
      <c r="AH585" s="28">
        <f t="shared" si="317"/>
        <v>0.26300000000000001</v>
      </c>
      <c r="AI585" s="28">
        <f t="shared" si="318"/>
        <v>2.5446900494077322E-4</v>
      </c>
      <c r="AJ585" s="40">
        <f t="shared" si="315"/>
        <v>1.1455876646353974E-2</v>
      </c>
      <c r="AK585" s="28"/>
      <c r="AM585" s="14">
        <f>Rho_Coef0+Rho_Coef1*Solution!I585+Rho_Coef2*Solution!I585^2</f>
        <v>0.96645365880015244</v>
      </c>
      <c r="AO585" s="3" t="str">
        <f t="shared" si="296"/>
        <v xml:space="preserve"> </v>
      </c>
      <c r="AP585" s="3" t="str">
        <f t="shared" si="297"/>
        <v xml:space="preserve"> </v>
      </c>
      <c r="AQ585" s="3" t="str">
        <f t="shared" si="298"/>
        <v xml:space="preserve"> </v>
      </c>
      <c r="AR585" s="3" t="str">
        <f t="shared" si="299"/>
        <v xml:space="preserve"> </v>
      </c>
    </row>
    <row r="586" spans="1:44">
      <c r="A586" s="3">
        <f t="shared" si="300"/>
        <v>5.8299999999999201</v>
      </c>
      <c r="B586" s="3">
        <f t="shared" si="289"/>
        <v>0</v>
      </c>
      <c r="C586" s="3">
        <f t="shared" si="290"/>
        <v>4.8229000000000486</v>
      </c>
      <c r="D586" s="14">
        <f t="shared" si="301"/>
        <v>-0.3663738312376939</v>
      </c>
      <c r="E586" s="14">
        <f t="shared" si="294"/>
        <v>-0.1123437727139672</v>
      </c>
      <c r="F586" s="14">
        <f t="shared" si="291"/>
        <v>-0.47871760395166107</v>
      </c>
      <c r="G586" s="3">
        <f t="shared" si="295"/>
        <v>-41.787950300950648</v>
      </c>
      <c r="H586" s="3">
        <f t="shared" si="292"/>
        <v>94.247139374317427</v>
      </c>
      <c r="I586" s="3">
        <f t="shared" si="293"/>
        <v>355.16032414793727</v>
      </c>
      <c r="P586" s="3" t="str">
        <f t="shared" si="288"/>
        <v xml:space="preserve"> </v>
      </c>
      <c r="Q586" s="3" t="str">
        <f t="shared" si="302"/>
        <v xml:space="preserve"> </v>
      </c>
      <c r="R586" s="3" t="str">
        <f t="shared" si="303"/>
        <v xml:space="preserve"> </v>
      </c>
      <c r="S586" s="3" t="str">
        <f t="shared" si="304"/>
        <v xml:space="preserve"> </v>
      </c>
      <c r="T586" s="3" t="str">
        <f t="shared" si="305"/>
        <v xml:space="preserve"> </v>
      </c>
      <c r="U586" s="3" t="str">
        <f t="shared" si="306"/>
        <v xml:space="preserve"> </v>
      </c>
      <c r="V586" s="3" t="str">
        <f t="shared" si="307"/>
        <v xml:space="preserve"> </v>
      </c>
      <c r="W586" s="3" t="str">
        <f t="shared" si="308"/>
        <v xml:space="preserve"> </v>
      </c>
      <c r="X586" s="3" t="str">
        <f t="shared" si="309"/>
        <v xml:space="preserve"> </v>
      </c>
      <c r="Y586" s="3">
        <f t="shared" si="310"/>
        <v>0</v>
      </c>
      <c r="AA586" s="16" t="str">
        <f t="shared" si="311"/>
        <v>UprStage</v>
      </c>
      <c r="AC586" s="3">
        <f t="shared" si="312"/>
        <v>2.3982428571428556</v>
      </c>
      <c r="AD586" s="3">
        <f t="shared" si="313"/>
        <v>19.801588161411491</v>
      </c>
      <c r="AE586" s="3">
        <f t="shared" si="314"/>
        <v>2.4246571428571926</v>
      </c>
      <c r="AF586" s="3">
        <f t="shared" si="316"/>
        <v>11.455876646353975</v>
      </c>
      <c r="AH586" s="28">
        <f t="shared" si="317"/>
        <v>0.26300000000000001</v>
      </c>
      <c r="AI586" s="28">
        <f t="shared" si="318"/>
        <v>2.5446900494077322E-4</v>
      </c>
      <c r="AJ586" s="40">
        <f t="shared" si="315"/>
        <v>1.1455876646353974E-2</v>
      </c>
      <c r="AK586" s="28"/>
      <c r="AM586" s="14">
        <f>Rho_Coef0+Rho_Coef1*Solution!I586+Rho_Coef2*Solution!I586^2</f>
        <v>0.966365312547528</v>
      </c>
      <c r="AO586" s="3" t="str">
        <f t="shared" si="296"/>
        <v xml:space="preserve"> </v>
      </c>
      <c r="AP586" s="3" t="str">
        <f t="shared" si="297"/>
        <v xml:space="preserve"> </v>
      </c>
      <c r="AQ586" s="3" t="str">
        <f t="shared" si="298"/>
        <v xml:space="preserve"> </v>
      </c>
      <c r="AR586" s="3" t="str">
        <f t="shared" si="299"/>
        <v xml:space="preserve"> </v>
      </c>
    </row>
    <row r="587" spans="1:44">
      <c r="A587" s="3">
        <f t="shared" si="300"/>
        <v>5.8399999999999199</v>
      </c>
      <c r="B587" s="3">
        <f t="shared" si="289"/>
        <v>0</v>
      </c>
      <c r="C587" s="3">
        <f t="shared" si="290"/>
        <v>4.8229000000000486</v>
      </c>
      <c r="D587" s="14">
        <f t="shared" si="301"/>
        <v>-0.36309893151697942</v>
      </c>
      <c r="E587" s="14">
        <f t="shared" si="294"/>
        <v>-0.1123437727139672</v>
      </c>
      <c r="F587" s="14">
        <f t="shared" si="291"/>
        <v>-0.47544270423094659</v>
      </c>
      <c r="G587" s="3">
        <f t="shared" si="295"/>
        <v>-41.502079579589768</v>
      </c>
      <c r="H587" s="3">
        <f t="shared" si="292"/>
        <v>93.829259871307926</v>
      </c>
      <c r="I587" s="3">
        <f t="shared" si="293"/>
        <v>356.10072043770145</v>
      </c>
      <c r="P587" s="3" t="str">
        <f t="shared" si="288"/>
        <v xml:space="preserve"> </v>
      </c>
      <c r="Q587" s="3" t="str">
        <f t="shared" si="302"/>
        <v xml:space="preserve"> </v>
      </c>
      <c r="R587" s="3" t="str">
        <f t="shared" si="303"/>
        <v xml:space="preserve"> </v>
      </c>
      <c r="S587" s="3" t="str">
        <f t="shared" si="304"/>
        <v xml:space="preserve"> </v>
      </c>
      <c r="T587" s="3" t="str">
        <f t="shared" si="305"/>
        <v xml:space="preserve"> </v>
      </c>
      <c r="U587" s="3" t="str">
        <f t="shared" si="306"/>
        <v xml:space="preserve"> </v>
      </c>
      <c r="V587" s="3" t="str">
        <f t="shared" si="307"/>
        <v xml:space="preserve"> </v>
      </c>
      <c r="W587" s="3" t="str">
        <f t="shared" si="308"/>
        <v xml:space="preserve"> </v>
      </c>
      <c r="X587" s="3" t="str">
        <f t="shared" si="309"/>
        <v xml:space="preserve"> </v>
      </c>
      <c r="Y587" s="3">
        <f t="shared" si="310"/>
        <v>0</v>
      </c>
      <c r="AA587" s="16" t="str">
        <f t="shared" si="311"/>
        <v>UprStage</v>
      </c>
      <c r="AC587" s="3">
        <f t="shared" si="312"/>
        <v>2.3982428571428556</v>
      </c>
      <c r="AD587" s="3">
        <f t="shared" si="313"/>
        <v>19.801588161411491</v>
      </c>
      <c r="AE587" s="3">
        <f t="shared" si="314"/>
        <v>2.4246571428571926</v>
      </c>
      <c r="AF587" s="3">
        <f t="shared" si="316"/>
        <v>11.455876646353975</v>
      </c>
      <c r="AH587" s="28">
        <f t="shared" si="317"/>
        <v>0.26300000000000001</v>
      </c>
      <c r="AI587" s="28">
        <f t="shared" si="318"/>
        <v>2.5446900494077322E-4</v>
      </c>
      <c r="AJ587" s="40">
        <f t="shared" si="315"/>
        <v>1.1455876646353974E-2</v>
      </c>
      <c r="AK587" s="28"/>
      <c r="AM587" s="14">
        <f>Rho_Coef0+Rho_Coef1*Solution!I587+Rho_Coef2*Solution!I587^2</f>
        <v>0.9662773645306264</v>
      </c>
      <c r="AO587" s="3" t="str">
        <f t="shared" si="296"/>
        <v xml:space="preserve"> </v>
      </c>
      <c r="AP587" s="3" t="str">
        <f t="shared" si="297"/>
        <v xml:space="preserve"> </v>
      </c>
      <c r="AQ587" s="3" t="str">
        <f t="shared" si="298"/>
        <v xml:space="preserve"> </v>
      </c>
      <c r="AR587" s="3" t="str">
        <f t="shared" si="299"/>
        <v xml:space="preserve"> </v>
      </c>
    </row>
    <row r="588" spans="1:44">
      <c r="A588" s="3">
        <f t="shared" si="300"/>
        <v>5.8499999999999197</v>
      </c>
      <c r="B588" s="3">
        <f t="shared" si="289"/>
        <v>0</v>
      </c>
      <c r="C588" s="3">
        <f t="shared" si="290"/>
        <v>4.8229000000000486</v>
      </c>
      <c r="D588" s="14">
        <f t="shared" si="301"/>
        <v>-0.35986120031433738</v>
      </c>
      <c r="E588" s="14">
        <f t="shared" si="294"/>
        <v>-0.1123437727139672</v>
      </c>
      <c r="F588" s="14">
        <f t="shared" si="291"/>
        <v>-0.47220497302830455</v>
      </c>
      <c r="G588" s="3">
        <f t="shared" si="295"/>
        <v>-41.219453351794925</v>
      </c>
      <c r="H588" s="3">
        <f t="shared" si="292"/>
        <v>93.414239075512029</v>
      </c>
      <c r="I588" s="3">
        <f t="shared" si="293"/>
        <v>357.03695206374692</v>
      </c>
      <c r="P588" s="3" t="str">
        <f t="shared" si="288"/>
        <v xml:space="preserve"> </v>
      </c>
      <c r="Q588" s="3" t="str">
        <f t="shared" si="302"/>
        <v xml:space="preserve"> </v>
      </c>
      <c r="R588" s="3" t="str">
        <f t="shared" si="303"/>
        <v xml:space="preserve"> </v>
      </c>
      <c r="S588" s="3" t="str">
        <f t="shared" si="304"/>
        <v xml:space="preserve"> </v>
      </c>
      <c r="T588" s="3" t="str">
        <f t="shared" si="305"/>
        <v xml:space="preserve"> </v>
      </c>
      <c r="U588" s="3" t="str">
        <f t="shared" si="306"/>
        <v xml:space="preserve"> </v>
      </c>
      <c r="V588" s="3" t="str">
        <f t="shared" si="307"/>
        <v xml:space="preserve"> </v>
      </c>
      <c r="W588" s="3" t="str">
        <f t="shared" si="308"/>
        <v xml:space="preserve"> </v>
      </c>
      <c r="X588" s="3" t="str">
        <f t="shared" si="309"/>
        <v xml:space="preserve"> </v>
      </c>
      <c r="Y588" s="3">
        <f t="shared" si="310"/>
        <v>0</v>
      </c>
      <c r="AA588" s="16" t="str">
        <f t="shared" si="311"/>
        <v>UprStage</v>
      </c>
      <c r="AC588" s="3">
        <f t="shared" si="312"/>
        <v>2.3982428571428556</v>
      </c>
      <c r="AD588" s="3">
        <f t="shared" si="313"/>
        <v>19.801588161411491</v>
      </c>
      <c r="AE588" s="3">
        <f t="shared" si="314"/>
        <v>2.4246571428571926</v>
      </c>
      <c r="AF588" s="3">
        <f t="shared" si="316"/>
        <v>11.455876646353975</v>
      </c>
      <c r="AH588" s="28">
        <f t="shared" si="317"/>
        <v>0.26300000000000001</v>
      </c>
      <c r="AI588" s="28">
        <f t="shared" si="318"/>
        <v>2.5446900494077322E-4</v>
      </c>
      <c r="AJ588" s="40">
        <f t="shared" si="315"/>
        <v>1.1455876646353974E-2</v>
      </c>
      <c r="AK588" s="28"/>
      <c r="AM588" s="14">
        <f>Rho_Coef0+Rho_Coef1*Solution!I588+Rho_Coef2*Solution!I588^2</f>
        <v>0.96618981198006126</v>
      </c>
      <c r="AO588" s="3" t="str">
        <f t="shared" si="296"/>
        <v xml:space="preserve"> </v>
      </c>
      <c r="AP588" s="3" t="str">
        <f t="shared" si="297"/>
        <v xml:space="preserve"> </v>
      </c>
      <c r="AQ588" s="3" t="str">
        <f t="shared" si="298"/>
        <v xml:space="preserve"> </v>
      </c>
      <c r="AR588" s="3" t="str">
        <f t="shared" si="299"/>
        <v xml:space="preserve"> </v>
      </c>
    </row>
    <row r="589" spans="1:44">
      <c r="A589" s="3">
        <f t="shared" si="300"/>
        <v>5.8599999999999195</v>
      </c>
      <c r="B589" s="3">
        <f t="shared" si="289"/>
        <v>0</v>
      </c>
      <c r="C589" s="3">
        <f t="shared" si="290"/>
        <v>4.8229000000000486</v>
      </c>
      <c r="D589" s="14">
        <f t="shared" si="301"/>
        <v>-0.3566600803125255</v>
      </c>
      <c r="E589" s="14">
        <f t="shared" si="294"/>
        <v>-0.1123437727139672</v>
      </c>
      <c r="F589" s="14">
        <f t="shared" si="291"/>
        <v>-0.46900385302649272</v>
      </c>
      <c r="G589" s="3">
        <f t="shared" si="295"/>
        <v>-40.940022968540006</v>
      </c>
      <c r="H589" s="3">
        <f t="shared" si="292"/>
        <v>93.002044541994081</v>
      </c>
      <c r="I589" s="3">
        <f t="shared" si="293"/>
        <v>357.96904745335365</v>
      </c>
      <c r="P589" s="3" t="str">
        <f t="shared" ref="P589:P652" si="319">IF($A589&lt;$L$4,$M$3+($A589-$L$3)*$N$3," ")</f>
        <v xml:space="preserve"> </v>
      </c>
      <c r="Q589" s="3" t="str">
        <f t="shared" si="302"/>
        <v xml:space="preserve"> </v>
      </c>
      <c r="R589" s="3" t="str">
        <f t="shared" si="303"/>
        <v xml:space="preserve"> </v>
      </c>
      <c r="S589" s="3" t="str">
        <f t="shared" si="304"/>
        <v xml:space="preserve"> </v>
      </c>
      <c r="T589" s="3" t="str">
        <f t="shared" si="305"/>
        <v xml:space="preserve"> </v>
      </c>
      <c r="U589" s="3" t="str">
        <f t="shared" si="306"/>
        <v xml:space="preserve"> </v>
      </c>
      <c r="V589" s="3" t="str">
        <f t="shared" si="307"/>
        <v xml:space="preserve"> </v>
      </c>
      <c r="W589" s="3" t="str">
        <f t="shared" si="308"/>
        <v xml:space="preserve"> </v>
      </c>
      <c r="X589" s="3" t="str">
        <f t="shared" si="309"/>
        <v xml:space="preserve"> </v>
      </c>
      <c r="Y589" s="3">
        <f t="shared" si="310"/>
        <v>0</v>
      </c>
      <c r="AA589" s="16" t="str">
        <f t="shared" si="311"/>
        <v>UprStage</v>
      </c>
      <c r="AC589" s="3">
        <f t="shared" si="312"/>
        <v>2.3982428571428556</v>
      </c>
      <c r="AD589" s="3">
        <f t="shared" si="313"/>
        <v>19.801588161411491</v>
      </c>
      <c r="AE589" s="3">
        <f t="shared" si="314"/>
        <v>2.4246571428571926</v>
      </c>
      <c r="AF589" s="3">
        <f t="shared" si="316"/>
        <v>11.455876646353975</v>
      </c>
      <c r="AH589" s="28">
        <f t="shared" si="317"/>
        <v>0.26300000000000001</v>
      </c>
      <c r="AI589" s="28">
        <f t="shared" si="318"/>
        <v>2.5446900494077322E-4</v>
      </c>
      <c r="AJ589" s="40">
        <f t="shared" si="315"/>
        <v>1.1455876646353974E-2</v>
      </c>
      <c r="AK589" s="28"/>
      <c r="AM589" s="14">
        <f>Rho_Coef0+Rho_Coef1*Solution!I589+Rho_Coef2*Solution!I589^2</f>
        <v>0.96610265215810842</v>
      </c>
      <c r="AO589" s="3" t="str">
        <f t="shared" si="296"/>
        <v xml:space="preserve"> </v>
      </c>
      <c r="AP589" s="3" t="str">
        <f t="shared" si="297"/>
        <v xml:space="preserve"> </v>
      </c>
      <c r="AQ589" s="3" t="str">
        <f t="shared" si="298"/>
        <v xml:space="preserve"> </v>
      </c>
      <c r="AR589" s="3" t="str">
        <f t="shared" si="299"/>
        <v xml:space="preserve"> </v>
      </c>
    </row>
    <row r="590" spans="1:44">
      <c r="A590" s="3">
        <f t="shared" si="300"/>
        <v>5.8699999999999193</v>
      </c>
      <c r="B590" s="3">
        <f t="shared" si="289"/>
        <v>0</v>
      </c>
      <c r="C590" s="3">
        <f t="shared" si="290"/>
        <v>4.8229000000000486</v>
      </c>
      <c r="D590" s="14">
        <f t="shared" si="301"/>
        <v>-0.35349502464480131</v>
      </c>
      <c r="E590" s="14">
        <f t="shared" si="294"/>
        <v>-0.1123437727139672</v>
      </c>
      <c r="F590" s="14">
        <f t="shared" si="291"/>
        <v>-0.46583879735876854</v>
      </c>
      <c r="G590" s="3">
        <f t="shared" si="295"/>
        <v>-40.663740693038065</v>
      </c>
      <c r="H590" s="3">
        <f t="shared" si="292"/>
        <v>92.592644312308678</v>
      </c>
      <c r="I590" s="3">
        <f t="shared" si="293"/>
        <v>358.89703471173891</v>
      </c>
      <c r="P590" s="3" t="str">
        <f t="shared" si="319"/>
        <v xml:space="preserve"> </v>
      </c>
      <c r="Q590" s="3" t="str">
        <f t="shared" si="302"/>
        <v xml:space="preserve"> </v>
      </c>
      <c r="R590" s="3" t="str">
        <f t="shared" si="303"/>
        <v xml:space="preserve"> </v>
      </c>
      <c r="S590" s="3" t="str">
        <f t="shared" si="304"/>
        <v xml:space="preserve"> </v>
      </c>
      <c r="T590" s="3" t="str">
        <f t="shared" si="305"/>
        <v xml:space="preserve"> </v>
      </c>
      <c r="U590" s="3" t="str">
        <f t="shared" si="306"/>
        <v xml:space="preserve"> </v>
      </c>
      <c r="V590" s="3" t="str">
        <f t="shared" si="307"/>
        <v xml:space="preserve"> </v>
      </c>
      <c r="W590" s="3" t="str">
        <f t="shared" si="308"/>
        <v xml:space="preserve"> </v>
      </c>
      <c r="X590" s="3" t="str">
        <f t="shared" si="309"/>
        <v xml:space="preserve"> </v>
      </c>
      <c r="Y590" s="3">
        <f t="shared" si="310"/>
        <v>0</v>
      </c>
      <c r="AA590" s="16" t="str">
        <f t="shared" si="311"/>
        <v>UprStage</v>
      </c>
      <c r="AC590" s="3">
        <f t="shared" si="312"/>
        <v>2.3982428571428556</v>
      </c>
      <c r="AD590" s="3">
        <f t="shared" si="313"/>
        <v>19.801588161411491</v>
      </c>
      <c r="AE590" s="3">
        <f t="shared" si="314"/>
        <v>2.4246571428571926</v>
      </c>
      <c r="AF590" s="3">
        <f t="shared" si="316"/>
        <v>11.455876646353975</v>
      </c>
      <c r="AH590" s="28">
        <f t="shared" si="317"/>
        <v>0.26300000000000001</v>
      </c>
      <c r="AI590" s="28">
        <f t="shared" si="318"/>
        <v>2.5446900494077322E-4</v>
      </c>
      <c r="AJ590" s="40">
        <f t="shared" si="315"/>
        <v>1.1455876646353974E-2</v>
      </c>
      <c r="AK590" s="28"/>
      <c r="AM590" s="14">
        <f>Rho_Coef0+Rho_Coef1*Solution!I590+Rho_Coef2*Solution!I590^2</f>
        <v>0.96601588235822944</v>
      </c>
      <c r="AO590" s="3" t="str">
        <f t="shared" si="296"/>
        <v xml:space="preserve"> </v>
      </c>
      <c r="AP590" s="3" t="str">
        <f t="shared" si="297"/>
        <v xml:space="preserve"> </v>
      </c>
      <c r="AQ590" s="3" t="str">
        <f t="shared" si="298"/>
        <v xml:space="preserve"> </v>
      </c>
      <c r="AR590" s="3" t="str">
        <f t="shared" si="299"/>
        <v xml:space="preserve"> </v>
      </c>
    </row>
    <row r="591" spans="1:44">
      <c r="A591" s="3">
        <f t="shared" si="300"/>
        <v>5.8799999999999191</v>
      </c>
      <c r="B591" s="3">
        <f t="shared" si="289"/>
        <v>0</v>
      </c>
      <c r="C591" s="3">
        <f t="shared" si="290"/>
        <v>4.8229000000000486</v>
      </c>
      <c r="D591" s="14">
        <f t="shared" si="301"/>
        <v>-0.35036549666038919</v>
      </c>
      <c r="E591" s="14">
        <f t="shared" si="294"/>
        <v>-0.1123437727139672</v>
      </c>
      <c r="F591" s="14">
        <f t="shared" si="291"/>
        <v>-0.46270926937435641</v>
      </c>
      <c r="G591" s="3">
        <f t="shared" si="295"/>
        <v>-40.39055968026868</v>
      </c>
      <c r="H591" s="3">
        <f t="shared" si="292"/>
        <v>92.186006905378292</v>
      </c>
      <c r="I591" s="3">
        <f t="shared" si="293"/>
        <v>359.82094162687798</v>
      </c>
      <c r="P591" s="3" t="str">
        <f t="shared" si="319"/>
        <v xml:space="preserve"> </v>
      </c>
      <c r="Q591" s="3" t="str">
        <f t="shared" si="302"/>
        <v xml:space="preserve"> </v>
      </c>
      <c r="R591" s="3" t="str">
        <f t="shared" si="303"/>
        <v xml:space="preserve"> </v>
      </c>
      <c r="S591" s="3" t="str">
        <f t="shared" si="304"/>
        <v xml:space="preserve"> </v>
      </c>
      <c r="T591" s="3" t="str">
        <f t="shared" si="305"/>
        <v xml:space="preserve"> </v>
      </c>
      <c r="U591" s="3" t="str">
        <f t="shared" si="306"/>
        <v xml:space="preserve"> </v>
      </c>
      <c r="V591" s="3" t="str">
        <f t="shared" si="307"/>
        <v xml:space="preserve"> </v>
      </c>
      <c r="W591" s="3" t="str">
        <f t="shared" si="308"/>
        <v xml:space="preserve"> </v>
      </c>
      <c r="X591" s="3" t="str">
        <f t="shared" si="309"/>
        <v xml:space="preserve"> </v>
      </c>
      <c r="Y591" s="3">
        <f t="shared" si="310"/>
        <v>0</v>
      </c>
      <c r="AA591" s="16" t="str">
        <f t="shared" si="311"/>
        <v>UprStage</v>
      </c>
      <c r="AC591" s="3">
        <f t="shared" si="312"/>
        <v>2.3982428571428556</v>
      </c>
      <c r="AD591" s="3">
        <f t="shared" si="313"/>
        <v>19.801588161411491</v>
      </c>
      <c r="AE591" s="3">
        <f t="shared" si="314"/>
        <v>2.4246571428571926</v>
      </c>
      <c r="AF591" s="3">
        <f t="shared" si="316"/>
        <v>11.455876646353975</v>
      </c>
      <c r="AH591" s="28">
        <f t="shared" si="317"/>
        <v>0.26300000000000001</v>
      </c>
      <c r="AI591" s="28">
        <f t="shared" si="318"/>
        <v>2.5446900494077322E-4</v>
      </c>
      <c r="AJ591" s="40">
        <f t="shared" si="315"/>
        <v>1.1455876646353974E-2</v>
      </c>
      <c r="AK591" s="28"/>
      <c r="AM591" s="14">
        <f>Rho_Coef0+Rho_Coef1*Solution!I591+Rho_Coef2*Solution!I591^2</f>
        <v>0.9659294999046012</v>
      </c>
      <c r="AO591" s="3" t="str">
        <f t="shared" si="296"/>
        <v xml:space="preserve"> </v>
      </c>
      <c r="AP591" s="3" t="str">
        <f t="shared" si="297"/>
        <v xml:space="preserve"> </v>
      </c>
      <c r="AQ591" s="3" t="str">
        <f t="shared" si="298"/>
        <v xml:space="preserve"> </v>
      </c>
      <c r="AR591" s="3" t="str">
        <f t="shared" si="299"/>
        <v xml:space="preserve"> </v>
      </c>
    </row>
    <row r="592" spans="1:44">
      <c r="A592" s="3">
        <f t="shared" si="300"/>
        <v>5.8899999999999189</v>
      </c>
      <c r="B592" s="3">
        <f t="shared" si="289"/>
        <v>0</v>
      </c>
      <c r="C592" s="3">
        <f t="shared" si="290"/>
        <v>4.8229000000000486</v>
      </c>
      <c r="D592" s="14">
        <f t="shared" si="301"/>
        <v>-0.34727096969606935</v>
      </c>
      <c r="E592" s="14">
        <f t="shared" si="294"/>
        <v>-0.1123437727139672</v>
      </c>
      <c r="F592" s="14">
        <f t="shared" si="291"/>
        <v>-0.45961474241003653</v>
      </c>
      <c r="G592" s="3">
        <f t="shared" si="295"/>
        <v>-40.120433957039566</v>
      </c>
      <c r="H592" s="3">
        <f t="shared" si="292"/>
        <v>91.782101308575605</v>
      </c>
      <c r="I592" s="3">
        <f t="shared" si="293"/>
        <v>360.74079567423388</v>
      </c>
      <c r="P592" s="3" t="str">
        <f t="shared" si="319"/>
        <v xml:space="preserve"> </v>
      </c>
      <c r="Q592" s="3" t="str">
        <f t="shared" si="302"/>
        <v xml:space="preserve"> </v>
      </c>
      <c r="R592" s="3" t="str">
        <f t="shared" si="303"/>
        <v xml:space="preserve"> </v>
      </c>
      <c r="S592" s="3" t="str">
        <f t="shared" si="304"/>
        <v xml:space="preserve"> </v>
      </c>
      <c r="T592" s="3" t="str">
        <f t="shared" si="305"/>
        <v xml:space="preserve"> </v>
      </c>
      <c r="U592" s="3" t="str">
        <f t="shared" si="306"/>
        <v xml:space="preserve"> </v>
      </c>
      <c r="V592" s="3" t="str">
        <f t="shared" si="307"/>
        <v xml:space="preserve"> </v>
      </c>
      <c r="W592" s="3" t="str">
        <f t="shared" si="308"/>
        <v xml:space="preserve"> </v>
      </c>
      <c r="X592" s="3" t="str">
        <f t="shared" si="309"/>
        <v xml:space="preserve"> </v>
      </c>
      <c r="Y592" s="3">
        <f t="shared" si="310"/>
        <v>0</v>
      </c>
      <c r="AA592" s="16" t="str">
        <f t="shared" si="311"/>
        <v>UprStage</v>
      </c>
      <c r="AC592" s="3">
        <f t="shared" si="312"/>
        <v>2.3982428571428556</v>
      </c>
      <c r="AD592" s="3">
        <f t="shared" si="313"/>
        <v>19.801588161411491</v>
      </c>
      <c r="AE592" s="3">
        <f t="shared" si="314"/>
        <v>2.4246571428571926</v>
      </c>
      <c r="AF592" s="3">
        <f t="shared" si="316"/>
        <v>11.455876646353975</v>
      </c>
      <c r="AH592" s="28">
        <f t="shared" si="317"/>
        <v>0.26300000000000001</v>
      </c>
      <c r="AI592" s="28">
        <f t="shared" si="318"/>
        <v>2.5446900494077322E-4</v>
      </c>
      <c r="AJ592" s="40">
        <f t="shared" si="315"/>
        <v>1.1455876646353974E-2</v>
      </c>
      <c r="AK592" s="28"/>
      <c r="AM592" s="14">
        <f>Rho_Coef0+Rho_Coef1*Solution!I592+Rho_Coef2*Solution!I592^2</f>
        <v>0.96584350215165715</v>
      </c>
      <c r="AO592" s="3" t="str">
        <f t="shared" si="296"/>
        <v xml:space="preserve"> </v>
      </c>
      <c r="AP592" s="3" t="str">
        <f t="shared" si="297"/>
        <v xml:space="preserve"> </v>
      </c>
      <c r="AQ592" s="3" t="str">
        <f t="shared" si="298"/>
        <v xml:space="preserve"> </v>
      </c>
      <c r="AR592" s="3" t="str">
        <f t="shared" si="299"/>
        <v xml:space="preserve"> </v>
      </c>
    </row>
    <row r="593" spans="1:44">
      <c r="A593" s="3">
        <f t="shared" si="300"/>
        <v>5.8999999999999186</v>
      </c>
      <c r="B593" s="3">
        <f t="shared" si="289"/>
        <v>0</v>
      </c>
      <c r="C593" s="3">
        <f t="shared" si="290"/>
        <v>4.8229000000000486</v>
      </c>
      <c r="D593" s="14">
        <f t="shared" si="301"/>
        <v>-0.3442109268537113</v>
      </c>
      <c r="E593" s="14">
        <f t="shared" si="294"/>
        <v>-0.1123437727139672</v>
      </c>
      <c r="F593" s="14">
        <f t="shared" si="291"/>
        <v>-0.45655469956767847</v>
      </c>
      <c r="G593" s="3">
        <f t="shared" si="295"/>
        <v>-39.853318402567183</v>
      </c>
      <c r="H593" s="3">
        <f t="shared" si="292"/>
        <v>91.380896969005207</v>
      </c>
      <c r="I593" s="3">
        <f t="shared" si="293"/>
        <v>361.65662402139952</v>
      </c>
      <c r="P593" s="3" t="str">
        <f t="shared" si="319"/>
        <v xml:space="preserve"> </v>
      </c>
      <c r="Q593" s="3" t="str">
        <f t="shared" si="302"/>
        <v xml:space="preserve"> </v>
      </c>
      <c r="R593" s="3" t="str">
        <f t="shared" si="303"/>
        <v xml:space="preserve"> </v>
      </c>
      <c r="S593" s="3" t="str">
        <f t="shared" si="304"/>
        <v xml:space="preserve"> </v>
      </c>
      <c r="T593" s="3" t="str">
        <f t="shared" si="305"/>
        <v xml:space="preserve"> </v>
      </c>
      <c r="U593" s="3" t="str">
        <f t="shared" si="306"/>
        <v xml:space="preserve"> </v>
      </c>
      <c r="V593" s="3" t="str">
        <f t="shared" si="307"/>
        <v xml:space="preserve"> </v>
      </c>
      <c r="W593" s="3" t="str">
        <f t="shared" si="308"/>
        <v xml:space="preserve"> </v>
      </c>
      <c r="X593" s="3" t="str">
        <f t="shared" si="309"/>
        <v xml:space="preserve"> </v>
      </c>
      <c r="Y593" s="3">
        <f t="shared" si="310"/>
        <v>0</v>
      </c>
      <c r="AA593" s="16" t="str">
        <f t="shared" si="311"/>
        <v>UprStage</v>
      </c>
      <c r="AC593" s="3">
        <f t="shared" si="312"/>
        <v>2.3982428571428556</v>
      </c>
      <c r="AD593" s="3">
        <f t="shared" si="313"/>
        <v>19.801588161411491</v>
      </c>
      <c r="AE593" s="3">
        <f t="shared" si="314"/>
        <v>2.4246571428571926</v>
      </c>
      <c r="AF593" s="3">
        <f t="shared" si="316"/>
        <v>11.455876646353975</v>
      </c>
      <c r="AH593" s="28">
        <f t="shared" si="317"/>
        <v>0.26300000000000001</v>
      </c>
      <c r="AI593" s="28">
        <f t="shared" si="318"/>
        <v>2.5446900494077322E-4</v>
      </c>
      <c r="AJ593" s="40">
        <f t="shared" si="315"/>
        <v>1.1455876646353974E-2</v>
      </c>
      <c r="AK593" s="28"/>
      <c r="AM593" s="14">
        <f>Rho_Coef0+Rho_Coef1*Solution!I593+Rho_Coef2*Solution!I593^2</f>
        <v>0.96575788648363525</v>
      </c>
      <c r="AO593" s="3" t="str">
        <f t="shared" si="296"/>
        <v xml:space="preserve"> </v>
      </c>
      <c r="AP593" s="3" t="str">
        <f t="shared" si="297"/>
        <v xml:space="preserve"> </v>
      </c>
      <c r="AQ593" s="3" t="str">
        <f t="shared" si="298"/>
        <v xml:space="preserve"> </v>
      </c>
      <c r="AR593" s="3" t="str">
        <f t="shared" si="299"/>
        <v xml:space="preserve"> </v>
      </c>
    </row>
    <row r="594" spans="1:44">
      <c r="A594" s="3">
        <f t="shared" si="300"/>
        <v>5.9099999999999184</v>
      </c>
      <c r="B594" s="3">
        <f t="shared" si="289"/>
        <v>0</v>
      </c>
      <c r="C594" s="3">
        <f t="shared" si="290"/>
        <v>4.8229000000000486</v>
      </c>
      <c r="D594" s="14">
        <f t="shared" si="301"/>
        <v>-0.34118486078357407</v>
      </c>
      <c r="E594" s="14">
        <f t="shared" si="294"/>
        <v>-0.1123437727139672</v>
      </c>
      <c r="F594" s="14">
        <f t="shared" si="291"/>
        <v>-0.45352863349754124</v>
      </c>
      <c r="G594" s="3">
        <f t="shared" si="295"/>
        <v>-39.589168729560683</v>
      </c>
      <c r="H594" s="3">
        <f t="shared" si="292"/>
        <v>90.98236378497954</v>
      </c>
      <c r="I594" s="3">
        <f t="shared" si="293"/>
        <v>362.56845353265305</v>
      </c>
      <c r="P594" s="3" t="str">
        <f t="shared" si="319"/>
        <v xml:space="preserve"> </v>
      </c>
      <c r="Q594" s="3" t="str">
        <f t="shared" si="302"/>
        <v xml:space="preserve"> </v>
      </c>
      <c r="R594" s="3" t="str">
        <f t="shared" si="303"/>
        <v xml:space="preserve"> </v>
      </c>
      <c r="S594" s="3" t="str">
        <f t="shared" si="304"/>
        <v xml:space="preserve"> </v>
      </c>
      <c r="T594" s="3" t="str">
        <f t="shared" si="305"/>
        <v xml:space="preserve"> </v>
      </c>
      <c r="U594" s="3" t="str">
        <f t="shared" si="306"/>
        <v xml:space="preserve"> </v>
      </c>
      <c r="V594" s="3" t="str">
        <f t="shared" si="307"/>
        <v xml:space="preserve"> </v>
      </c>
      <c r="W594" s="3" t="str">
        <f t="shared" si="308"/>
        <v xml:space="preserve"> </v>
      </c>
      <c r="X594" s="3" t="str">
        <f t="shared" si="309"/>
        <v xml:space="preserve"> </v>
      </c>
      <c r="Y594" s="3">
        <f t="shared" si="310"/>
        <v>0</v>
      </c>
      <c r="AA594" s="16" t="str">
        <f t="shared" si="311"/>
        <v>UprStage</v>
      </c>
      <c r="AC594" s="3">
        <f t="shared" si="312"/>
        <v>2.3982428571428556</v>
      </c>
      <c r="AD594" s="3">
        <f t="shared" si="313"/>
        <v>19.801588161411491</v>
      </c>
      <c r="AE594" s="3">
        <f t="shared" si="314"/>
        <v>2.4246571428571926</v>
      </c>
      <c r="AF594" s="3">
        <f t="shared" si="316"/>
        <v>11.455876646353975</v>
      </c>
      <c r="AH594" s="28">
        <f t="shared" si="317"/>
        <v>0.26300000000000001</v>
      </c>
      <c r="AI594" s="28">
        <f t="shared" si="318"/>
        <v>2.5446900494077322E-4</v>
      </c>
      <c r="AJ594" s="40">
        <f t="shared" si="315"/>
        <v>1.1455876646353974E-2</v>
      </c>
      <c r="AK594" s="28"/>
      <c r="AM594" s="14">
        <f>Rho_Coef0+Rho_Coef1*Solution!I594+Rho_Coef2*Solution!I594^2</f>
        <v>0.96567265031413574</v>
      </c>
      <c r="AO594" s="3" t="str">
        <f t="shared" si="296"/>
        <v xml:space="preserve"> </v>
      </c>
      <c r="AP594" s="3" t="str">
        <f t="shared" si="297"/>
        <v xml:space="preserve"> </v>
      </c>
      <c r="AQ594" s="3" t="str">
        <f t="shared" si="298"/>
        <v xml:space="preserve"> </v>
      </c>
      <c r="AR594" s="3" t="str">
        <f t="shared" si="299"/>
        <v xml:space="preserve"> </v>
      </c>
    </row>
    <row r="595" spans="1:44">
      <c r="A595" s="3">
        <f t="shared" si="300"/>
        <v>5.9199999999999182</v>
      </c>
      <c r="B595" s="3">
        <f t="shared" si="289"/>
        <v>0</v>
      </c>
      <c r="C595" s="3">
        <f t="shared" si="290"/>
        <v>4.8229000000000486</v>
      </c>
      <c r="D595" s="14">
        <f t="shared" si="301"/>
        <v>-0.33819227347320108</v>
      </c>
      <c r="E595" s="14">
        <f t="shared" si="294"/>
        <v>-0.1123437727139672</v>
      </c>
      <c r="F595" s="14">
        <f t="shared" si="291"/>
        <v>-0.45053604618716825</v>
      </c>
      <c r="G595" s="3">
        <f t="shared" si="295"/>
        <v>-39.327941465794233</v>
      </c>
      <c r="H595" s="3">
        <f t="shared" si="292"/>
        <v>90.586472097683938</v>
      </c>
      <c r="I595" s="3">
        <f t="shared" si="293"/>
        <v>363.47631077342953</v>
      </c>
      <c r="P595" s="3" t="str">
        <f t="shared" si="319"/>
        <v xml:space="preserve"> </v>
      </c>
      <c r="Q595" s="3" t="str">
        <f t="shared" si="302"/>
        <v xml:space="preserve"> </v>
      </c>
      <c r="R595" s="3" t="str">
        <f t="shared" si="303"/>
        <v xml:space="preserve"> </v>
      </c>
      <c r="S595" s="3" t="str">
        <f t="shared" si="304"/>
        <v xml:space="preserve"> </v>
      </c>
      <c r="T595" s="3" t="str">
        <f t="shared" si="305"/>
        <v xml:space="preserve"> </v>
      </c>
      <c r="U595" s="3" t="str">
        <f t="shared" si="306"/>
        <v xml:space="preserve"> </v>
      </c>
      <c r="V595" s="3" t="str">
        <f t="shared" si="307"/>
        <v xml:space="preserve"> </v>
      </c>
      <c r="W595" s="3" t="str">
        <f t="shared" si="308"/>
        <v xml:space="preserve"> </v>
      </c>
      <c r="X595" s="3" t="str">
        <f t="shared" si="309"/>
        <v xml:space="preserve"> </v>
      </c>
      <c r="Y595" s="3">
        <f t="shared" si="310"/>
        <v>0</v>
      </c>
      <c r="AA595" s="16" t="str">
        <f t="shared" si="311"/>
        <v>UprStage</v>
      </c>
      <c r="AC595" s="3">
        <f t="shared" si="312"/>
        <v>2.3982428571428556</v>
      </c>
      <c r="AD595" s="3">
        <f t="shared" si="313"/>
        <v>19.801588161411491</v>
      </c>
      <c r="AE595" s="3">
        <f t="shared" si="314"/>
        <v>2.4246571428571926</v>
      </c>
      <c r="AF595" s="3">
        <f t="shared" si="316"/>
        <v>11.455876646353975</v>
      </c>
      <c r="AH595" s="28">
        <f t="shared" si="317"/>
        <v>0.26300000000000001</v>
      </c>
      <c r="AI595" s="28">
        <f t="shared" si="318"/>
        <v>2.5446900494077322E-4</v>
      </c>
      <c r="AJ595" s="40">
        <f t="shared" si="315"/>
        <v>1.1455876646353974E-2</v>
      </c>
      <c r="AK595" s="28"/>
      <c r="AM595" s="14">
        <f>Rho_Coef0+Rho_Coef1*Solution!I595+Rho_Coef2*Solution!I595^2</f>
        <v>0.96558779108568538</v>
      </c>
      <c r="AO595" s="3" t="str">
        <f t="shared" si="296"/>
        <v xml:space="preserve"> </v>
      </c>
      <c r="AP595" s="3" t="str">
        <f t="shared" si="297"/>
        <v xml:space="preserve"> </v>
      </c>
      <c r="AQ595" s="3" t="str">
        <f t="shared" si="298"/>
        <v xml:space="preserve"> </v>
      </c>
      <c r="AR595" s="3" t="str">
        <f t="shared" si="299"/>
        <v xml:space="preserve"> </v>
      </c>
    </row>
    <row r="596" spans="1:44">
      <c r="A596" s="3">
        <f t="shared" si="300"/>
        <v>5.929999999999918</v>
      </c>
      <c r="B596" s="3">
        <f t="shared" si="289"/>
        <v>0</v>
      </c>
      <c r="C596" s="3">
        <f t="shared" si="290"/>
        <v>4.8229000000000486</v>
      </c>
      <c r="D596" s="14">
        <f t="shared" si="301"/>
        <v>-0.33523267604174822</v>
      </c>
      <c r="E596" s="14">
        <f t="shared" si="294"/>
        <v>-0.1123437727139672</v>
      </c>
      <c r="F596" s="14">
        <f t="shared" si="291"/>
        <v>-0.44757644875571545</v>
      </c>
      <c r="G596" s="3">
        <f t="shared" si="295"/>
        <v>-39.069593936153652</v>
      </c>
      <c r="H596" s="3">
        <f t="shared" si="292"/>
        <v>90.193192683025998</v>
      </c>
      <c r="I596" s="3">
        <f t="shared" si="293"/>
        <v>364.3802220147096</v>
      </c>
      <c r="P596" s="3" t="str">
        <f t="shared" si="319"/>
        <v xml:space="preserve"> </v>
      </c>
      <c r="Q596" s="3" t="str">
        <f t="shared" si="302"/>
        <v xml:space="preserve"> </v>
      </c>
      <c r="R596" s="3" t="str">
        <f t="shared" si="303"/>
        <v xml:space="preserve"> </v>
      </c>
      <c r="S596" s="3" t="str">
        <f t="shared" si="304"/>
        <v xml:space="preserve"> </v>
      </c>
      <c r="T596" s="3" t="str">
        <f t="shared" si="305"/>
        <v xml:space="preserve"> </v>
      </c>
      <c r="U596" s="3" t="str">
        <f t="shared" si="306"/>
        <v xml:space="preserve"> </v>
      </c>
      <c r="V596" s="3" t="str">
        <f t="shared" si="307"/>
        <v xml:space="preserve"> </v>
      </c>
      <c r="W596" s="3" t="str">
        <f t="shared" si="308"/>
        <v xml:space="preserve"> </v>
      </c>
      <c r="X596" s="3" t="str">
        <f t="shared" si="309"/>
        <v xml:space="preserve"> </v>
      </c>
      <c r="Y596" s="3">
        <f t="shared" si="310"/>
        <v>0</v>
      </c>
      <c r="AA596" s="16" t="str">
        <f t="shared" si="311"/>
        <v>UprStage</v>
      </c>
      <c r="AC596" s="3">
        <f t="shared" si="312"/>
        <v>2.3982428571428556</v>
      </c>
      <c r="AD596" s="3">
        <f t="shared" si="313"/>
        <v>19.801588161411491</v>
      </c>
      <c r="AE596" s="3">
        <f t="shared" si="314"/>
        <v>2.4246571428571926</v>
      </c>
      <c r="AF596" s="3">
        <f t="shared" si="316"/>
        <v>11.455876646353975</v>
      </c>
      <c r="AH596" s="28">
        <f t="shared" si="317"/>
        <v>0.26300000000000001</v>
      </c>
      <c r="AI596" s="28">
        <f t="shared" si="318"/>
        <v>2.5446900494077322E-4</v>
      </c>
      <c r="AJ596" s="40">
        <f t="shared" si="315"/>
        <v>1.1455876646353974E-2</v>
      </c>
      <c r="AK596" s="28"/>
      <c r="AM596" s="14">
        <f>Rho_Coef0+Rho_Coef1*Solution!I596+Rho_Coef2*Solution!I596^2</f>
        <v>0.96550330626931224</v>
      </c>
      <c r="AO596" s="3" t="str">
        <f t="shared" si="296"/>
        <v xml:space="preserve"> </v>
      </c>
      <c r="AP596" s="3" t="str">
        <f t="shared" si="297"/>
        <v xml:space="preserve"> </v>
      </c>
      <c r="AQ596" s="3" t="str">
        <f t="shared" si="298"/>
        <v xml:space="preserve"> </v>
      </c>
      <c r="AR596" s="3" t="str">
        <f t="shared" si="299"/>
        <v xml:space="preserve"> </v>
      </c>
    </row>
    <row r="597" spans="1:44">
      <c r="A597" s="3">
        <f t="shared" si="300"/>
        <v>5.9399999999999178</v>
      </c>
      <c r="B597" s="3">
        <f t="shared" si="289"/>
        <v>0</v>
      </c>
      <c r="C597" s="3">
        <f t="shared" si="290"/>
        <v>4.8229000000000486</v>
      </c>
      <c r="D597" s="14">
        <f t="shared" si="301"/>
        <v>-0.33230558853958347</v>
      </c>
      <c r="E597" s="14">
        <f t="shared" si="294"/>
        <v>-0.1123437727139672</v>
      </c>
      <c r="F597" s="14">
        <f t="shared" si="291"/>
        <v>-0.4446493612535507</v>
      </c>
      <c r="G597" s="3">
        <f t="shared" si="295"/>
        <v>-38.814084245143114</v>
      </c>
      <c r="H597" s="3">
        <f t="shared" si="292"/>
        <v>89.802496743664463</v>
      </c>
      <c r="I597" s="3">
        <f t="shared" si="293"/>
        <v>365.28021323732764</v>
      </c>
      <c r="P597" s="3" t="str">
        <f t="shared" si="319"/>
        <v xml:space="preserve"> </v>
      </c>
      <c r="Q597" s="3" t="str">
        <f t="shared" si="302"/>
        <v xml:space="preserve"> </v>
      </c>
      <c r="R597" s="3" t="str">
        <f t="shared" si="303"/>
        <v xml:space="preserve"> </v>
      </c>
      <c r="S597" s="3" t="str">
        <f t="shared" si="304"/>
        <v xml:space="preserve"> </v>
      </c>
      <c r="T597" s="3" t="str">
        <f t="shared" si="305"/>
        <v xml:space="preserve"> </v>
      </c>
      <c r="U597" s="3" t="str">
        <f t="shared" si="306"/>
        <v xml:space="preserve"> </v>
      </c>
      <c r="V597" s="3" t="str">
        <f t="shared" si="307"/>
        <v xml:space="preserve"> </v>
      </c>
      <c r="W597" s="3" t="str">
        <f t="shared" si="308"/>
        <v xml:space="preserve"> </v>
      </c>
      <c r="X597" s="3" t="str">
        <f t="shared" si="309"/>
        <v xml:space="preserve"> </v>
      </c>
      <c r="Y597" s="3">
        <f t="shared" si="310"/>
        <v>0</v>
      </c>
      <c r="AA597" s="16" t="str">
        <f t="shared" si="311"/>
        <v>UprStage</v>
      </c>
      <c r="AC597" s="3">
        <f t="shared" si="312"/>
        <v>2.3982428571428556</v>
      </c>
      <c r="AD597" s="3">
        <f t="shared" si="313"/>
        <v>19.801588161411491</v>
      </c>
      <c r="AE597" s="3">
        <f t="shared" si="314"/>
        <v>2.4246571428571926</v>
      </c>
      <c r="AF597" s="3">
        <f t="shared" si="316"/>
        <v>11.455876646353975</v>
      </c>
      <c r="AH597" s="28">
        <f t="shared" si="317"/>
        <v>0.26300000000000001</v>
      </c>
      <c r="AI597" s="28">
        <f t="shared" si="318"/>
        <v>2.5446900494077322E-4</v>
      </c>
      <c r="AJ597" s="40">
        <f t="shared" si="315"/>
        <v>1.1455876646353974E-2</v>
      </c>
      <c r="AK597" s="28"/>
      <c r="AM597" s="14">
        <f>Rho_Coef0+Rho_Coef1*Solution!I597+Rho_Coef2*Solution!I597^2</f>
        <v>0.96541919336412518</v>
      </c>
      <c r="AO597" s="3" t="str">
        <f t="shared" si="296"/>
        <v xml:space="preserve"> </v>
      </c>
      <c r="AP597" s="3" t="str">
        <f t="shared" si="297"/>
        <v xml:space="preserve"> </v>
      </c>
      <c r="AQ597" s="3" t="str">
        <f t="shared" si="298"/>
        <v xml:space="preserve"> </v>
      </c>
      <c r="AR597" s="3" t="str">
        <f t="shared" si="299"/>
        <v xml:space="preserve"> </v>
      </c>
    </row>
    <row r="598" spans="1:44">
      <c r="A598" s="3">
        <f t="shared" si="300"/>
        <v>5.9499999999999176</v>
      </c>
      <c r="B598" s="3">
        <f t="shared" si="289"/>
        <v>0</v>
      </c>
      <c r="C598" s="3">
        <f t="shared" si="290"/>
        <v>4.8229000000000486</v>
      </c>
      <c r="D598" s="14">
        <f t="shared" si="301"/>
        <v>-0.32941053975300411</v>
      </c>
      <c r="E598" s="14">
        <f t="shared" si="294"/>
        <v>-0.1123437727139672</v>
      </c>
      <c r="F598" s="14">
        <f t="shared" si="291"/>
        <v>-0.44175431246697128</v>
      </c>
      <c r="G598" s="3">
        <f t="shared" si="295"/>
        <v>-38.56137125983868</v>
      </c>
      <c r="H598" s="3">
        <f t="shared" si="292"/>
        <v>89.414355901213028</v>
      </c>
      <c r="I598" s="3">
        <f t="shared" si="293"/>
        <v>366.17631013620127</v>
      </c>
      <c r="P598" s="3" t="str">
        <f t="shared" si="319"/>
        <v xml:space="preserve"> </v>
      </c>
      <c r="Q598" s="3" t="str">
        <f t="shared" si="302"/>
        <v xml:space="preserve"> </v>
      </c>
      <c r="R598" s="3" t="str">
        <f t="shared" si="303"/>
        <v xml:space="preserve"> </v>
      </c>
      <c r="S598" s="3" t="str">
        <f t="shared" si="304"/>
        <v xml:space="preserve"> </v>
      </c>
      <c r="T598" s="3" t="str">
        <f t="shared" si="305"/>
        <v xml:space="preserve"> </v>
      </c>
      <c r="U598" s="3" t="str">
        <f t="shared" si="306"/>
        <v xml:space="preserve"> </v>
      </c>
      <c r="V598" s="3" t="str">
        <f t="shared" si="307"/>
        <v xml:space="preserve"> </v>
      </c>
      <c r="W598" s="3" t="str">
        <f t="shared" si="308"/>
        <v xml:space="preserve"> </v>
      </c>
      <c r="X598" s="3" t="str">
        <f t="shared" si="309"/>
        <v xml:space="preserve"> </v>
      </c>
      <c r="Y598" s="3">
        <f t="shared" si="310"/>
        <v>0</v>
      </c>
      <c r="AA598" s="16" t="str">
        <f t="shared" si="311"/>
        <v>UprStage</v>
      </c>
      <c r="AC598" s="3">
        <f t="shared" si="312"/>
        <v>2.3982428571428556</v>
      </c>
      <c r="AD598" s="3">
        <f t="shared" si="313"/>
        <v>19.801588161411491</v>
      </c>
      <c r="AE598" s="3">
        <f t="shared" si="314"/>
        <v>2.4246571428571926</v>
      </c>
      <c r="AF598" s="3">
        <f t="shared" si="316"/>
        <v>11.455876646353975</v>
      </c>
      <c r="AH598" s="28">
        <f t="shared" si="317"/>
        <v>0.26300000000000001</v>
      </c>
      <c r="AI598" s="28">
        <f t="shared" si="318"/>
        <v>2.5446900494077322E-4</v>
      </c>
      <c r="AJ598" s="40">
        <f t="shared" si="315"/>
        <v>1.1455876646353974E-2</v>
      </c>
      <c r="AK598" s="28"/>
      <c r="AM598" s="14">
        <f>Rho_Coef0+Rho_Coef1*Solution!I598+Rho_Coef2*Solution!I598^2</f>
        <v>0.96533544989690412</v>
      </c>
      <c r="AO598" s="3" t="str">
        <f t="shared" si="296"/>
        <v xml:space="preserve"> </v>
      </c>
      <c r="AP598" s="3" t="str">
        <f t="shared" si="297"/>
        <v xml:space="preserve"> </v>
      </c>
      <c r="AQ598" s="3" t="str">
        <f t="shared" si="298"/>
        <v xml:space="preserve"> </v>
      </c>
      <c r="AR598" s="3" t="str">
        <f t="shared" si="299"/>
        <v xml:space="preserve"> </v>
      </c>
    </row>
    <row r="599" spans="1:44">
      <c r="A599" s="3">
        <f t="shared" si="300"/>
        <v>5.9599999999999174</v>
      </c>
      <c r="B599" s="3">
        <f t="shared" si="289"/>
        <v>0</v>
      </c>
      <c r="C599" s="3">
        <f t="shared" si="290"/>
        <v>4.8229000000000486</v>
      </c>
      <c r="D599" s="14">
        <f t="shared" si="301"/>
        <v>-0.32654706701392439</v>
      </c>
      <c r="E599" s="14">
        <f t="shared" si="294"/>
        <v>-0.1123437727139672</v>
      </c>
      <c r="F599" s="14">
        <f t="shared" si="291"/>
        <v>-0.43889083972789156</v>
      </c>
      <c r="G599" s="3">
        <f t="shared" si="295"/>
        <v>-38.311414593275664</v>
      </c>
      <c r="H599" s="3">
        <f t="shared" si="292"/>
        <v>89.028742188614643</v>
      </c>
      <c r="I599" s="3">
        <f t="shared" si="293"/>
        <v>367.06853812448378</v>
      </c>
      <c r="P599" s="3" t="str">
        <f t="shared" si="319"/>
        <v xml:space="preserve"> </v>
      </c>
      <c r="Q599" s="3" t="str">
        <f t="shared" si="302"/>
        <v xml:space="preserve"> </v>
      </c>
      <c r="R599" s="3" t="str">
        <f t="shared" si="303"/>
        <v xml:space="preserve"> </v>
      </c>
      <c r="S599" s="3" t="str">
        <f t="shared" si="304"/>
        <v xml:space="preserve"> </v>
      </c>
      <c r="T599" s="3" t="str">
        <f t="shared" si="305"/>
        <v xml:space="preserve"> </v>
      </c>
      <c r="U599" s="3" t="str">
        <f t="shared" si="306"/>
        <v xml:space="preserve"> </v>
      </c>
      <c r="V599" s="3" t="str">
        <f t="shared" si="307"/>
        <v xml:space="preserve"> </v>
      </c>
      <c r="W599" s="3" t="str">
        <f t="shared" si="308"/>
        <v xml:space="preserve"> </v>
      </c>
      <c r="X599" s="3" t="str">
        <f t="shared" si="309"/>
        <v xml:space="preserve"> </v>
      </c>
      <c r="Y599" s="3">
        <f t="shared" si="310"/>
        <v>0</v>
      </c>
      <c r="AA599" s="16" t="str">
        <f t="shared" si="311"/>
        <v>UprStage</v>
      </c>
      <c r="AC599" s="3">
        <f t="shared" si="312"/>
        <v>2.3982428571428556</v>
      </c>
      <c r="AD599" s="3">
        <f t="shared" si="313"/>
        <v>19.801588161411491</v>
      </c>
      <c r="AE599" s="3">
        <f t="shared" si="314"/>
        <v>2.4246571428571926</v>
      </c>
      <c r="AF599" s="3">
        <f t="shared" si="316"/>
        <v>11.455876646353975</v>
      </c>
      <c r="AH599" s="28">
        <f t="shared" si="317"/>
        <v>0.26300000000000001</v>
      </c>
      <c r="AI599" s="28">
        <f t="shared" si="318"/>
        <v>2.5446900494077322E-4</v>
      </c>
      <c r="AJ599" s="40">
        <f t="shared" si="315"/>
        <v>1.1455876646353974E-2</v>
      </c>
      <c r="AK599" s="28"/>
      <c r="AM599" s="14">
        <f>Rho_Coef0+Rho_Coef1*Solution!I599+Rho_Coef2*Solution!I599^2</f>
        <v>0.96525207342169583</v>
      </c>
      <c r="AO599" s="3" t="str">
        <f t="shared" si="296"/>
        <v xml:space="preserve"> </v>
      </c>
      <c r="AP599" s="3" t="str">
        <f t="shared" si="297"/>
        <v xml:space="preserve"> </v>
      </c>
      <c r="AQ599" s="3" t="str">
        <f t="shared" si="298"/>
        <v xml:space="preserve"> </v>
      </c>
      <c r="AR599" s="3" t="str">
        <f t="shared" si="299"/>
        <v xml:space="preserve"> </v>
      </c>
    </row>
    <row r="600" spans="1:44">
      <c r="A600" s="3">
        <f t="shared" si="300"/>
        <v>5.9699999999999172</v>
      </c>
      <c r="B600" s="3">
        <f t="shared" si="289"/>
        <v>0</v>
      </c>
      <c r="C600" s="3">
        <f t="shared" si="290"/>
        <v>4.8229000000000486</v>
      </c>
      <c r="D600" s="14">
        <f t="shared" si="301"/>
        <v>-0.32371471601438739</v>
      </c>
      <c r="E600" s="14">
        <f t="shared" si="294"/>
        <v>-0.1123437727139672</v>
      </c>
      <c r="F600" s="14">
        <f t="shared" si="291"/>
        <v>-0.43605848872835462</v>
      </c>
      <c r="G600" s="3">
        <f t="shared" si="295"/>
        <v>-38.064174588257075</v>
      </c>
      <c r="H600" s="3">
        <f t="shared" si="292"/>
        <v>88.645628042681892</v>
      </c>
      <c r="I600" s="3">
        <f t="shared" si="293"/>
        <v>367.95692233764055</v>
      </c>
      <c r="P600" s="3" t="str">
        <f t="shared" si="319"/>
        <v xml:space="preserve"> </v>
      </c>
      <c r="Q600" s="3" t="str">
        <f t="shared" si="302"/>
        <v xml:space="preserve"> </v>
      </c>
      <c r="R600" s="3" t="str">
        <f t="shared" si="303"/>
        <v xml:space="preserve"> </v>
      </c>
      <c r="S600" s="3" t="str">
        <f t="shared" si="304"/>
        <v xml:space="preserve"> </v>
      </c>
      <c r="T600" s="3" t="str">
        <f t="shared" si="305"/>
        <v xml:space="preserve"> </v>
      </c>
      <c r="U600" s="3" t="str">
        <f t="shared" si="306"/>
        <v xml:space="preserve"> </v>
      </c>
      <c r="V600" s="3" t="str">
        <f t="shared" si="307"/>
        <v xml:space="preserve"> </v>
      </c>
      <c r="W600" s="3" t="str">
        <f t="shared" si="308"/>
        <v xml:space="preserve"> </v>
      </c>
      <c r="X600" s="3" t="str">
        <f t="shared" si="309"/>
        <v xml:space="preserve"> </v>
      </c>
      <c r="Y600" s="3">
        <f t="shared" si="310"/>
        <v>0</v>
      </c>
      <c r="AA600" s="16" t="str">
        <f t="shared" si="311"/>
        <v>UprStage</v>
      </c>
      <c r="AC600" s="3">
        <f t="shared" si="312"/>
        <v>2.3982428571428556</v>
      </c>
      <c r="AD600" s="3">
        <f t="shared" si="313"/>
        <v>19.801588161411491</v>
      </c>
      <c r="AE600" s="3">
        <f t="shared" si="314"/>
        <v>2.4246571428571926</v>
      </c>
      <c r="AF600" s="3">
        <f t="shared" si="316"/>
        <v>11.455876646353975</v>
      </c>
      <c r="AH600" s="28">
        <f t="shared" si="317"/>
        <v>0.26300000000000001</v>
      </c>
      <c r="AI600" s="28">
        <f t="shared" si="318"/>
        <v>2.5446900494077322E-4</v>
      </c>
      <c r="AJ600" s="40">
        <f t="shared" si="315"/>
        <v>1.1455876646353974E-2</v>
      </c>
      <c r="AK600" s="28"/>
      <c r="AM600" s="14">
        <f>Rho_Coef0+Rho_Coef1*Solution!I600+Rho_Coef2*Solution!I600^2</f>
        <v>0.96516906151941784</v>
      </c>
      <c r="AO600" s="3" t="str">
        <f t="shared" si="296"/>
        <v xml:space="preserve"> </v>
      </c>
      <c r="AP600" s="3" t="str">
        <f t="shared" si="297"/>
        <v xml:space="preserve"> </v>
      </c>
      <c r="AQ600" s="3" t="str">
        <f t="shared" si="298"/>
        <v xml:space="preserve"> </v>
      </c>
      <c r="AR600" s="3" t="str">
        <f t="shared" si="299"/>
        <v xml:space="preserve"> </v>
      </c>
    </row>
    <row r="601" spans="1:44">
      <c r="A601" s="3">
        <f t="shared" si="300"/>
        <v>5.9799999999999169</v>
      </c>
      <c r="B601" s="3">
        <f t="shared" si="289"/>
        <v>0</v>
      </c>
      <c r="C601" s="3">
        <f t="shared" si="290"/>
        <v>4.8229000000000486</v>
      </c>
      <c r="D601" s="14">
        <f t="shared" si="301"/>
        <v>-0.32091304062576298</v>
      </c>
      <c r="E601" s="14">
        <f t="shared" si="294"/>
        <v>-0.1123437727139672</v>
      </c>
      <c r="F601" s="14">
        <f t="shared" si="291"/>
        <v>-0.43325681333973021</v>
      </c>
      <c r="G601" s="3">
        <f t="shared" si="295"/>
        <v>-37.819612301571134</v>
      </c>
      <c r="H601" s="3">
        <f t="shared" si="292"/>
        <v>88.264986296799322</v>
      </c>
      <c r="I601" s="3">
        <f t="shared" si="293"/>
        <v>368.8414876374523</v>
      </c>
      <c r="P601" s="3" t="str">
        <f t="shared" si="319"/>
        <v xml:space="preserve"> </v>
      </c>
      <c r="Q601" s="3" t="str">
        <f t="shared" si="302"/>
        <v xml:space="preserve"> </v>
      </c>
      <c r="R601" s="3" t="str">
        <f t="shared" si="303"/>
        <v xml:space="preserve"> </v>
      </c>
      <c r="S601" s="3" t="str">
        <f t="shared" si="304"/>
        <v xml:space="preserve"> </v>
      </c>
      <c r="T601" s="3" t="str">
        <f t="shared" si="305"/>
        <v xml:space="preserve"> </v>
      </c>
      <c r="U601" s="3" t="str">
        <f t="shared" si="306"/>
        <v xml:space="preserve"> </v>
      </c>
      <c r="V601" s="3" t="str">
        <f t="shared" si="307"/>
        <v xml:space="preserve"> </v>
      </c>
      <c r="W601" s="3" t="str">
        <f t="shared" si="308"/>
        <v xml:space="preserve"> </v>
      </c>
      <c r="X601" s="3" t="str">
        <f t="shared" si="309"/>
        <v xml:space="preserve"> </v>
      </c>
      <c r="Y601" s="3">
        <f t="shared" si="310"/>
        <v>0</v>
      </c>
      <c r="AA601" s="16" t="str">
        <f t="shared" si="311"/>
        <v>UprStage</v>
      </c>
      <c r="AC601" s="3">
        <f t="shared" si="312"/>
        <v>2.3982428571428556</v>
      </c>
      <c r="AD601" s="3">
        <f t="shared" si="313"/>
        <v>19.801588161411491</v>
      </c>
      <c r="AE601" s="3">
        <f t="shared" si="314"/>
        <v>2.4246571428571926</v>
      </c>
      <c r="AF601" s="3">
        <f t="shared" si="316"/>
        <v>11.455876646353975</v>
      </c>
      <c r="AH601" s="28">
        <f t="shared" si="317"/>
        <v>0.26300000000000001</v>
      </c>
      <c r="AI601" s="28">
        <f t="shared" si="318"/>
        <v>2.5446900494077322E-4</v>
      </c>
      <c r="AJ601" s="40">
        <f t="shared" si="315"/>
        <v>1.1455876646353974E-2</v>
      </c>
      <c r="AK601" s="28"/>
      <c r="AM601" s="14">
        <f>Rho_Coef0+Rho_Coef1*Solution!I601+Rho_Coef2*Solution!I601^2</f>
        <v>0.96508641179746923</v>
      </c>
      <c r="AO601" s="3" t="str">
        <f t="shared" si="296"/>
        <v xml:space="preserve"> </v>
      </c>
      <c r="AP601" s="3" t="str">
        <f t="shared" si="297"/>
        <v xml:space="preserve"> </v>
      </c>
      <c r="AQ601" s="3" t="str">
        <f t="shared" si="298"/>
        <v xml:space="preserve"> </v>
      </c>
      <c r="AR601" s="3" t="str">
        <f t="shared" si="299"/>
        <v xml:space="preserve"> </v>
      </c>
    </row>
    <row r="602" spans="1:44">
      <c r="A602" s="3">
        <f t="shared" si="300"/>
        <v>5.9899999999999167</v>
      </c>
      <c r="B602" s="3">
        <f t="shared" si="289"/>
        <v>0</v>
      </c>
      <c r="C602" s="3">
        <f t="shared" si="290"/>
        <v>4.8229000000000486</v>
      </c>
      <c r="D602" s="14">
        <f t="shared" si="301"/>
        <v>-0.31814160272249664</v>
      </c>
      <c r="E602" s="14">
        <f t="shared" si="294"/>
        <v>-0.1123437727139672</v>
      </c>
      <c r="F602" s="14">
        <f t="shared" si="291"/>
        <v>-0.43048537543646381</v>
      </c>
      <c r="G602" s="3">
        <f t="shared" si="295"/>
        <v>-37.577689488606097</v>
      </c>
      <c r="H602" s="3">
        <f t="shared" si="292"/>
        <v>87.886790173783609</v>
      </c>
      <c r="I602" s="3">
        <f t="shared" si="293"/>
        <v>369.72225861594586</v>
      </c>
      <c r="P602" s="3" t="str">
        <f t="shared" si="319"/>
        <v xml:space="preserve"> </v>
      </c>
      <c r="Q602" s="3" t="str">
        <f t="shared" si="302"/>
        <v xml:space="preserve"> </v>
      </c>
      <c r="R602" s="3" t="str">
        <f t="shared" si="303"/>
        <v xml:space="preserve"> </v>
      </c>
      <c r="S602" s="3" t="str">
        <f t="shared" si="304"/>
        <v xml:space="preserve"> </v>
      </c>
      <c r="T602" s="3" t="str">
        <f t="shared" si="305"/>
        <v xml:space="preserve"> </v>
      </c>
      <c r="U602" s="3" t="str">
        <f t="shared" si="306"/>
        <v xml:space="preserve"> </v>
      </c>
      <c r="V602" s="3" t="str">
        <f t="shared" si="307"/>
        <v xml:space="preserve"> </v>
      </c>
      <c r="W602" s="3" t="str">
        <f t="shared" si="308"/>
        <v xml:space="preserve"> </v>
      </c>
      <c r="X602" s="3" t="str">
        <f t="shared" si="309"/>
        <v xml:space="preserve"> </v>
      </c>
      <c r="Y602" s="3">
        <f t="shared" si="310"/>
        <v>0</v>
      </c>
      <c r="AA602" s="16" t="str">
        <f t="shared" si="311"/>
        <v>UprStage</v>
      </c>
      <c r="AC602" s="3">
        <f t="shared" si="312"/>
        <v>2.3982428571428556</v>
      </c>
      <c r="AD602" s="3">
        <f t="shared" si="313"/>
        <v>19.801588161411491</v>
      </c>
      <c r="AE602" s="3">
        <f t="shared" si="314"/>
        <v>2.4246571428571926</v>
      </c>
      <c r="AF602" s="3">
        <f t="shared" si="316"/>
        <v>11.455876646353975</v>
      </c>
      <c r="AH602" s="28">
        <f t="shared" si="317"/>
        <v>0.26300000000000001</v>
      </c>
      <c r="AI602" s="28">
        <f t="shared" si="318"/>
        <v>2.5446900494077322E-4</v>
      </c>
      <c r="AJ602" s="40">
        <f t="shared" si="315"/>
        <v>1.1455876646353974E-2</v>
      </c>
      <c r="AK602" s="28"/>
      <c r="AM602" s="14">
        <f>Rho_Coef0+Rho_Coef1*Solution!I602+Rho_Coef2*Solution!I602^2</f>
        <v>0.96500412188934892</v>
      </c>
      <c r="AO602" s="3" t="str">
        <f t="shared" si="296"/>
        <v xml:space="preserve"> </v>
      </c>
      <c r="AP602" s="3" t="str">
        <f t="shared" si="297"/>
        <v xml:space="preserve"> </v>
      </c>
      <c r="AQ602" s="3" t="str">
        <f t="shared" si="298"/>
        <v xml:space="preserve"> </v>
      </c>
      <c r="AR602" s="3" t="str">
        <f t="shared" si="299"/>
        <v xml:space="preserve"> </v>
      </c>
    </row>
    <row r="603" spans="1:44">
      <c r="A603" s="3">
        <f t="shared" si="300"/>
        <v>5.9999999999999165</v>
      </c>
      <c r="B603" s="3">
        <f t="shared" si="289"/>
        <v>0</v>
      </c>
      <c r="C603" s="3">
        <f t="shared" si="290"/>
        <v>4.8229000000000486</v>
      </c>
      <c r="D603" s="14">
        <f t="shared" si="301"/>
        <v>-0.31539997201027781</v>
      </c>
      <c r="E603" s="14">
        <f t="shared" si="294"/>
        <v>-0.1123437727139672</v>
      </c>
      <c r="F603" s="14">
        <f t="shared" si="291"/>
        <v>-0.42774374472424503</v>
      </c>
      <c r="G603" s="3">
        <f t="shared" si="295"/>
        <v>-37.338368588350825</v>
      </c>
      <c r="H603" s="3">
        <f t="shared" si="292"/>
        <v>87.511013278897551</v>
      </c>
      <c r="I603" s="3">
        <f t="shared" si="293"/>
        <v>370.59925959925431</v>
      </c>
      <c r="P603" s="3" t="str">
        <f t="shared" si="319"/>
        <v xml:space="preserve"> </v>
      </c>
      <c r="Q603" s="3" t="str">
        <f t="shared" si="302"/>
        <v xml:space="preserve"> </v>
      </c>
      <c r="R603" s="3" t="str">
        <f t="shared" si="303"/>
        <v xml:space="preserve"> </v>
      </c>
      <c r="S603" s="3" t="str">
        <f t="shared" si="304"/>
        <v xml:space="preserve"> </v>
      </c>
      <c r="T603" s="3" t="str">
        <f t="shared" si="305"/>
        <v xml:space="preserve"> </v>
      </c>
      <c r="U603" s="3" t="str">
        <f t="shared" si="306"/>
        <v xml:space="preserve"> </v>
      </c>
      <c r="V603" s="3" t="str">
        <f t="shared" si="307"/>
        <v xml:space="preserve"> </v>
      </c>
      <c r="W603" s="3" t="str">
        <f t="shared" si="308"/>
        <v xml:space="preserve"> </v>
      </c>
      <c r="X603" s="3" t="str">
        <f t="shared" si="309"/>
        <v xml:space="preserve"> </v>
      </c>
      <c r="Y603" s="3">
        <f t="shared" si="310"/>
        <v>0</v>
      </c>
      <c r="AA603" s="16" t="str">
        <f t="shared" si="311"/>
        <v>UprStage</v>
      </c>
      <c r="AC603" s="3">
        <f t="shared" si="312"/>
        <v>2.3982428571428556</v>
      </c>
      <c r="AD603" s="3">
        <f t="shared" si="313"/>
        <v>19.801588161411491</v>
      </c>
      <c r="AE603" s="3">
        <f t="shared" si="314"/>
        <v>2.4246571428571926</v>
      </c>
      <c r="AF603" s="3">
        <f t="shared" si="316"/>
        <v>11.455876646353975</v>
      </c>
      <c r="AH603" s="28">
        <f t="shared" si="317"/>
        <v>0.26300000000000001</v>
      </c>
      <c r="AI603" s="28">
        <f t="shared" si="318"/>
        <v>2.5446900494077322E-4</v>
      </c>
      <c r="AJ603" s="40">
        <f t="shared" si="315"/>
        <v>1.1455876646353974E-2</v>
      </c>
      <c r="AK603" s="28"/>
      <c r="AM603" s="14">
        <f>Rho_Coef0+Rho_Coef1*Solution!I603+Rho_Coef2*Solution!I603^2</f>
        <v>0.96492218945428043</v>
      </c>
      <c r="AO603" s="3" t="str">
        <f t="shared" si="296"/>
        <v xml:space="preserve"> </v>
      </c>
      <c r="AP603" s="3" t="str">
        <f t="shared" si="297"/>
        <v xml:space="preserve"> </v>
      </c>
      <c r="AQ603" s="3" t="str">
        <f t="shared" si="298"/>
        <v xml:space="preserve"> </v>
      </c>
      <c r="AR603" s="3" t="str">
        <f t="shared" si="299"/>
        <v xml:space="preserve"> </v>
      </c>
    </row>
    <row r="604" spans="1:44">
      <c r="A604" s="3">
        <f t="shared" si="300"/>
        <v>6.0099999999999163</v>
      </c>
      <c r="B604" s="3">
        <f t="shared" si="289"/>
        <v>0</v>
      </c>
      <c r="C604" s="3">
        <f t="shared" si="290"/>
        <v>4.8229000000000486</v>
      </c>
      <c r="D604" s="14">
        <f t="shared" si="301"/>
        <v>-0.31268772585850357</v>
      </c>
      <c r="E604" s="14">
        <f t="shared" si="294"/>
        <v>-0.1123437727139672</v>
      </c>
      <c r="F604" s="14">
        <f t="shared" si="291"/>
        <v>-0.4250314985724708</v>
      </c>
      <c r="G604" s="3">
        <f t="shared" si="295"/>
        <v>-37.10161270877024</v>
      </c>
      <c r="H604" s="3">
        <f t="shared" si="292"/>
        <v>87.13762959301404</v>
      </c>
      <c r="I604" s="3">
        <f t="shared" si="293"/>
        <v>371.47251465140783</v>
      </c>
      <c r="P604" s="3" t="str">
        <f t="shared" si="319"/>
        <v xml:space="preserve"> </v>
      </c>
      <c r="Q604" s="3" t="str">
        <f t="shared" si="302"/>
        <v xml:space="preserve"> </v>
      </c>
      <c r="R604" s="3" t="str">
        <f t="shared" si="303"/>
        <v xml:space="preserve"> </v>
      </c>
      <c r="S604" s="3" t="str">
        <f t="shared" si="304"/>
        <v xml:space="preserve"> </v>
      </c>
      <c r="T604" s="3" t="str">
        <f t="shared" si="305"/>
        <v xml:space="preserve"> </v>
      </c>
      <c r="U604" s="3" t="str">
        <f t="shared" si="306"/>
        <v xml:space="preserve"> </v>
      </c>
      <c r="V604" s="3" t="str">
        <f t="shared" si="307"/>
        <v xml:space="preserve"> </v>
      </c>
      <c r="W604" s="3" t="str">
        <f t="shared" si="308"/>
        <v xml:space="preserve"> </v>
      </c>
      <c r="X604" s="3" t="str">
        <f t="shared" si="309"/>
        <v xml:space="preserve"> </v>
      </c>
      <c r="Y604" s="3">
        <f t="shared" si="310"/>
        <v>0</v>
      </c>
      <c r="AA604" s="16" t="str">
        <f t="shared" si="311"/>
        <v>UprStage</v>
      </c>
      <c r="AC604" s="3">
        <f t="shared" si="312"/>
        <v>2.3982428571428556</v>
      </c>
      <c r="AD604" s="3">
        <f t="shared" si="313"/>
        <v>19.801588161411491</v>
      </c>
      <c r="AE604" s="3">
        <f t="shared" si="314"/>
        <v>2.4246571428571926</v>
      </c>
      <c r="AF604" s="3">
        <f t="shared" si="316"/>
        <v>11.455876646353975</v>
      </c>
      <c r="AH604" s="28">
        <f t="shared" si="317"/>
        <v>0.26300000000000001</v>
      </c>
      <c r="AI604" s="28">
        <f t="shared" si="318"/>
        <v>2.5446900494077322E-4</v>
      </c>
      <c r="AJ604" s="40">
        <f t="shared" si="315"/>
        <v>1.1455876646353974E-2</v>
      </c>
      <c r="AK604" s="28"/>
      <c r="AM604" s="14">
        <f>Rho_Coef0+Rho_Coef1*Solution!I604+Rho_Coef2*Solution!I604^2</f>
        <v>0.96484061217684336</v>
      </c>
      <c r="AO604" s="3" t="str">
        <f t="shared" si="296"/>
        <v xml:space="preserve"> </v>
      </c>
      <c r="AP604" s="3" t="str">
        <f t="shared" si="297"/>
        <v xml:space="preserve"> </v>
      </c>
      <c r="AQ604" s="3" t="str">
        <f t="shared" si="298"/>
        <v xml:space="preserve"> </v>
      </c>
      <c r="AR604" s="3" t="str">
        <f t="shared" si="299"/>
        <v xml:space="preserve"> </v>
      </c>
    </row>
    <row r="605" spans="1:44">
      <c r="A605" s="3">
        <f t="shared" si="300"/>
        <v>6.0199999999999161</v>
      </c>
      <c r="B605" s="3">
        <f t="shared" si="289"/>
        <v>0</v>
      </c>
      <c r="C605" s="3">
        <f t="shared" si="290"/>
        <v>4.8229000000000486</v>
      </c>
      <c r="D605" s="14">
        <f t="shared" si="301"/>
        <v>-0.31000444913691227</v>
      </c>
      <c r="E605" s="14">
        <f t="shared" si="294"/>
        <v>-0.1123437727139672</v>
      </c>
      <c r="F605" s="14">
        <f t="shared" si="291"/>
        <v>-0.4223482218508795</v>
      </c>
      <c r="G605" s="3">
        <f t="shared" si="295"/>
        <v>-36.867385612544886</v>
      </c>
      <c r="H605" s="3">
        <f t="shared" si="292"/>
        <v>86.766613465926341</v>
      </c>
      <c r="I605" s="3">
        <f t="shared" si="293"/>
        <v>372.34204757805736</v>
      </c>
      <c r="P605" s="3" t="str">
        <f t="shared" si="319"/>
        <v xml:space="preserve"> </v>
      </c>
      <c r="Q605" s="3" t="str">
        <f t="shared" si="302"/>
        <v xml:space="preserve"> </v>
      </c>
      <c r="R605" s="3" t="str">
        <f t="shared" si="303"/>
        <v xml:space="preserve"> </v>
      </c>
      <c r="S605" s="3" t="str">
        <f t="shared" si="304"/>
        <v xml:space="preserve"> </v>
      </c>
      <c r="T605" s="3" t="str">
        <f t="shared" si="305"/>
        <v xml:space="preserve"> </v>
      </c>
      <c r="U605" s="3" t="str">
        <f t="shared" si="306"/>
        <v xml:space="preserve"> </v>
      </c>
      <c r="V605" s="3" t="str">
        <f t="shared" si="307"/>
        <v xml:space="preserve"> </v>
      </c>
      <c r="W605" s="3" t="str">
        <f t="shared" si="308"/>
        <v xml:space="preserve"> </v>
      </c>
      <c r="X605" s="3" t="str">
        <f t="shared" si="309"/>
        <v xml:space="preserve"> </v>
      </c>
      <c r="Y605" s="3">
        <f t="shared" si="310"/>
        <v>0</v>
      </c>
      <c r="AA605" s="16" t="str">
        <f t="shared" si="311"/>
        <v>UprStage</v>
      </c>
      <c r="AC605" s="3">
        <f t="shared" si="312"/>
        <v>2.3982428571428556</v>
      </c>
      <c r="AD605" s="3">
        <f t="shared" si="313"/>
        <v>19.801588161411491</v>
      </c>
      <c r="AE605" s="3">
        <f t="shared" si="314"/>
        <v>2.4246571428571926</v>
      </c>
      <c r="AF605" s="3">
        <f t="shared" si="316"/>
        <v>11.455876646353975</v>
      </c>
      <c r="AH605" s="28">
        <f t="shared" si="317"/>
        <v>0.26300000000000001</v>
      </c>
      <c r="AI605" s="28">
        <f t="shared" si="318"/>
        <v>2.5446900494077322E-4</v>
      </c>
      <c r="AJ605" s="40">
        <f t="shared" si="315"/>
        <v>1.1455876646353974E-2</v>
      </c>
      <c r="AK605" s="28"/>
      <c r="AM605" s="14">
        <f>Rho_Coef0+Rho_Coef1*Solution!I605+Rho_Coef2*Solution!I605^2</f>
        <v>0.96475938776661196</v>
      </c>
      <c r="AO605" s="3" t="str">
        <f t="shared" si="296"/>
        <v xml:space="preserve"> </v>
      </c>
      <c r="AP605" s="3" t="str">
        <f t="shared" si="297"/>
        <v xml:space="preserve"> </v>
      </c>
      <c r="AQ605" s="3" t="str">
        <f t="shared" si="298"/>
        <v xml:space="preserve"> </v>
      </c>
      <c r="AR605" s="3" t="str">
        <f t="shared" si="299"/>
        <v xml:space="preserve"> </v>
      </c>
    </row>
    <row r="606" spans="1:44">
      <c r="A606" s="3">
        <f t="shared" si="300"/>
        <v>6.0299999999999159</v>
      </c>
      <c r="B606" s="3">
        <f t="shared" si="289"/>
        <v>0</v>
      </c>
      <c r="C606" s="3">
        <f t="shared" si="290"/>
        <v>4.8229000000000486</v>
      </c>
      <c r="D606" s="14">
        <f t="shared" si="301"/>
        <v>-0.30734973405627147</v>
      </c>
      <c r="E606" s="14">
        <f t="shared" si="294"/>
        <v>-0.1123437727139672</v>
      </c>
      <c r="F606" s="14">
        <f t="shared" si="291"/>
        <v>-0.41969350677023864</v>
      </c>
      <c r="G606" s="3">
        <f t="shared" si="295"/>
        <v>-36.635651703164349</v>
      </c>
      <c r="H606" s="3">
        <f t="shared" si="292"/>
        <v>86.397939609800886</v>
      </c>
      <c r="I606" s="3">
        <f t="shared" si="293"/>
        <v>373.20788193013146</v>
      </c>
      <c r="P606" s="3" t="str">
        <f t="shared" si="319"/>
        <v xml:space="preserve"> </v>
      </c>
      <c r="Q606" s="3" t="str">
        <f t="shared" si="302"/>
        <v xml:space="preserve"> </v>
      </c>
      <c r="R606" s="3" t="str">
        <f t="shared" si="303"/>
        <v xml:space="preserve"> </v>
      </c>
      <c r="S606" s="3" t="str">
        <f t="shared" si="304"/>
        <v xml:space="preserve"> </v>
      </c>
      <c r="T606" s="3" t="str">
        <f t="shared" si="305"/>
        <v xml:space="preserve"> </v>
      </c>
      <c r="U606" s="3" t="str">
        <f t="shared" si="306"/>
        <v xml:space="preserve"> </v>
      </c>
      <c r="V606" s="3" t="str">
        <f t="shared" si="307"/>
        <v xml:space="preserve"> </v>
      </c>
      <c r="W606" s="3" t="str">
        <f t="shared" si="308"/>
        <v xml:space="preserve"> </v>
      </c>
      <c r="X606" s="3" t="str">
        <f t="shared" si="309"/>
        <v xml:space="preserve"> </v>
      </c>
      <c r="Y606" s="3">
        <f t="shared" si="310"/>
        <v>0</v>
      </c>
      <c r="AA606" s="16" t="str">
        <f t="shared" si="311"/>
        <v>UprStage</v>
      </c>
      <c r="AC606" s="3">
        <f t="shared" si="312"/>
        <v>2.3982428571428556</v>
      </c>
      <c r="AD606" s="3">
        <f t="shared" si="313"/>
        <v>19.801588161411491</v>
      </c>
      <c r="AE606" s="3">
        <f t="shared" si="314"/>
        <v>2.4246571428571926</v>
      </c>
      <c r="AF606" s="3">
        <f t="shared" si="316"/>
        <v>11.455876646353975</v>
      </c>
      <c r="AH606" s="28">
        <f t="shared" si="317"/>
        <v>0.26300000000000001</v>
      </c>
      <c r="AI606" s="28">
        <f t="shared" si="318"/>
        <v>2.5446900494077322E-4</v>
      </c>
      <c r="AJ606" s="40">
        <f t="shared" si="315"/>
        <v>1.1455876646353974E-2</v>
      </c>
      <c r="AK606" s="28"/>
      <c r="AM606" s="14">
        <f>Rho_Coef0+Rho_Coef1*Solution!I606+Rho_Coef2*Solution!I606^2</f>
        <v>0.96467851395779947</v>
      </c>
      <c r="AO606" s="3" t="str">
        <f t="shared" si="296"/>
        <v xml:space="preserve"> </v>
      </c>
      <c r="AP606" s="3" t="str">
        <f t="shared" si="297"/>
        <v xml:space="preserve"> </v>
      </c>
      <c r="AQ606" s="3" t="str">
        <f t="shared" si="298"/>
        <v xml:space="preserve"> </v>
      </c>
      <c r="AR606" s="3" t="str">
        <f t="shared" si="299"/>
        <v xml:space="preserve"> </v>
      </c>
    </row>
    <row r="607" spans="1:44">
      <c r="A607" s="3">
        <f t="shared" si="300"/>
        <v>6.0399999999999157</v>
      </c>
      <c r="B607" s="3">
        <f t="shared" si="289"/>
        <v>0</v>
      </c>
      <c r="C607" s="3">
        <f t="shared" si="290"/>
        <v>4.8229000000000486</v>
      </c>
      <c r="D607" s="14">
        <f t="shared" si="301"/>
        <v>-0.30472318001300452</v>
      </c>
      <c r="E607" s="14">
        <f t="shared" si="294"/>
        <v>-0.1123437727139672</v>
      </c>
      <c r="F607" s="14">
        <f t="shared" si="291"/>
        <v>-0.4170669527269717</v>
      </c>
      <c r="G607" s="3">
        <f t="shared" si="295"/>
        <v>-36.406376011364465</v>
      </c>
      <c r="H607" s="3">
        <f t="shared" si="292"/>
        <v>86.031583092769239</v>
      </c>
      <c r="I607" s="3">
        <f t="shared" si="293"/>
        <v>374.07004100742887</v>
      </c>
      <c r="P607" s="3" t="str">
        <f t="shared" si="319"/>
        <v xml:space="preserve"> </v>
      </c>
      <c r="Q607" s="3" t="str">
        <f t="shared" si="302"/>
        <v xml:space="preserve"> </v>
      </c>
      <c r="R607" s="3" t="str">
        <f t="shared" si="303"/>
        <v xml:space="preserve"> </v>
      </c>
      <c r="S607" s="3" t="str">
        <f t="shared" si="304"/>
        <v xml:space="preserve"> </v>
      </c>
      <c r="T607" s="3" t="str">
        <f t="shared" si="305"/>
        <v xml:space="preserve"> </v>
      </c>
      <c r="U607" s="3" t="str">
        <f t="shared" si="306"/>
        <v xml:space="preserve"> </v>
      </c>
      <c r="V607" s="3" t="str">
        <f t="shared" si="307"/>
        <v xml:space="preserve"> </v>
      </c>
      <c r="W607" s="3" t="str">
        <f t="shared" si="308"/>
        <v xml:space="preserve"> </v>
      </c>
      <c r="X607" s="3" t="str">
        <f t="shared" si="309"/>
        <v xml:space="preserve"> </v>
      </c>
      <c r="Y607" s="3">
        <f t="shared" si="310"/>
        <v>0</v>
      </c>
      <c r="AA607" s="16" t="str">
        <f t="shared" si="311"/>
        <v>UprStage</v>
      </c>
      <c r="AC607" s="3">
        <f t="shared" si="312"/>
        <v>2.3982428571428556</v>
      </c>
      <c r="AD607" s="3">
        <f t="shared" si="313"/>
        <v>19.801588161411491</v>
      </c>
      <c r="AE607" s="3">
        <f t="shared" si="314"/>
        <v>2.4246571428571926</v>
      </c>
      <c r="AF607" s="3">
        <f t="shared" si="316"/>
        <v>11.455876646353975</v>
      </c>
      <c r="AH607" s="28">
        <f t="shared" si="317"/>
        <v>0.26300000000000001</v>
      </c>
      <c r="AI607" s="28">
        <f t="shared" si="318"/>
        <v>2.5446900494077322E-4</v>
      </c>
      <c r="AJ607" s="40">
        <f t="shared" si="315"/>
        <v>1.1455876646353974E-2</v>
      </c>
      <c r="AK607" s="28"/>
      <c r="AM607" s="14">
        <f>Rho_Coef0+Rho_Coef1*Solution!I607+Rho_Coef2*Solution!I607^2</f>
        <v>0.96459798850890921</v>
      </c>
      <c r="AO607" s="3" t="str">
        <f t="shared" si="296"/>
        <v xml:space="preserve"> </v>
      </c>
      <c r="AP607" s="3" t="str">
        <f t="shared" si="297"/>
        <v xml:space="preserve"> </v>
      </c>
      <c r="AQ607" s="3" t="str">
        <f t="shared" si="298"/>
        <v xml:space="preserve"> </v>
      </c>
      <c r="AR607" s="3" t="str">
        <f t="shared" si="299"/>
        <v xml:space="preserve"> </v>
      </c>
    </row>
    <row r="608" spans="1:44">
      <c r="A608" s="3">
        <f t="shared" si="300"/>
        <v>6.0499999999999154</v>
      </c>
      <c r="B608" s="3">
        <f t="shared" si="289"/>
        <v>0</v>
      </c>
      <c r="C608" s="3">
        <f t="shared" si="290"/>
        <v>4.8229000000000486</v>
      </c>
      <c r="D608" s="14">
        <f t="shared" si="301"/>
        <v>-0.30212439343764369</v>
      </c>
      <c r="E608" s="14">
        <f t="shared" si="294"/>
        <v>-0.1123437727139672</v>
      </c>
      <c r="F608" s="14">
        <f t="shared" si="291"/>
        <v>-0.41446816615161086</v>
      </c>
      <c r="G608" s="3">
        <f t="shared" si="295"/>
        <v>-36.179524181898586</v>
      </c>
      <c r="H608" s="3">
        <f t="shared" si="292"/>
        <v>85.667519332655601</v>
      </c>
      <c r="I608" s="3">
        <f t="shared" si="293"/>
        <v>374.92854786214747</v>
      </c>
      <c r="P608" s="3" t="str">
        <f t="shared" si="319"/>
        <v xml:space="preserve"> </v>
      </c>
      <c r="Q608" s="3" t="str">
        <f t="shared" si="302"/>
        <v xml:space="preserve"> </v>
      </c>
      <c r="R608" s="3" t="str">
        <f t="shared" si="303"/>
        <v xml:space="preserve"> </v>
      </c>
      <c r="S608" s="3" t="str">
        <f t="shared" si="304"/>
        <v xml:space="preserve"> </v>
      </c>
      <c r="T608" s="3" t="str">
        <f t="shared" si="305"/>
        <v xml:space="preserve"> </v>
      </c>
      <c r="U608" s="3" t="str">
        <f t="shared" si="306"/>
        <v xml:space="preserve"> </v>
      </c>
      <c r="V608" s="3" t="str">
        <f t="shared" si="307"/>
        <v xml:space="preserve"> </v>
      </c>
      <c r="W608" s="3" t="str">
        <f t="shared" si="308"/>
        <v xml:space="preserve"> </v>
      </c>
      <c r="X608" s="3" t="str">
        <f t="shared" si="309"/>
        <v xml:space="preserve"> </v>
      </c>
      <c r="Y608" s="3">
        <f t="shared" si="310"/>
        <v>0</v>
      </c>
      <c r="AA608" s="16" t="str">
        <f t="shared" si="311"/>
        <v>UprStage</v>
      </c>
      <c r="AC608" s="3">
        <f t="shared" si="312"/>
        <v>2.3982428571428556</v>
      </c>
      <c r="AD608" s="3">
        <f t="shared" si="313"/>
        <v>19.801588161411491</v>
      </c>
      <c r="AE608" s="3">
        <f t="shared" si="314"/>
        <v>2.4246571428571926</v>
      </c>
      <c r="AF608" s="3">
        <f t="shared" si="316"/>
        <v>11.455876646353975</v>
      </c>
      <c r="AH608" s="28">
        <f t="shared" si="317"/>
        <v>0.26300000000000001</v>
      </c>
      <c r="AI608" s="28">
        <f t="shared" si="318"/>
        <v>2.5446900494077322E-4</v>
      </c>
      <c r="AJ608" s="40">
        <f t="shared" si="315"/>
        <v>1.1455876646353974E-2</v>
      </c>
      <c r="AK608" s="28"/>
      <c r="AM608" s="14">
        <f>Rho_Coef0+Rho_Coef1*Solution!I608+Rho_Coef2*Solution!I608^2</f>
        <v>0.96451780920239227</v>
      </c>
      <c r="AO608" s="3" t="str">
        <f t="shared" si="296"/>
        <v xml:space="preserve"> </v>
      </c>
      <c r="AP608" s="3" t="str">
        <f t="shared" si="297"/>
        <v xml:space="preserve"> </v>
      </c>
      <c r="AQ608" s="3" t="str">
        <f t="shared" si="298"/>
        <v xml:space="preserve"> </v>
      </c>
      <c r="AR608" s="3" t="str">
        <f t="shared" si="299"/>
        <v xml:space="preserve"> </v>
      </c>
    </row>
    <row r="609" spans="1:44">
      <c r="A609" s="3">
        <f t="shared" si="300"/>
        <v>6.0599999999999152</v>
      </c>
      <c r="B609" s="3">
        <f t="shared" ref="B609:B672" si="320">MAX(P609:Y609)</f>
        <v>0</v>
      </c>
      <c r="C609" s="3">
        <f t="shared" ref="C609:C672" si="321">C608+AVERAGE(B608:B609)*DeltaT</f>
        <v>4.8229000000000486</v>
      </c>
      <c r="D609" s="14">
        <f t="shared" si="301"/>
        <v>-0.29955298764700478</v>
      </c>
      <c r="E609" s="14">
        <f t="shared" si="294"/>
        <v>-0.1123437727139672</v>
      </c>
      <c r="F609" s="14">
        <f t="shared" ref="F609:F672" si="322">B609+D609+E609</f>
        <v>-0.411896760360972</v>
      </c>
      <c r="G609" s="3">
        <f t="shared" si="295"/>
        <v>-35.955062460633698</v>
      </c>
      <c r="H609" s="3">
        <f t="shared" ref="H609:H672" si="323">H608+(G608*DeltaT)</f>
        <v>85.30572409083662</v>
      </c>
      <c r="I609" s="3">
        <f t="shared" ref="I609:I672" si="324">I608+(H608*DeltaT)+(0.5*G609*DeltaT^2)</f>
        <v>375.78342530235102</v>
      </c>
      <c r="P609" s="3" t="str">
        <f t="shared" si="319"/>
        <v xml:space="preserve"> </v>
      </c>
      <c r="Q609" s="3" t="str">
        <f t="shared" si="302"/>
        <v xml:space="preserve"> </v>
      </c>
      <c r="R609" s="3" t="str">
        <f t="shared" si="303"/>
        <v xml:space="preserve"> </v>
      </c>
      <c r="S609" s="3" t="str">
        <f t="shared" si="304"/>
        <v xml:space="preserve"> </v>
      </c>
      <c r="T609" s="3" t="str">
        <f t="shared" si="305"/>
        <v xml:space="preserve"> </v>
      </c>
      <c r="U609" s="3" t="str">
        <f t="shared" si="306"/>
        <v xml:space="preserve"> </v>
      </c>
      <c r="V609" s="3" t="str">
        <f t="shared" si="307"/>
        <v xml:space="preserve"> </v>
      </c>
      <c r="W609" s="3" t="str">
        <f t="shared" si="308"/>
        <v xml:space="preserve"> </v>
      </c>
      <c r="X609" s="3" t="str">
        <f t="shared" si="309"/>
        <v xml:space="preserve"> </v>
      </c>
      <c r="Y609" s="3">
        <f t="shared" si="310"/>
        <v>0</v>
      </c>
      <c r="AA609" s="16" t="str">
        <f t="shared" si="311"/>
        <v>UprStage</v>
      </c>
      <c r="AC609" s="3">
        <f t="shared" si="312"/>
        <v>2.3982428571428556</v>
      </c>
      <c r="AD609" s="3">
        <f t="shared" si="313"/>
        <v>19.801588161411491</v>
      </c>
      <c r="AE609" s="3">
        <f t="shared" si="314"/>
        <v>2.4246571428571926</v>
      </c>
      <c r="AF609" s="3">
        <f t="shared" si="316"/>
        <v>11.455876646353975</v>
      </c>
      <c r="AH609" s="28">
        <f t="shared" si="317"/>
        <v>0.26300000000000001</v>
      </c>
      <c r="AI609" s="28">
        <f t="shared" si="318"/>
        <v>2.5446900494077322E-4</v>
      </c>
      <c r="AJ609" s="40">
        <f t="shared" si="315"/>
        <v>1.1455876646353974E-2</v>
      </c>
      <c r="AK609" s="28"/>
      <c r="AM609" s="14">
        <f>Rho_Coef0+Rho_Coef1*Solution!I609+Rho_Coef2*Solution!I609^2</f>
        <v>0.96443797384430974</v>
      </c>
      <c r="AO609" s="3" t="str">
        <f t="shared" si="296"/>
        <v xml:space="preserve"> </v>
      </c>
      <c r="AP609" s="3" t="str">
        <f t="shared" si="297"/>
        <v xml:space="preserve"> </v>
      </c>
      <c r="AQ609" s="3" t="str">
        <f t="shared" si="298"/>
        <v xml:space="preserve"> </v>
      </c>
      <c r="AR609" s="3" t="str">
        <f t="shared" si="299"/>
        <v xml:space="preserve"> </v>
      </c>
    </row>
    <row r="610" spans="1:44">
      <c r="A610" s="3">
        <f t="shared" si="300"/>
        <v>6.069999999999915</v>
      </c>
      <c r="B610" s="3">
        <f t="shared" si="320"/>
        <v>0</v>
      </c>
      <c r="C610" s="3">
        <f t="shared" si="321"/>
        <v>4.8229000000000486</v>
      </c>
      <c r="D610" s="14">
        <f t="shared" si="301"/>
        <v>-0.29700858269997638</v>
      </c>
      <c r="E610" s="14">
        <f t="shared" si="294"/>
        <v>-0.1123437727139672</v>
      </c>
      <c r="F610" s="14">
        <f t="shared" si="322"/>
        <v>-0.40935235541394355</v>
      </c>
      <c r="G610" s="3">
        <f t="shared" si="295"/>
        <v>-35.73295768196202</v>
      </c>
      <c r="H610" s="3">
        <f t="shared" si="323"/>
        <v>84.946173466230277</v>
      </c>
      <c r="I610" s="3">
        <f t="shared" si="324"/>
        <v>376.63469589537527</v>
      </c>
      <c r="P610" s="3" t="str">
        <f t="shared" si="319"/>
        <v xml:space="preserve"> </v>
      </c>
      <c r="Q610" s="3" t="str">
        <f t="shared" si="302"/>
        <v xml:space="preserve"> </v>
      </c>
      <c r="R610" s="3" t="str">
        <f t="shared" si="303"/>
        <v xml:space="preserve"> </v>
      </c>
      <c r="S610" s="3" t="str">
        <f t="shared" si="304"/>
        <v xml:space="preserve"> </v>
      </c>
      <c r="T610" s="3" t="str">
        <f t="shared" si="305"/>
        <v xml:space="preserve"> </v>
      </c>
      <c r="U610" s="3" t="str">
        <f t="shared" si="306"/>
        <v xml:space="preserve"> </v>
      </c>
      <c r="V610" s="3" t="str">
        <f t="shared" si="307"/>
        <v xml:space="preserve"> </v>
      </c>
      <c r="W610" s="3" t="str">
        <f t="shared" si="308"/>
        <v xml:space="preserve"> </v>
      </c>
      <c r="X610" s="3" t="str">
        <f t="shared" si="309"/>
        <v xml:space="preserve"> </v>
      </c>
      <c r="Y610" s="3">
        <f t="shared" si="310"/>
        <v>0</v>
      </c>
      <c r="AA610" s="16" t="str">
        <f t="shared" si="311"/>
        <v>UprStage</v>
      </c>
      <c r="AC610" s="3">
        <f t="shared" si="312"/>
        <v>2.3982428571428556</v>
      </c>
      <c r="AD610" s="3">
        <f t="shared" si="313"/>
        <v>19.801588161411491</v>
      </c>
      <c r="AE610" s="3">
        <f t="shared" si="314"/>
        <v>2.4246571428571926</v>
      </c>
      <c r="AF610" s="3">
        <f t="shared" si="316"/>
        <v>11.455876646353975</v>
      </c>
      <c r="AH610" s="28">
        <f t="shared" si="317"/>
        <v>0.26300000000000001</v>
      </c>
      <c r="AI610" s="28">
        <f t="shared" si="318"/>
        <v>2.5446900494077322E-4</v>
      </c>
      <c r="AJ610" s="40">
        <f t="shared" si="315"/>
        <v>1.1455876646353974E-2</v>
      </c>
      <c r="AK610" s="28"/>
      <c r="AM610" s="14">
        <f>Rho_Coef0+Rho_Coef1*Solution!I610+Rho_Coef2*Solution!I610^2</f>
        <v>0.96435848026400295</v>
      </c>
      <c r="AO610" s="3" t="str">
        <f t="shared" si="296"/>
        <v xml:space="preserve"> </v>
      </c>
      <c r="AP610" s="3" t="str">
        <f t="shared" si="297"/>
        <v xml:space="preserve"> </v>
      </c>
      <c r="AQ610" s="3" t="str">
        <f t="shared" si="298"/>
        <v xml:space="preserve"> </v>
      </c>
      <c r="AR610" s="3" t="str">
        <f t="shared" si="299"/>
        <v xml:space="preserve"> </v>
      </c>
    </row>
    <row r="611" spans="1:44">
      <c r="A611" s="3">
        <f t="shared" si="300"/>
        <v>6.0799999999999148</v>
      </c>
      <c r="B611" s="3">
        <f t="shared" si="320"/>
        <v>0</v>
      </c>
      <c r="C611" s="3">
        <f t="shared" si="321"/>
        <v>4.8229000000000486</v>
      </c>
      <c r="D611" s="14">
        <f t="shared" si="301"/>
        <v>-0.29449080525682619</v>
      </c>
      <c r="E611" s="14">
        <f t="shared" si="294"/>
        <v>-0.1123437727139672</v>
      </c>
      <c r="F611" s="14">
        <f t="shared" si="322"/>
        <v>-0.40683457797079337</v>
      </c>
      <c r="G611" s="3">
        <f t="shared" si="295"/>
        <v>-35.513177256519718</v>
      </c>
      <c r="H611" s="3">
        <f t="shared" si="323"/>
        <v>84.588843889410654</v>
      </c>
      <c r="I611" s="3">
        <f t="shared" si="324"/>
        <v>377.48238197117479</v>
      </c>
      <c r="P611" s="3" t="str">
        <f t="shared" si="319"/>
        <v xml:space="preserve"> </v>
      </c>
      <c r="Q611" s="3" t="str">
        <f t="shared" si="302"/>
        <v xml:space="preserve"> </v>
      </c>
      <c r="R611" s="3" t="str">
        <f t="shared" si="303"/>
        <v xml:space="preserve"> </v>
      </c>
      <c r="S611" s="3" t="str">
        <f t="shared" si="304"/>
        <v xml:space="preserve"> </v>
      </c>
      <c r="T611" s="3" t="str">
        <f t="shared" si="305"/>
        <v xml:space="preserve"> </v>
      </c>
      <c r="U611" s="3" t="str">
        <f t="shared" si="306"/>
        <v xml:space="preserve"> </v>
      </c>
      <c r="V611" s="3" t="str">
        <f t="shared" si="307"/>
        <v xml:space="preserve"> </v>
      </c>
      <c r="W611" s="3" t="str">
        <f t="shared" si="308"/>
        <v xml:space="preserve"> </v>
      </c>
      <c r="X611" s="3" t="str">
        <f t="shared" si="309"/>
        <v xml:space="preserve"> </v>
      </c>
      <c r="Y611" s="3">
        <f t="shared" si="310"/>
        <v>0</v>
      </c>
      <c r="AA611" s="16" t="str">
        <f t="shared" si="311"/>
        <v>UprStage</v>
      </c>
      <c r="AC611" s="3">
        <f t="shared" si="312"/>
        <v>2.3982428571428556</v>
      </c>
      <c r="AD611" s="3">
        <f t="shared" si="313"/>
        <v>19.801588161411491</v>
      </c>
      <c r="AE611" s="3">
        <f t="shared" si="314"/>
        <v>2.4246571428571926</v>
      </c>
      <c r="AF611" s="3">
        <f t="shared" si="316"/>
        <v>11.455876646353975</v>
      </c>
      <c r="AH611" s="28">
        <f t="shared" si="317"/>
        <v>0.26300000000000001</v>
      </c>
      <c r="AI611" s="28">
        <f t="shared" si="318"/>
        <v>2.5446900494077322E-4</v>
      </c>
      <c r="AJ611" s="40">
        <f t="shared" si="315"/>
        <v>1.1455876646353974E-2</v>
      </c>
      <c r="AK611" s="28"/>
      <c r="AM611" s="14">
        <f>Rho_Coef0+Rho_Coef1*Solution!I611+Rho_Coef2*Solution!I611^2</f>
        <v>0.96427932631376745</v>
      </c>
      <c r="AO611" s="3" t="str">
        <f t="shared" si="296"/>
        <v xml:space="preserve"> </v>
      </c>
      <c r="AP611" s="3" t="str">
        <f t="shared" si="297"/>
        <v xml:space="preserve"> </v>
      </c>
      <c r="AQ611" s="3" t="str">
        <f t="shared" si="298"/>
        <v xml:space="preserve"> </v>
      </c>
      <c r="AR611" s="3" t="str">
        <f t="shared" si="299"/>
        <v xml:space="preserve"> </v>
      </c>
    </row>
    <row r="612" spans="1:44">
      <c r="A612" s="3">
        <f t="shared" si="300"/>
        <v>6.0899999999999146</v>
      </c>
      <c r="B612" s="3">
        <f t="shared" si="320"/>
        <v>0</v>
      </c>
      <c r="C612" s="3">
        <f t="shared" si="321"/>
        <v>4.8229000000000486</v>
      </c>
      <c r="D612" s="14">
        <f t="shared" si="301"/>
        <v>-0.29199928844192302</v>
      </c>
      <c r="E612" s="14">
        <f t="shared" si="294"/>
        <v>-0.1123437727139672</v>
      </c>
      <c r="F612" s="14">
        <f t="shared" si="322"/>
        <v>-0.40434306115589025</v>
      </c>
      <c r="G612" s="3">
        <f t="shared" si="295"/>
        <v>-35.295689159203654</v>
      </c>
      <c r="H612" s="3">
        <f t="shared" si="323"/>
        <v>84.233712116845453</v>
      </c>
      <c r="I612" s="3">
        <f t="shared" si="324"/>
        <v>378.32650562561093</v>
      </c>
      <c r="P612" s="3" t="str">
        <f t="shared" si="319"/>
        <v xml:space="preserve"> </v>
      </c>
      <c r="Q612" s="3" t="str">
        <f t="shared" si="302"/>
        <v xml:space="preserve"> </v>
      </c>
      <c r="R612" s="3" t="str">
        <f t="shared" si="303"/>
        <v xml:space="preserve"> </v>
      </c>
      <c r="S612" s="3" t="str">
        <f t="shared" si="304"/>
        <v xml:space="preserve"> </v>
      </c>
      <c r="T612" s="3" t="str">
        <f t="shared" si="305"/>
        <v xml:space="preserve"> </v>
      </c>
      <c r="U612" s="3" t="str">
        <f t="shared" si="306"/>
        <v xml:space="preserve"> </v>
      </c>
      <c r="V612" s="3" t="str">
        <f t="shared" si="307"/>
        <v xml:space="preserve"> </v>
      </c>
      <c r="W612" s="3" t="str">
        <f t="shared" si="308"/>
        <v xml:space="preserve"> </v>
      </c>
      <c r="X612" s="3" t="str">
        <f t="shared" si="309"/>
        <v xml:space="preserve"> </v>
      </c>
      <c r="Y612" s="3">
        <f t="shared" si="310"/>
        <v>0</v>
      </c>
      <c r="AA612" s="16" t="str">
        <f t="shared" si="311"/>
        <v>UprStage</v>
      </c>
      <c r="AC612" s="3">
        <f t="shared" si="312"/>
        <v>2.3982428571428556</v>
      </c>
      <c r="AD612" s="3">
        <f t="shared" si="313"/>
        <v>19.801588161411491</v>
      </c>
      <c r="AE612" s="3">
        <f t="shared" si="314"/>
        <v>2.4246571428571926</v>
      </c>
      <c r="AF612" s="3">
        <f t="shared" si="316"/>
        <v>11.455876646353975</v>
      </c>
      <c r="AH612" s="28">
        <f t="shared" si="317"/>
        <v>0.26300000000000001</v>
      </c>
      <c r="AI612" s="28">
        <f t="shared" si="318"/>
        <v>2.5446900494077322E-4</v>
      </c>
      <c r="AJ612" s="40">
        <f t="shared" si="315"/>
        <v>1.1455876646353974E-2</v>
      </c>
      <c r="AK612" s="28"/>
      <c r="AM612" s="14">
        <f>Rho_Coef0+Rho_Coef1*Solution!I612+Rho_Coef2*Solution!I612^2</f>
        <v>0.96420050986853456</v>
      </c>
      <c r="AO612" s="3" t="str">
        <f t="shared" si="296"/>
        <v xml:space="preserve"> </v>
      </c>
      <c r="AP612" s="3" t="str">
        <f t="shared" si="297"/>
        <v xml:space="preserve"> </v>
      </c>
      <c r="AQ612" s="3" t="str">
        <f t="shared" si="298"/>
        <v xml:space="preserve"> </v>
      </c>
      <c r="AR612" s="3" t="str">
        <f t="shared" si="299"/>
        <v xml:space="preserve"> </v>
      </c>
    </row>
    <row r="613" spans="1:44">
      <c r="A613" s="3">
        <f t="shared" si="300"/>
        <v>6.0999999999999144</v>
      </c>
      <c r="B613" s="3">
        <f t="shared" si="320"/>
        <v>0</v>
      </c>
      <c r="C613" s="3">
        <f t="shared" si="321"/>
        <v>4.8229000000000486</v>
      </c>
      <c r="D613" s="14">
        <f t="shared" si="301"/>
        <v>-0.28953367170978261</v>
      </c>
      <c r="E613" s="14">
        <f t="shared" si="294"/>
        <v>-0.1123437727139672</v>
      </c>
      <c r="F613" s="14">
        <f t="shared" si="322"/>
        <v>-0.40187744442374984</v>
      </c>
      <c r="G613" s="3">
        <f t="shared" si="295"/>
        <v>-35.080461917478317</v>
      </c>
      <c r="H613" s="3">
        <f t="shared" si="323"/>
        <v>83.880755225253409</v>
      </c>
      <c r="I613" s="3">
        <f t="shared" si="324"/>
        <v>379.16708872368349</v>
      </c>
      <c r="P613" s="3" t="str">
        <f t="shared" si="319"/>
        <v xml:space="preserve"> </v>
      </c>
      <c r="Q613" s="3" t="str">
        <f t="shared" si="302"/>
        <v xml:space="preserve"> </v>
      </c>
      <c r="R613" s="3" t="str">
        <f t="shared" si="303"/>
        <v xml:space="preserve"> </v>
      </c>
      <c r="S613" s="3" t="str">
        <f t="shared" si="304"/>
        <v xml:space="preserve"> </v>
      </c>
      <c r="T613" s="3" t="str">
        <f t="shared" si="305"/>
        <v xml:space="preserve"> </v>
      </c>
      <c r="U613" s="3" t="str">
        <f t="shared" si="306"/>
        <v xml:space="preserve"> </v>
      </c>
      <c r="V613" s="3" t="str">
        <f t="shared" si="307"/>
        <v xml:space="preserve"> </v>
      </c>
      <c r="W613" s="3" t="str">
        <f t="shared" si="308"/>
        <v xml:space="preserve"> </v>
      </c>
      <c r="X613" s="3" t="str">
        <f t="shared" si="309"/>
        <v xml:space="preserve"> </v>
      </c>
      <c r="Y613" s="3">
        <f t="shared" si="310"/>
        <v>0</v>
      </c>
      <c r="AA613" s="16" t="str">
        <f t="shared" si="311"/>
        <v>UprStage</v>
      </c>
      <c r="AC613" s="3">
        <f t="shared" si="312"/>
        <v>2.3982428571428556</v>
      </c>
      <c r="AD613" s="3">
        <f t="shared" si="313"/>
        <v>19.801588161411491</v>
      </c>
      <c r="AE613" s="3">
        <f t="shared" si="314"/>
        <v>2.4246571428571926</v>
      </c>
      <c r="AF613" s="3">
        <f t="shared" si="316"/>
        <v>11.455876646353975</v>
      </c>
      <c r="AH613" s="28">
        <f t="shared" si="317"/>
        <v>0.26300000000000001</v>
      </c>
      <c r="AI613" s="28">
        <f t="shared" si="318"/>
        <v>2.5446900494077322E-4</v>
      </c>
      <c r="AJ613" s="40">
        <f t="shared" si="315"/>
        <v>1.1455876646353974E-2</v>
      </c>
      <c r="AK613" s="28"/>
      <c r="AM613" s="14">
        <f>Rho_Coef0+Rho_Coef1*Solution!I613+Rho_Coef2*Solution!I613^2</f>
        <v>0.96412202882555686</v>
      </c>
      <c r="AO613" s="3" t="str">
        <f t="shared" si="296"/>
        <v xml:space="preserve"> </v>
      </c>
      <c r="AP613" s="3" t="str">
        <f t="shared" si="297"/>
        <v xml:space="preserve"> </v>
      </c>
      <c r="AQ613" s="3" t="str">
        <f t="shared" si="298"/>
        <v xml:space="preserve"> </v>
      </c>
      <c r="AR613" s="3" t="str">
        <f t="shared" si="299"/>
        <v xml:space="preserve"> </v>
      </c>
    </row>
    <row r="614" spans="1:44">
      <c r="A614" s="3">
        <f t="shared" si="300"/>
        <v>6.1099999999999142</v>
      </c>
      <c r="B614" s="3">
        <f t="shared" si="320"/>
        <v>0</v>
      </c>
      <c r="C614" s="3">
        <f t="shared" si="321"/>
        <v>4.8229000000000486</v>
      </c>
      <c r="D614" s="14">
        <f t="shared" si="301"/>
        <v>-0.28709360071434492</v>
      </c>
      <c r="E614" s="14">
        <f t="shared" si="294"/>
        <v>-0.1123437727139672</v>
      </c>
      <c r="F614" s="14">
        <f t="shared" si="322"/>
        <v>-0.39943737342831209</v>
      </c>
      <c r="G614" s="3">
        <f t="shared" si="295"/>
        <v>-34.867464599964926</v>
      </c>
      <c r="H614" s="3">
        <f t="shared" si="323"/>
        <v>83.529950606078629</v>
      </c>
      <c r="I614" s="3">
        <f t="shared" si="324"/>
        <v>380.00415290270604</v>
      </c>
      <c r="P614" s="3" t="str">
        <f t="shared" si="319"/>
        <v xml:space="preserve"> </v>
      </c>
      <c r="Q614" s="3" t="str">
        <f t="shared" si="302"/>
        <v xml:space="preserve"> </v>
      </c>
      <c r="R614" s="3" t="str">
        <f t="shared" si="303"/>
        <v xml:space="preserve"> </v>
      </c>
      <c r="S614" s="3" t="str">
        <f t="shared" si="304"/>
        <v xml:space="preserve"> </v>
      </c>
      <c r="T614" s="3" t="str">
        <f t="shared" si="305"/>
        <v xml:space="preserve"> </v>
      </c>
      <c r="U614" s="3" t="str">
        <f t="shared" si="306"/>
        <v xml:space="preserve"> </v>
      </c>
      <c r="V614" s="3" t="str">
        <f t="shared" si="307"/>
        <v xml:space="preserve"> </v>
      </c>
      <c r="W614" s="3" t="str">
        <f t="shared" si="308"/>
        <v xml:space="preserve"> </v>
      </c>
      <c r="X614" s="3" t="str">
        <f t="shared" si="309"/>
        <v xml:space="preserve"> </v>
      </c>
      <c r="Y614" s="3">
        <f t="shared" si="310"/>
        <v>0</v>
      </c>
      <c r="AA614" s="16" t="str">
        <f t="shared" si="311"/>
        <v>UprStage</v>
      </c>
      <c r="AC614" s="3">
        <f t="shared" si="312"/>
        <v>2.3982428571428556</v>
      </c>
      <c r="AD614" s="3">
        <f t="shared" si="313"/>
        <v>19.801588161411491</v>
      </c>
      <c r="AE614" s="3">
        <f t="shared" si="314"/>
        <v>2.4246571428571926</v>
      </c>
      <c r="AF614" s="3">
        <f t="shared" si="316"/>
        <v>11.455876646353975</v>
      </c>
      <c r="AH614" s="28">
        <f t="shared" si="317"/>
        <v>0.26300000000000001</v>
      </c>
      <c r="AI614" s="28">
        <f t="shared" si="318"/>
        <v>2.5446900494077322E-4</v>
      </c>
      <c r="AJ614" s="40">
        <f t="shared" si="315"/>
        <v>1.1455876646353974E-2</v>
      </c>
      <c r="AK614" s="28"/>
      <c r="AM614" s="14">
        <f>Rho_Coef0+Rho_Coef1*Solution!I614+Rho_Coef2*Solution!I614^2</f>
        <v>0.9640438811041</v>
      </c>
      <c r="AO614" s="3" t="str">
        <f t="shared" si="296"/>
        <v xml:space="preserve"> </v>
      </c>
      <c r="AP614" s="3" t="str">
        <f t="shared" si="297"/>
        <v xml:space="preserve"> </v>
      </c>
      <c r="AQ614" s="3" t="str">
        <f t="shared" si="298"/>
        <v xml:space="preserve"> </v>
      </c>
      <c r="AR614" s="3" t="str">
        <f t="shared" si="299"/>
        <v xml:space="preserve"> </v>
      </c>
    </row>
    <row r="615" spans="1:44">
      <c r="A615" s="3">
        <f t="shared" si="300"/>
        <v>6.119999999999914</v>
      </c>
      <c r="B615" s="3">
        <f t="shared" si="320"/>
        <v>0</v>
      </c>
      <c r="C615" s="3">
        <f t="shared" si="321"/>
        <v>4.8229000000000486</v>
      </c>
      <c r="D615" s="14">
        <f t="shared" si="301"/>
        <v>-0.28467872718139325</v>
      </c>
      <c r="E615" s="14">
        <f t="shared" si="294"/>
        <v>-0.1123437727139672</v>
      </c>
      <c r="F615" s="14">
        <f t="shared" si="322"/>
        <v>-0.39702249989536043</v>
      </c>
      <c r="G615" s="3">
        <f t="shared" si="295"/>
        <v>-34.656666805304639</v>
      </c>
      <c r="H615" s="3">
        <f t="shared" si="323"/>
        <v>83.181275960078978</v>
      </c>
      <c r="I615" s="3">
        <f t="shared" si="324"/>
        <v>380.83771957542655</v>
      </c>
      <c r="P615" s="3" t="str">
        <f t="shared" si="319"/>
        <v xml:space="preserve"> </v>
      </c>
      <c r="Q615" s="3" t="str">
        <f t="shared" si="302"/>
        <v xml:space="preserve"> </v>
      </c>
      <c r="R615" s="3" t="str">
        <f t="shared" si="303"/>
        <v xml:space="preserve"> </v>
      </c>
      <c r="S615" s="3" t="str">
        <f t="shared" si="304"/>
        <v xml:space="preserve"> </v>
      </c>
      <c r="T615" s="3" t="str">
        <f t="shared" si="305"/>
        <v xml:space="preserve"> </v>
      </c>
      <c r="U615" s="3" t="str">
        <f t="shared" si="306"/>
        <v xml:space="preserve"> </v>
      </c>
      <c r="V615" s="3" t="str">
        <f t="shared" si="307"/>
        <v xml:space="preserve"> </v>
      </c>
      <c r="W615" s="3" t="str">
        <f t="shared" si="308"/>
        <v xml:space="preserve"> </v>
      </c>
      <c r="X615" s="3" t="str">
        <f t="shared" si="309"/>
        <v xml:space="preserve"> </v>
      </c>
      <c r="Y615" s="3">
        <f t="shared" si="310"/>
        <v>0</v>
      </c>
      <c r="AA615" s="16" t="str">
        <f t="shared" si="311"/>
        <v>UprStage</v>
      </c>
      <c r="AC615" s="3">
        <f t="shared" si="312"/>
        <v>2.3982428571428556</v>
      </c>
      <c r="AD615" s="3">
        <f t="shared" si="313"/>
        <v>19.801588161411491</v>
      </c>
      <c r="AE615" s="3">
        <f t="shared" si="314"/>
        <v>2.4246571428571926</v>
      </c>
      <c r="AF615" s="3">
        <f t="shared" si="316"/>
        <v>11.455876646353975</v>
      </c>
      <c r="AH615" s="28">
        <f t="shared" si="317"/>
        <v>0.26300000000000001</v>
      </c>
      <c r="AI615" s="28">
        <f t="shared" si="318"/>
        <v>2.5446900494077322E-4</v>
      </c>
      <c r="AJ615" s="40">
        <f t="shared" si="315"/>
        <v>1.1455876646353974E-2</v>
      </c>
      <c r="AK615" s="28"/>
      <c r="AM615" s="14">
        <f>Rho_Coef0+Rho_Coef1*Solution!I615+Rho_Coef2*Solution!I615^2</f>
        <v>0.96396606464514001</v>
      </c>
      <c r="AO615" s="3" t="str">
        <f t="shared" si="296"/>
        <v xml:space="preserve"> </v>
      </c>
      <c r="AP615" s="3" t="str">
        <f t="shared" si="297"/>
        <v xml:space="preserve"> </v>
      </c>
      <c r="AQ615" s="3" t="str">
        <f t="shared" si="298"/>
        <v xml:space="preserve"> </v>
      </c>
      <c r="AR615" s="3" t="str">
        <f t="shared" si="299"/>
        <v xml:space="preserve"> </v>
      </c>
    </row>
    <row r="616" spans="1:44">
      <c r="A616" s="3">
        <f t="shared" si="300"/>
        <v>6.1299999999999137</v>
      </c>
      <c r="B616" s="3">
        <f t="shared" si="320"/>
        <v>0</v>
      </c>
      <c r="C616" s="3">
        <f t="shared" si="321"/>
        <v>4.8229000000000486</v>
      </c>
      <c r="D616" s="14">
        <f t="shared" si="301"/>
        <v>-0.28228870878403006</v>
      </c>
      <c r="E616" s="14">
        <f t="shared" si="294"/>
        <v>-0.1123437727139672</v>
      </c>
      <c r="F616" s="14">
        <f t="shared" si="322"/>
        <v>-0.39463248149799723</v>
      </c>
      <c r="G616" s="3">
        <f t="shared" si="295"/>
        <v>-34.448038651288698</v>
      </c>
      <c r="H616" s="3">
        <f t="shared" si="323"/>
        <v>82.834709292025934</v>
      </c>
      <c r="I616" s="3">
        <f t="shared" si="324"/>
        <v>381.66780993309476</v>
      </c>
      <c r="P616" s="3" t="str">
        <f t="shared" si="319"/>
        <v xml:space="preserve"> </v>
      </c>
      <c r="Q616" s="3" t="str">
        <f t="shared" si="302"/>
        <v xml:space="preserve"> </v>
      </c>
      <c r="R616" s="3" t="str">
        <f t="shared" si="303"/>
        <v xml:space="preserve"> </v>
      </c>
      <c r="S616" s="3" t="str">
        <f t="shared" si="304"/>
        <v xml:space="preserve"> </v>
      </c>
      <c r="T616" s="3" t="str">
        <f t="shared" si="305"/>
        <v xml:space="preserve"> </v>
      </c>
      <c r="U616" s="3" t="str">
        <f t="shared" si="306"/>
        <v xml:space="preserve"> </v>
      </c>
      <c r="V616" s="3" t="str">
        <f t="shared" si="307"/>
        <v xml:space="preserve"> </v>
      </c>
      <c r="W616" s="3" t="str">
        <f t="shared" si="308"/>
        <v xml:space="preserve"> </v>
      </c>
      <c r="X616" s="3" t="str">
        <f t="shared" si="309"/>
        <v xml:space="preserve"> </v>
      </c>
      <c r="Y616" s="3">
        <f t="shared" si="310"/>
        <v>0</v>
      </c>
      <c r="AA616" s="16" t="str">
        <f t="shared" si="311"/>
        <v>UprStage</v>
      </c>
      <c r="AC616" s="3">
        <f t="shared" si="312"/>
        <v>2.3982428571428556</v>
      </c>
      <c r="AD616" s="3">
        <f t="shared" si="313"/>
        <v>19.801588161411491</v>
      </c>
      <c r="AE616" s="3">
        <f t="shared" si="314"/>
        <v>2.4246571428571926</v>
      </c>
      <c r="AF616" s="3">
        <f t="shared" si="316"/>
        <v>11.455876646353975</v>
      </c>
      <c r="AH616" s="28">
        <f t="shared" si="317"/>
        <v>0.26300000000000001</v>
      </c>
      <c r="AI616" s="28">
        <f t="shared" si="318"/>
        <v>2.5446900494077322E-4</v>
      </c>
      <c r="AJ616" s="40">
        <f t="shared" si="315"/>
        <v>1.1455876646353974E-2</v>
      </c>
      <c r="AK616" s="28"/>
      <c r="AM616" s="14">
        <f>Rho_Coef0+Rho_Coef1*Solution!I616+Rho_Coef2*Solution!I616^2</f>
        <v>0.96388857741106515</v>
      </c>
      <c r="AO616" s="3" t="str">
        <f t="shared" si="296"/>
        <v xml:space="preserve"> </v>
      </c>
      <c r="AP616" s="3" t="str">
        <f t="shared" si="297"/>
        <v xml:space="preserve"> </v>
      </c>
      <c r="AQ616" s="3" t="str">
        <f t="shared" si="298"/>
        <v xml:space="preserve"> </v>
      </c>
      <c r="AR616" s="3" t="str">
        <f t="shared" si="299"/>
        <v xml:space="preserve"> </v>
      </c>
    </row>
    <row r="617" spans="1:44">
      <c r="A617" s="3">
        <f t="shared" si="300"/>
        <v>6.1399999999999135</v>
      </c>
      <c r="B617" s="3">
        <f t="shared" si="320"/>
        <v>0</v>
      </c>
      <c r="C617" s="3">
        <f t="shared" si="321"/>
        <v>4.8229000000000486</v>
      </c>
      <c r="D617" s="14">
        <f t="shared" si="301"/>
        <v>-0.2799232090211255</v>
      </c>
      <c r="E617" s="14">
        <f t="shared" si="294"/>
        <v>-0.1123437727139672</v>
      </c>
      <c r="F617" s="14">
        <f t="shared" si="322"/>
        <v>-0.39226698173509267</v>
      </c>
      <c r="G617" s="3">
        <f t="shared" si="295"/>
        <v>-34.241550764247997</v>
      </c>
      <c r="H617" s="3">
        <f t="shared" si="323"/>
        <v>82.49022890551305</v>
      </c>
      <c r="I617" s="3">
        <f t="shared" si="324"/>
        <v>382.49444494847677</v>
      </c>
      <c r="P617" s="3" t="str">
        <f t="shared" si="319"/>
        <v xml:space="preserve"> </v>
      </c>
      <c r="Q617" s="3" t="str">
        <f t="shared" si="302"/>
        <v xml:space="preserve"> </v>
      </c>
      <c r="R617" s="3" t="str">
        <f t="shared" si="303"/>
        <v xml:space="preserve"> </v>
      </c>
      <c r="S617" s="3" t="str">
        <f t="shared" si="304"/>
        <v xml:space="preserve"> </v>
      </c>
      <c r="T617" s="3" t="str">
        <f t="shared" si="305"/>
        <v xml:space="preserve"> </v>
      </c>
      <c r="U617" s="3" t="str">
        <f t="shared" si="306"/>
        <v xml:space="preserve"> </v>
      </c>
      <c r="V617" s="3" t="str">
        <f t="shared" si="307"/>
        <v xml:space="preserve"> </v>
      </c>
      <c r="W617" s="3" t="str">
        <f t="shared" si="308"/>
        <v xml:space="preserve"> </v>
      </c>
      <c r="X617" s="3" t="str">
        <f t="shared" si="309"/>
        <v xml:space="preserve"> </v>
      </c>
      <c r="Y617" s="3">
        <f t="shared" si="310"/>
        <v>0</v>
      </c>
      <c r="AA617" s="16" t="str">
        <f t="shared" si="311"/>
        <v>UprStage</v>
      </c>
      <c r="AC617" s="3">
        <f t="shared" si="312"/>
        <v>2.3982428571428556</v>
      </c>
      <c r="AD617" s="3">
        <f t="shared" si="313"/>
        <v>19.801588161411491</v>
      </c>
      <c r="AE617" s="3">
        <f t="shared" si="314"/>
        <v>2.4246571428571926</v>
      </c>
      <c r="AF617" s="3">
        <f t="shared" si="316"/>
        <v>11.455876646353975</v>
      </c>
      <c r="AH617" s="28">
        <f t="shared" si="317"/>
        <v>0.26300000000000001</v>
      </c>
      <c r="AI617" s="28">
        <f t="shared" si="318"/>
        <v>2.5446900494077322E-4</v>
      </c>
      <c r="AJ617" s="40">
        <f t="shared" si="315"/>
        <v>1.1455876646353974E-2</v>
      </c>
      <c r="AK617" s="28"/>
      <c r="AM617" s="14">
        <f>Rho_Coef0+Rho_Coef1*Solution!I617+Rho_Coef2*Solution!I617^2</f>
        <v>0.96381141738538301</v>
      </c>
      <c r="AO617" s="3" t="str">
        <f t="shared" si="296"/>
        <v xml:space="preserve"> </v>
      </c>
      <c r="AP617" s="3" t="str">
        <f t="shared" si="297"/>
        <v xml:space="preserve"> </v>
      </c>
      <c r="AQ617" s="3" t="str">
        <f t="shared" si="298"/>
        <v xml:space="preserve"> </v>
      </c>
      <c r="AR617" s="3" t="str">
        <f t="shared" si="299"/>
        <v xml:space="preserve"> </v>
      </c>
    </row>
    <row r="618" spans="1:44">
      <c r="A618" s="3">
        <f t="shared" si="300"/>
        <v>6.1499999999999133</v>
      </c>
      <c r="B618" s="3">
        <f t="shared" si="320"/>
        <v>0</v>
      </c>
      <c r="C618" s="3">
        <f t="shared" si="321"/>
        <v>4.8229000000000486</v>
      </c>
      <c r="D618" s="14">
        <f t="shared" si="301"/>
        <v>-0.2775818970986576</v>
      </c>
      <c r="E618" s="14">
        <f t="shared" si="294"/>
        <v>-0.1123437727139672</v>
      </c>
      <c r="F618" s="14">
        <f t="shared" si="322"/>
        <v>-0.38992566981262478</v>
      </c>
      <c r="G618" s="3">
        <f t="shared" si="295"/>
        <v>-34.037174268695118</v>
      </c>
      <c r="H618" s="3">
        <f t="shared" si="323"/>
        <v>82.147813397870564</v>
      </c>
      <c r="I618" s="3">
        <f t="shared" si="324"/>
        <v>383.31764537881844</v>
      </c>
      <c r="P618" s="3" t="str">
        <f t="shared" si="319"/>
        <v xml:space="preserve"> </v>
      </c>
      <c r="Q618" s="3" t="str">
        <f t="shared" si="302"/>
        <v xml:space="preserve"> </v>
      </c>
      <c r="R618" s="3" t="str">
        <f t="shared" si="303"/>
        <v xml:space="preserve"> </v>
      </c>
      <c r="S618" s="3" t="str">
        <f t="shared" si="304"/>
        <v xml:space="preserve"> </v>
      </c>
      <c r="T618" s="3" t="str">
        <f t="shared" si="305"/>
        <v xml:space="preserve"> </v>
      </c>
      <c r="U618" s="3" t="str">
        <f t="shared" si="306"/>
        <v xml:space="preserve"> </v>
      </c>
      <c r="V618" s="3" t="str">
        <f t="shared" si="307"/>
        <v xml:space="preserve"> </v>
      </c>
      <c r="W618" s="3" t="str">
        <f t="shared" si="308"/>
        <v xml:space="preserve"> </v>
      </c>
      <c r="X618" s="3" t="str">
        <f t="shared" si="309"/>
        <v xml:space="preserve"> </v>
      </c>
      <c r="Y618" s="3">
        <f t="shared" si="310"/>
        <v>0</v>
      </c>
      <c r="AA618" s="16" t="str">
        <f t="shared" si="311"/>
        <v>UprStage</v>
      </c>
      <c r="AC618" s="3">
        <f t="shared" si="312"/>
        <v>2.3982428571428556</v>
      </c>
      <c r="AD618" s="3">
        <f t="shared" si="313"/>
        <v>19.801588161411491</v>
      </c>
      <c r="AE618" s="3">
        <f t="shared" si="314"/>
        <v>2.4246571428571926</v>
      </c>
      <c r="AF618" s="3">
        <f t="shared" si="316"/>
        <v>11.455876646353975</v>
      </c>
      <c r="AH618" s="28">
        <f t="shared" si="317"/>
        <v>0.26300000000000001</v>
      </c>
      <c r="AI618" s="28">
        <f t="shared" si="318"/>
        <v>2.5446900494077322E-4</v>
      </c>
      <c r="AJ618" s="40">
        <f t="shared" si="315"/>
        <v>1.1455876646353974E-2</v>
      </c>
      <c r="AK618" s="28"/>
      <c r="AM618" s="14">
        <f>Rho_Coef0+Rho_Coef1*Solution!I618+Rho_Coef2*Solution!I618^2</f>
        <v>0.96373458257243372</v>
      </c>
      <c r="AO618" s="3" t="str">
        <f t="shared" si="296"/>
        <v xml:space="preserve"> </v>
      </c>
      <c r="AP618" s="3" t="str">
        <f t="shared" si="297"/>
        <v xml:space="preserve"> </v>
      </c>
      <c r="AQ618" s="3" t="str">
        <f t="shared" si="298"/>
        <v xml:space="preserve"> </v>
      </c>
      <c r="AR618" s="3" t="str">
        <f t="shared" si="299"/>
        <v xml:space="preserve"> </v>
      </c>
    </row>
    <row r="619" spans="1:44">
      <c r="A619" s="3">
        <f t="shared" si="300"/>
        <v>6.1599999999999131</v>
      </c>
      <c r="B619" s="3">
        <f t="shared" si="320"/>
        <v>0</v>
      </c>
      <c r="C619" s="3">
        <f t="shared" si="321"/>
        <v>4.8229000000000486</v>
      </c>
      <c r="D619" s="14">
        <f t="shared" si="301"/>
        <v>-0.27526444781386694</v>
      </c>
      <c r="E619" s="14">
        <f t="shared" si="294"/>
        <v>-0.1123437727139672</v>
      </c>
      <c r="F619" s="14">
        <f t="shared" si="322"/>
        <v>-0.38760822052783417</v>
      </c>
      <c r="G619" s="3">
        <f t="shared" si="295"/>
        <v>-33.834880777212021</v>
      </c>
      <c r="H619" s="3">
        <f t="shared" si="323"/>
        <v>81.807441655183609</v>
      </c>
      <c r="I619" s="3">
        <f t="shared" si="324"/>
        <v>384.13743176875829</v>
      </c>
      <c r="P619" s="3" t="str">
        <f t="shared" si="319"/>
        <v xml:space="preserve"> </v>
      </c>
      <c r="Q619" s="3" t="str">
        <f t="shared" si="302"/>
        <v xml:space="preserve"> </v>
      </c>
      <c r="R619" s="3" t="str">
        <f t="shared" si="303"/>
        <v xml:space="preserve"> </v>
      </c>
      <c r="S619" s="3" t="str">
        <f t="shared" si="304"/>
        <v xml:space="preserve"> </v>
      </c>
      <c r="T619" s="3" t="str">
        <f t="shared" si="305"/>
        <v xml:space="preserve"> </v>
      </c>
      <c r="U619" s="3" t="str">
        <f t="shared" si="306"/>
        <v xml:space="preserve"> </v>
      </c>
      <c r="V619" s="3" t="str">
        <f t="shared" si="307"/>
        <v xml:space="preserve"> </v>
      </c>
      <c r="W619" s="3" t="str">
        <f t="shared" si="308"/>
        <v xml:space="preserve"> </v>
      </c>
      <c r="X619" s="3" t="str">
        <f t="shared" si="309"/>
        <v xml:space="preserve"> </v>
      </c>
      <c r="Y619" s="3">
        <f t="shared" si="310"/>
        <v>0</v>
      </c>
      <c r="AA619" s="16" t="str">
        <f t="shared" si="311"/>
        <v>UprStage</v>
      </c>
      <c r="AC619" s="3">
        <f t="shared" si="312"/>
        <v>2.3982428571428556</v>
      </c>
      <c r="AD619" s="3">
        <f t="shared" si="313"/>
        <v>19.801588161411491</v>
      </c>
      <c r="AE619" s="3">
        <f t="shared" si="314"/>
        <v>2.4246571428571926</v>
      </c>
      <c r="AF619" s="3">
        <f t="shared" si="316"/>
        <v>11.455876646353975</v>
      </c>
      <c r="AH619" s="28">
        <f t="shared" si="317"/>
        <v>0.26300000000000001</v>
      </c>
      <c r="AI619" s="28">
        <f t="shared" si="318"/>
        <v>2.5446900494077322E-4</v>
      </c>
      <c r="AJ619" s="40">
        <f t="shared" si="315"/>
        <v>1.1455876646353974E-2</v>
      </c>
      <c r="AK619" s="28"/>
      <c r="AM619" s="14">
        <f>Rho_Coef0+Rho_Coef1*Solution!I619+Rho_Coef2*Solution!I619^2</f>
        <v>0.96365807099710576</v>
      </c>
      <c r="AO619" s="3" t="str">
        <f t="shared" si="296"/>
        <v xml:space="preserve"> </v>
      </c>
      <c r="AP619" s="3" t="str">
        <f t="shared" si="297"/>
        <v xml:space="preserve"> </v>
      </c>
      <c r="AQ619" s="3" t="str">
        <f t="shared" si="298"/>
        <v xml:space="preserve"> </v>
      </c>
      <c r="AR619" s="3" t="str">
        <f t="shared" si="299"/>
        <v xml:space="preserve"> </v>
      </c>
    </row>
    <row r="620" spans="1:44">
      <c r="A620" s="3">
        <f t="shared" si="300"/>
        <v>6.1699999999999129</v>
      </c>
      <c r="B620" s="3">
        <f t="shared" si="320"/>
        <v>0</v>
      </c>
      <c r="C620" s="3">
        <f t="shared" si="321"/>
        <v>4.8229000000000486</v>
      </c>
      <c r="D620" s="14">
        <f t="shared" si="301"/>
        <v>-0.27297054144214722</v>
      </c>
      <c r="E620" s="14">
        <f t="shared" si="294"/>
        <v>-0.1123437727139672</v>
      </c>
      <c r="F620" s="14">
        <f t="shared" si="322"/>
        <v>-0.38531431415611439</v>
      </c>
      <c r="G620" s="3">
        <f t="shared" si="295"/>
        <v>-33.634642380576537</v>
      </c>
      <c r="H620" s="3">
        <f t="shared" si="323"/>
        <v>81.469092847411488</v>
      </c>
      <c r="I620" s="3">
        <f t="shared" si="324"/>
        <v>384.95382445319109</v>
      </c>
      <c r="P620" s="3" t="str">
        <f t="shared" si="319"/>
        <v xml:space="preserve"> </v>
      </c>
      <c r="Q620" s="3" t="str">
        <f t="shared" si="302"/>
        <v xml:space="preserve"> </v>
      </c>
      <c r="R620" s="3" t="str">
        <f t="shared" si="303"/>
        <v xml:space="preserve"> </v>
      </c>
      <c r="S620" s="3" t="str">
        <f t="shared" si="304"/>
        <v xml:space="preserve"> </v>
      </c>
      <c r="T620" s="3" t="str">
        <f t="shared" si="305"/>
        <v xml:space="preserve"> </v>
      </c>
      <c r="U620" s="3" t="str">
        <f t="shared" si="306"/>
        <v xml:space="preserve"> </v>
      </c>
      <c r="V620" s="3" t="str">
        <f t="shared" si="307"/>
        <v xml:space="preserve"> </v>
      </c>
      <c r="W620" s="3" t="str">
        <f t="shared" si="308"/>
        <v xml:space="preserve"> </v>
      </c>
      <c r="X620" s="3" t="str">
        <f t="shared" si="309"/>
        <v xml:space="preserve"> </v>
      </c>
      <c r="Y620" s="3">
        <f t="shared" si="310"/>
        <v>0</v>
      </c>
      <c r="AA620" s="16" t="str">
        <f t="shared" si="311"/>
        <v>UprStage</v>
      </c>
      <c r="AC620" s="3">
        <f t="shared" si="312"/>
        <v>2.3982428571428556</v>
      </c>
      <c r="AD620" s="3">
        <f t="shared" si="313"/>
        <v>19.801588161411491</v>
      </c>
      <c r="AE620" s="3">
        <f t="shared" si="314"/>
        <v>2.4246571428571926</v>
      </c>
      <c r="AF620" s="3">
        <f t="shared" si="316"/>
        <v>11.455876646353975</v>
      </c>
      <c r="AH620" s="28">
        <f t="shared" si="317"/>
        <v>0.26300000000000001</v>
      </c>
      <c r="AI620" s="28">
        <f t="shared" si="318"/>
        <v>2.5446900494077322E-4</v>
      </c>
      <c r="AJ620" s="40">
        <f t="shared" si="315"/>
        <v>1.1455876646353974E-2</v>
      </c>
      <c r="AK620" s="28"/>
      <c r="AM620" s="14">
        <f>Rho_Coef0+Rho_Coef1*Solution!I620+Rho_Coef2*Solution!I620^2</f>
        <v>0.96358188070455952</v>
      </c>
      <c r="AO620" s="3" t="str">
        <f t="shared" si="296"/>
        <v xml:space="preserve"> </v>
      </c>
      <c r="AP620" s="3" t="str">
        <f t="shared" si="297"/>
        <v xml:space="preserve"> </v>
      </c>
      <c r="AQ620" s="3" t="str">
        <f t="shared" si="298"/>
        <v xml:space="preserve"> </v>
      </c>
      <c r="AR620" s="3" t="str">
        <f t="shared" si="299"/>
        <v xml:space="preserve"> </v>
      </c>
    </row>
    <row r="621" spans="1:44">
      <c r="A621" s="3">
        <f t="shared" si="300"/>
        <v>6.1799999999999127</v>
      </c>
      <c r="B621" s="3">
        <f t="shared" si="320"/>
        <v>0</v>
      </c>
      <c r="C621" s="3">
        <f t="shared" si="321"/>
        <v>4.8229000000000486</v>
      </c>
      <c r="D621" s="14">
        <f t="shared" si="301"/>
        <v>-0.27069986362660109</v>
      </c>
      <c r="E621" s="14">
        <f t="shared" si="294"/>
        <v>-0.1123437727139672</v>
      </c>
      <c r="F621" s="14">
        <f t="shared" si="322"/>
        <v>-0.38304363634056826</v>
      </c>
      <c r="G621" s="3">
        <f t="shared" si="295"/>
        <v>-33.43643163812159</v>
      </c>
      <c r="H621" s="3">
        <f t="shared" si="323"/>
        <v>81.132746423605724</v>
      </c>
      <c r="I621" s="3">
        <f t="shared" si="324"/>
        <v>385.76684356008332</v>
      </c>
      <c r="P621" s="3" t="str">
        <f t="shared" si="319"/>
        <v xml:space="preserve"> </v>
      </c>
      <c r="Q621" s="3" t="str">
        <f t="shared" si="302"/>
        <v xml:space="preserve"> </v>
      </c>
      <c r="R621" s="3" t="str">
        <f t="shared" si="303"/>
        <v xml:space="preserve"> </v>
      </c>
      <c r="S621" s="3" t="str">
        <f t="shared" si="304"/>
        <v xml:space="preserve"> </v>
      </c>
      <c r="T621" s="3" t="str">
        <f t="shared" si="305"/>
        <v xml:space="preserve"> </v>
      </c>
      <c r="U621" s="3" t="str">
        <f t="shared" si="306"/>
        <v xml:space="preserve"> </v>
      </c>
      <c r="V621" s="3" t="str">
        <f t="shared" si="307"/>
        <v xml:space="preserve"> </v>
      </c>
      <c r="W621" s="3" t="str">
        <f t="shared" si="308"/>
        <v xml:space="preserve"> </v>
      </c>
      <c r="X621" s="3" t="str">
        <f t="shared" si="309"/>
        <v xml:space="preserve"> </v>
      </c>
      <c r="Y621" s="3">
        <f t="shared" si="310"/>
        <v>0</v>
      </c>
      <c r="AA621" s="16" t="str">
        <f t="shared" si="311"/>
        <v>UprStage</v>
      </c>
      <c r="AC621" s="3">
        <f t="shared" si="312"/>
        <v>2.3982428571428556</v>
      </c>
      <c r="AD621" s="3">
        <f t="shared" si="313"/>
        <v>19.801588161411491</v>
      </c>
      <c r="AE621" s="3">
        <f t="shared" si="314"/>
        <v>2.4246571428571926</v>
      </c>
      <c r="AF621" s="3">
        <f t="shared" si="316"/>
        <v>11.455876646353975</v>
      </c>
      <c r="AH621" s="28">
        <f t="shared" si="317"/>
        <v>0.26300000000000001</v>
      </c>
      <c r="AI621" s="28">
        <f t="shared" si="318"/>
        <v>2.5446900494077322E-4</v>
      </c>
      <c r="AJ621" s="40">
        <f t="shared" si="315"/>
        <v>1.1455876646353974E-2</v>
      </c>
      <c r="AK621" s="28"/>
      <c r="AM621" s="14">
        <f>Rho_Coef0+Rho_Coef1*Solution!I621+Rho_Coef2*Solution!I621^2</f>
        <v>0.96350600975995271</v>
      </c>
      <c r="AO621" s="3" t="str">
        <f t="shared" si="296"/>
        <v xml:space="preserve"> </v>
      </c>
      <c r="AP621" s="3" t="str">
        <f t="shared" si="297"/>
        <v xml:space="preserve"> </v>
      </c>
      <c r="AQ621" s="3" t="str">
        <f t="shared" si="298"/>
        <v xml:space="preserve"> </v>
      </c>
      <c r="AR621" s="3" t="str">
        <f t="shared" si="299"/>
        <v xml:space="preserve"> </v>
      </c>
    </row>
    <row r="622" spans="1:44">
      <c r="A622" s="3">
        <f t="shared" si="300"/>
        <v>6.1899999999999125</v>
      </c>
      <c r="B622" s="3">
        <f t="shared" si="320"/>
        <v>0</v>
      </c>
      <c r="C622" s="3">
        <f t="shared" si="321"/>
        <v>4.8229000000000486</v>
      </c>
      <c r="D622" s="14">
        <f t="shared" si="301"/>
        <v>-0.26845210527018704</v>
      </c>
      <c r="E622" s="14">
        <f t="shared" si="294"/>
        <v>-0.1123437727139672</v>
      </c>
      <c r="F622" s="14">
        <f t="shared" si="322"/>
        <v>-0.38079587798415426</v>
      </c>
      <c r="G622" s="3">
        <f t="shared" si="295"/>
        <v>-33.240221568320479</v>
      </c>
      <c r="H622" s="3">
        <f t="shared" si="323"/>
        <v>80.798382107224512</v>
      </c>
      <c r="I622" s="3">
        <f t="shared" si="324"/>
        <v>386.57650901324098</v>
      </c>
      <c r="P622" s="3" t="str">
        <f t="shared" si="319"/>
        <v xml:space="preserve"> </v>
      </c>
      <c r="Q622" s="3" t="str">
        <f t="shared" si="302"/>
        <v xml:space="preserve"> </v>
      </c>
      <c r="R622" s="3" t="str">
        <f t="shared" si="303"/>
        <v xml:space="preserve"> </v>
      </c>
      <c r="S622" s="3" t="str">
        <f t="shared" si="304"/>
        <v xml:space="preserve"> </v>
      </c>
      <c r="T622" s="3" t="str">
        <f t="shared" si="305"/>
        <v xml:space="preserve"> </v>
      </c>
      <c r="U622" s="3" t="str">
        <f t="shared" si="306"/>
        <v xml:space="preserve"> </v>
      </c>
      <c r="V622" s="3" t="str">
        <f t="shared" si="307"/>
        <v xml:space="preserve"> </v>
      </c>
      <c r="W622" s="3" t="str">
        <f t="shared" si="308"/>
        <v xml:space="preserve"> </v>
      </c>
      <c r="X622" s="3" t="str">
        <f t="shared" si="309"/>
        <v xml:space="preserve"> </v>
      </c>
      <c r="Y622" s="3">
        <f t="shared" si="310"/>
        <v>0</v>
      </c>
      <c r="AA622" s="16" t="str">
        <f t="shared" si="311"/>
        <v>UprStage</v>
      </c>
      <c r="AC622" s="3">
        <f t="shared" si="312"/>
        <v>2.3982428571428556</v>
      </c>
      <c r="AD622" s="3">
        <f t="shared" si="313"/>
        <v>19.801588161411491</v>
      </c>
      <c r="AE622" s="3">
        <f t="shared" si="314"/>
        <v>2.4246571428571926</v>
      </c>
      <c r="AF622" s="3">
        <f t="shared" si="316"/>
        <v>11.455876646353975</v>
      </c>
      <c r="AH622" s="28">
        <f t="shared" si="317"/>
        <v>0.26300000000000001</v>
      </c>
      <c r="AI622" s="28">
        <f t="shared" si="318"/>
        <v>2.5446900494077322E-4</v>
      </c>
      <c r="AJ622" s="40">
        <f t="shared" si="315"/>
        <v>1.1455876646353974E-2</v>
      </c>
      <c r="AK622" s="28"/>
      <c r="AM622" s="14">
        <f>Rho_Coef0+Rho_Coef1*Solution!I622+Rho_Coef2*Solution!I622^2</f>
        <v>0.96343045624817214</v>
      </c>
      <c r="AO622" s="3" t="str">
        <f t="shared" si="296"/>
        <v xml:space="preserve"> </v>
      </c>
      <c r="AP622" s="3" t="str">
        <f t="shared" si="297"/>
        <v xml:space="preserve"> </v>
      </c>
      <c r="AQ622" s="3" t="str">
        <f t="shared" si="298"/>
        <v xml:space="preserve"> </v>
      </c>
      <c r="AR622" s="3" t="str">
        <f t="shared" si="299"/>
        <v xml:space="preserve"> </v>
      </c>
    </row>
    <row r="623" spans="1:44">
      <c r="A623" s="3">
        <f t="shared" si="300"/>
        <v>6.1999999999999122</v>
      </c>
      <c r="B623" s="3">
        <f t="shared" si="320"/>
        <v>0</v>
      </c>
      <c r="C623" s="3">
        <f t="shared" si="321"/>
        <v>4.8229000000000486</v>
      </c>
      <c r="D623" s="14">
        <f t="shared" si="301"/>
        <v>-0.26622696243038985</v>
      </c>
      <c r="E623" s="14">
        <f t="shared" si="294"/>
        <v>-0.1123437727139672</v>
      </c>
      <c r="F623" s="14">
        <f t="shared" si="322"/>
        <v>-0.37857073514435702</v>
      </c>
      <c r="G623" s="3">
        <f t="shared" si="295"/>
        <v>-33.045985639592544</v>
      </c>
      <c r="H623" s="3">
        <f t="shared" si="323"/>
        <v>80.465979891541309</v>
      </c>
      <c r="I623" s="3">
        <f t="shared" si="324"/>
        <v>387.38284053503122</v>
      </c>
      <c r="P623" s="3" t="str">
        <f t="shared" si="319"/>
        <v xml:space="preserve"> </v>
      </c>
      <c r="Q623" s="3" t="str">
        <f t="shared" si="302"/>
        <v xml:space="preserve"> </v>
      </c>
      <c r="R623" s="3" t="str">
        <f t="shared" si="303"/>
        <v xml:space="preserve"> </v>
      </c>
      <c r="S623" s="3" t="str">
        <f t="shared" si="304"/>
        <v xml:space="preserve"> </v>
      </c>
      <c r="T623" s="3" t="str">
        <f t="shared" si="305"/>
        <v xml:space="preserve"> </v>
      </c>
      <c r="U623" s="3" t="str">
        <f t="shared" si="306"/>
        <v xml:space="preserve"> </v>
      </c>
      <c r="V623" s="3" t="str">
        <f t="shared" si="307"/>
        <v xml:space="preserve"> </v>
      </c>
      <c r="W623" s="3" t="str">
        <f t="shared" si="308"/>
        <v xml:space="preserve"> </v>
      </c>
      <c r="X623" s="3" t="str">
        <f t="shared" si="309"/>
        <v xml:space="preserve"> </v>
      </c>
      <c r="Y623" s="3">
        <f t="shared" si="310"/>
        <v>0</v>
      </c>
      <c r="AA623" s="16" t="str">
        <f t="shared" si="311"/>
        <v>UprStage</v>
      </c>
      <c r="AC623" s="3">
        <f t="shared" si="312"/>
        <v>2.3982428571428556</v>
      </c>
      <c r="AD623" s="3">
        <f t="shared" si="313"/>
        <v>19.801588161411491</v>
      </c>
      <c r="AE623" s="3">
        <f t="shared" si="314"/>
        <v>2.4246571428571926</v>
      </c>
      <c r="AF623" s="3">
        <f t="shared" si="316"/>
        <v>11.455876646353975</v>
      </c>
      <c r="AH623" s="28">
        <f t="shared" si="317"/>
        <v>0.26300000000000001</v>
      </c>
      <c r="AI623" s="28">
        <f t="shared" si="318"/>
        <v>2.5446900494077322E-4</v>
      </c>
      <c r="AJ623" s="40">
        <f t="shared" si="315"/>
        <v>1.1455876646353974E-2</v>
      </c>
      <c r="AK623" s="28"/>
      <c r="AM623" s="14">
        <f>Rho_Coef0+Rho_Coef1*Solution!I623+Rho_Coef2*Solution!I623^2</f>
        <v>0.9633552182735704</v>
      </c>
      <c r="AO623" s="3" t="str">
        <f t="shared" si="296"/>
        <v xml:space="preserve"> </v>
      </c>
      <c r="AP623" s="3" t="str">
        <f t="shared" si="297"/>
        <v xml:space="preserve"> </v>
      </c>
      <c r="AQ623" s="3" t="str">
        <f t="shared" si="298"/>
        <v xml:space="preserve"> </v>
      </c>
      <c r="AR623" s="3" t="str">
        <f t="shared" si="299"/>
        <v xml:space="preserve"> </v>
      </c>
    </row>
    <row r="624" spans="1:44">
      <c r="A624" s="3">
        <f t="shared" si="300"/>
        <v>6.209999999999912</v>
      </c>
      <c r="B624" s="3">
        <f t="shared" si="320"/>
        <v>0</v>
      </c>
      <c r="C624" s="3">
        <f t="shared" si="321"/>
        <v>4.8229000000000486</v>
      </c>
      <c r="D624" s="14">
        <f t="shared" si="301"/>
        <v>-0.26402413621634657</v>
      </c>
      <c r="E624" s="14">
        <f t="shared" si="294"/>
        <v>-0.1123437727139672</v>
      </c>
      <c r="F624" s="14">
        <f t="shared" si="322"/>
        <v>-0.3763679089303138</v>
      </c>
      <c r="G624" s="3">
        <f t="shared" si="295"/>
        <v>-32.853697761323154</v>
      </c>
      <c r="H624" s="3">
        <f t="shared" si="323"/>
        <v>80.13552003514539</v>
      </c>
      <c r="I624" s="3">
        <f t="shared" si="324"/>
        <v>388.18585764905856</v>
      </c>
      <c r="P624" s="3" t="str">
        <f t="shared" si="319"/>
        <v xml:space="preserve"> </v>
      </c>
      <c r="Q624" s="3" t="str">
        <f t="shared" si="302"/>
        <v xml:space="preserve"> </v>
      </c>
      <c r="R624" s="3" t="str">
        <f t="shared" si="303"/>
        <v xml:space="preserve"> </v>
      </c>
      <c r="S624" s="3" t="str">
        <f t="shared" si="304"/>
        <v xml:space="preserve"> </v>
      </c>
      <c r="T624" s="3" t="str">
        <f t="shared" si="305"/>
        <v xml:space="preserve"> </v>
      </c>
      <c r="U624" s="3" t="str">
        <f t="shared" si="306"/>
        <v xml:space="preserve"> </v>
      </c>
      <c r="V624" s="3" t="str">
        <f t="shared" si="307"/>
        <v xml:space="preserve"> </v>
      </c>
      <c r="W624" s="3" t="str">
        <f t="shared" si="308"/>
        <v xml:space="preserve"> </v>
      </c>
      <c r="X624" s="3" t="str">
        <f t="shared" si="309"/>
        <v xml:space="preserve"> </v>
      </c>
      <c r="Y624" s="3">
        <f t="shared" si="310"/>
        <v>0</v>
      </c>
      <c r="AA624" s="16" t="str">
        <f t="shared" si="311"/>
        <v>UprStage</v>
      </c>
      <c r="AC624" s="3">
        <f t="shared" si="312"/>
        <v>2.3982428571428556</v>
      </c>
      <c r="AD624" s="3">
        <f t="shared" si="313"/>
        <v>19.801588161411491</v>
      </c>
      <c r="AE624" s="3">
        <f t="shared" si="314"/>
        <v>2.4246571428571926</v>
      </c>
      <c r="AF624" s="3">
        <f t="shared" si="316"/>
        <v>11.455876646353975</v>
      </c>
      <c r="AH624" s="28">
        <f t="shared" si="317"/>
        <v>0.26300000000000001</v>
      </c>
      <c r="AI624" s="28">
        <f t="shared" si="318"/>
        <v>2.5446900494077322E-4</v>
      </c>
      <c r="AJ624" s="40">
        <f t="shared" si="315"/>
        <v>1.1455876646353974E-2</v>
      </c>
      <c r="AK624" s="28"/>
      <c r="AM624" s="14">
        <f>Rho_Coef0+Rho_Coef1*Solution!I624+Rho_Coef2*Solution!I624^2</f>
        <v>0.96328029395970471</v>
      </c>
      <c r="AO624" s="3" t="str">
        <f t="shared" si="296"/>
        <v xml:space="preserve"> </v>
      </c>
      <c r="AP624" s="3" t="str">
        <f t="shared" si="297"/>
        <v xml:space="preserve"> </v>
      </c>
      <c r="AQ624" s="3" t="str">
        <f t="shared" si="298"/>
        <v xml:space="preserve"> </v>
      </c>
      <c r="AR624" s="3" t="str">
        <f t="shared" si="299"/>
        <v xml:space="preserve"> </v>
      </c>
    </row>
    <row r="625" spans="1:44">
      <c r="A625" s="3">
        <f t="shared" si="300"/>
        <v>6.2199999999999118</v>
      </c>
      <c r="B625" s="3">
        <f t="shared" si="320"/>
        <v>0</v>
      </c>
      <c r="C625" s="3">
        <f t="shared" si="321"/>
        <v>4.8229000000000486</v>
      </c>
      <c r="D625" s="14">
        <f t="shared" si="301"/>
        <v>-0.26184333268836241</v>
      </c>
      <c r="E625" s="14">
        <f t="shared" si="294"/>
        <v>-0.1123437727139672</v>
      </c>
      <c r="F625" s="14">
        <f t="shared" si="322"/>
        <v>-0.37418710540232958</v>
      </c>
      <c r="G625" s="3">
        <f t="shared" si="295"/>
        <v>-32.663332275092273</v>
      </c>
      <c r="H625" s="3">
        <f t="shared" si="323"/>
        <v>79.806983057532165</v>
      </c>
      <c r="I625" s="3">
        <f t="shared" si="324"/>
        <v>388.98557968279624</v>
      </c>
      <c r="P625" s="3" t="str">
        <f t="shared" si="319"/>
        <v xml:space="preserve"> </v>
      </c>
      <c r="Q625" s="3" t="str">
        <f t="shared" si="302"/>
        <v xml:space="preserve"> </v>
      </c>
      <c r="R625" s="3" t="str">
        <f t="shared" si="303"/>
        <v xml:space="preserve"> </v>
      </c>
      <c r="S625" s="3" t="str">
        <f t="shared" si="304"/>
        <v xml:space="preserve"> </v>
      </c>
      <c r="T625" s="3" t="str">
        <f t="shared" si="305"/>
        <v xml:space="preserve"> </v>
      </c>
      <c r="U625" s="3" t="str">
        <f t="shared" si="306"/>
        <v xml:space="preserve"> </v>
      </c>
      <c r="V625" s="3" t="str">
        <f t="shared" si="307"/>
        <v xml:space="preserve"> </v>
      </c>
      <c r="W625" s="3" t="str">
        <f t="shared" si="308"/>
        <v xml:space="preserve"> </v>
      </c>
      <c r="X625" s="3" t="str">
        <f t="shared" si="309"/>
        <v xml:space="preserve"> </v>
      </c>
      <c r="Y625" s="3">
        <f t="shared" si="310"/>
        <v>0</v>
      </c>
      <c r="AA625" s="16" t="str">
        <f t="shared" si="311"/>
        <v>UprStage</v>
      </c>
      <c r="AC625" s="3">
        <f t="shared" si="312"/>
        <v>2.3982428571428556</v>
      </c>
      <c r="AD625" s="3">
        <f t="shared" si="313"/>
        <v>19.801588161411491</v>
      </c>
      <c r="AE625" s="3">
        <f t="shared" si="314"/>
        <v>2.4246571428571926</v>
      </c>
      <c r="AF625" s="3">
        <f t="shared" si="316"/>
        <v>11.455876646353975</v>
      </c>
      <c r="AH625" s="28">
        <f t="shared" si="317"/>
        <v>0.26300000000000001</v>
      </c>
      <c r="AI625" s="28">
        <f t="shared" si="318"/>
        <v>2.5446900494077322E-4</v>
      </c>
      <c r="AJ625" s="40">
        <f t="shared" si="315"/>
        <v>1.1455876646353974E-2</v>
      </c>
      <c r="AK625" s="28"/>
      <c r="AM625" s="14">
        <f>Rho_Coef0+Rho_Coef1*Solution!I625+Rho_Coef2*Solution!I625^2</f>
        <v>0.9632056814490827</v>
      </c>
      <c r="AO625" s="3" t="str">
        <f t="shared" si="296"/>
        <v xml:space="preserve"> </v>
      </c>
      <c r="AP625" s="3" t="str">
        <f t="shared" si="297"/>
        <v xml:space="preserve"> </v>
      </c>
      <c r="AQ625" s="3" t="str">
        <f t="shared" si="298"/>
        <v xml:space="preserve"> </v>
      </c>
      <c r="AR625" s="3" t="str">
        <f t="shared" si="299"/>
        <v xml:space="preserve"> </v>
      </c>
    </row>
    <row r="626" spans="1:44">
      <c r="A626" s="3">
        <f t="shared" si="300"/>
        <v>6.2299999999999116</v>
      </c>
      <c r="B626" s="3">
        <f t="shared" si="320"/>
        <v>0</v>
      </c>
      <c r="C626" s="3">
        <f t="shared" si="321"/>
        <v>4.8229000000000486</v>
      </c>
      <c r="D626" s="14">
        <f t="shared" si="301"/>
        <v>-0.25968426275975376</v>
      </c>
      <c r="E626" s="14">
        <f t="shared" si="294"/>
        <v>-0.1123437727139672</v>
      </c>
      <c r="F626" s="14">
        <f t="shared" si="322"/>
        <v>-0.37202803547372099</v>
      </c>
      <c r="G626" s="3">
        <f t="shared" si="295"/>
        <v>-32.474863946106225</v>
      </c>
      <c r="H626" s="3">
        <f t="shared" si="323"/>
        <v>79.480349734781242</v>
      </c>
      <c r="I626" s="3">
        <f t="shared" si="324"/>
        <v>389.7820257701743</v>
      </c>
      <c r="P626" s="3" t="str">
        <f t="shared" si="319"/>
        <v xml:space="preserve"> </v>
      </c>
      <c r="Q626" s="3" t="str">
        <f t="shared" si="302"/>
        <v xml:space="preserve"> </v>
      </c>
      <c r="R626" s="3" t="str">
        <f t="shared" si="303"/>
        <v xml:space="preserve"> </v>
      </c>
      <c r="S626" s="3" t="str">
        <f t="shared" si="304"/>
        <v xml:space="preserve"> </v>
      </c>
      <c r="T626" s="3" t="str">
        <f t="shared" si="305"/>
        <v xml:space="preserve"> </v>
      </c>
      <c r="U626" s="3" t="str">
        <f t="shared" si="306"/>
        <v xml:space="preserve"> </v>
      </c>
      <c r="V626" s="3" t="str">
        <f t="shared" si="307"/>
        <v xml:space="preserve"> </v>
      </c>
      <c r="W626" s="3" t="str">
        <f t="shared" si="308"/>
        <v xml:space="preserve"> </v>
      </c>
      <c r="X626" s="3" t="str">
        <f t="shared" si="309"/>
        <v xml:space="preserve"> </v>
      </c>
      <c r="Y626" s="3">
        <f t="shared" si="310"/>
        <v>0</v>
      </c>
      <c r="AA626" s="16" t="str">
        <f t="shared" si="311"/>
        <v>UprStage</v>
      </c>
      <c r="AC626" s="3">
        <f t="shared" si="312"/>
        <v>2.3982428571428556</v>
      </c>
      <c r="AD626" s="3">
        <f t="shared" si="313"/>
        <v>19.801588161411491</v>
      </c>
      <c r="AE626" s="3">
        <f t="shared" si="314"/>
        <v>2.4246571428571926</v>
      </c>
      <c r="AF626" s="3">
        <f t="shared" si="316"/>
        <v>11.455876646353975</v>
      </c>
      <c r="AH626" s="28">
        <f t="shared" si="317"/>
        <v>0.26300000000000001</v>
      </c>
      <c r="AI626" s="28">
        <f t="shared" si="318"/>
        <v>2.5446900494077322E-4</v>
      </c>
      <c r="AJ626" s="40">
        <f t="shared" si="315"/>
        <v>1.1455876646353974E-2</v>
      </c>
      <c r="AK626" s="28"/>
      <c r="AM626" s="14">
        <f>Rho_Coef0+Rho_Coef1*Solution!I626+Rho_Coef2*Solution!I626^2</f>
        <v>0.96313137890291034</v>
      </c>
      <c r="AO626" s="3" t="str">
        <f t="shared" si="296"/>
        <v xml:space="preserve"> </v>
      </c>
      <c r="AP626" s="3" t="str">
        <f t="shared" si="297"/>
        <v xml:space="preserve"> </v>
      </c>
      <c r="AQ626" s="3" t="str">
        <f t="shared" si="298"/>
        <v xml:space="preserve"> </v>
      </c>
      <c r="AR626" s="3" t="str">
        <f t="shared" si="299"/>
        <v xml:space="preserve"> </v>
      </c>
    </row>
    <row r="627" spans="1:44">
      <c r="A627" s="3">
        <f t="shared" si="300"/>
        <v>6.2399999999999114</v>
      </c>
      <c r="B627" s="3">
        <f t="shared" si="320"/>
        <v>0</v>
      </c>
      <c r="C627" s="3">
        <f t="shared" si="321"/>
        <v>4.8229000000000486</v>
      </c>
      <c r="D627" s="14">
        <f t="shared" si="301"/>
        <v>-0.25754664210095718</v>
      </c>
      <c r="E627" s="14">
        <f t="shared" si="294"/>
        <v>-0.1123437727139672</v>
      </c>
      <c r="F627" s="14">
        <f t="shared" si="322"/>
        <v>-0.36989041481492435</v>
      </c>
      <c r="G627" s="3">
        <f t="shared" si="295"/>
        <v>-32.288267954827205</v>
      </c>
      <c r="H627" s="3">
        <f t="shared" si="323"/>
        <v>79.155601095320179</v>
      </c>
      <c r="I627" s="3">
        <f t="shared" si="324"/>
        <v>390.57521485412434</v>
      </c>
      <c r="P627" s="3" t="str">
        <f t="shared" si="319"/>
        <v xml:space="preserve"> </v>
      </c>
      <c r="Q627" s="3" t="str">
        <f t="shared" si="302"/>
        <v xml:space="preserve"> </v>
      </c>
      <c r="R627" s="3" t="str">
        <f t="shared" si="303"/>
        <v xml:space="preserve"> </v>
      </c>
      <c r="S627" s="3" t="str">
        <f t="shared" si="304"/>
        <v xml:space="preserve"> </v>
      </c>
      <c r="T627" s="3" t="str">
        <f t="shared" si="305"/>
        <v xml:space="preserve"> </v>
      </c>
      <c r="U627" s="3" t="str">
        <f t="shared" si="306"/>
        <v xml:space="preserve"> </v>
      </c>
      <c r="V627" s="3" t="str">
        <f t="shared" si="307"/>
        <v xml:space="preserve"> </v>
      </c>
      <c r="W627" s="3" t="str">
        <f t="shared" si="308"/>
        <v xml:space="preserve"> </v>
      </c>
      <c r="X627" s="3" t="str">
        <f t="shared" si="309"/>
        <v xml:space="preserve"> </v>
      </c>
      <c r="Y627" s="3">
        <f t="shared" si="310"/>
        <v>0</v>
      </c>
      <c r="AA627" s="16" t="str">
        <f t="shared" si="311"/>
        <v>UprStage</v>
      </c>
      <c r="AC627" s="3">
        <f t="shared" si="312"/>
        <v>2.3982428571428556</v>
      </c>
      <c r="AD627" s="3">
        <f t="shared" si="313"/>
        <v>19.801588161411491</v>
      </c>
      <c r="AE627" s="3">
        <f t="shared" si="314"/>
        <v>2.4246571428571926</v>
      </c>
      <c r="AF627" s="3">
        <f t="shared" si="316"/>
        <v>11.455876646353975</v>
      </c>
      <c r="AH627" s="28">
        <f t="shared" si="317"/>
        <v>0.26300000000000001</v>
      </c>
      <c r="AI627" s="28">
        <f t="shared" si="318"/>
        <v>2.5446900494077322E-4</v>
      </c>
      <c r="AJ627" s="40">
        <f t="shared" si="315"/>
        <v>1.1455876646353974E-2</v>
      </c>
      <c r="AK627" s="28"/>
      <c r="AM627" s="14">
        <f>Rho_Coef0+Rho_Coef1*Solution!I627+Rho_Coef2*Solution!I627^2</f>
        <v>0.96305738450084599</v>
      </c>
      <c r="AO627" s="3" t="str">
        <f t="shared" si="296"/>
        <v xml:space="preserve"> </v>
      </c>
      <c r="AP627" s="3" t="str">
        <f t="shared" si="297"/>
        <v xml:space="preserve"> </v>
      </c>
      <c r="AQ627" s="3" t="str">
        <f t="shared" si="298"/>
        <v xml:space="preserve"> </v>
      </c>
      <c r="AR627" s="3" t="str">
        <f t="shared" si="299"/>
        <v xml:space="preserve"> </v>
      </c>
    </row>
    <row r="628" spans="1:44">
      <c r="A628" s="3">
        <f t="shared" si="300"/>
        <v>6.2499999999999112</v>
      </c>
      <c r="B628" s="3">
        <f t="shared" si="320"/>
        <v>0</v>
      </c>
      <c r="C628" s="3">
        <f t="shared" si="321"/>
        <v>4.8229000000000486</v>
      </c>
      <c r="D628" s="14">
        <f t="shared" si="301"/>
        <v>-0.25543019104584419</v>
      </c>
      <c r="E628" s="14">
        <f t="shared" si="294"/>
        <v>-0.1123437727139672</v>
      </c>
      <c r="F628" s="14">
        <f t="shared" si="322"/>
        <v>-0.36777396375981142</v>
      </c>
      <c r="G628" s="3">
        <f t="shared" si="295"/>
        <v>-32.10351988879539</v>
      </c>
      <c r="H628" s="3">
        <f t="shared" si="323"/>
        <v>78.832718415771907</v>
      </c>
      <c r="I628" s="3">
        <f t="shared" si="324"/>
        <v>391.36516568908314</v>
      </c>
      <c r="P628" s="3" t="str">
        <f t="shared" si="319"/>
        <v xml:space="preserve"> </v>
      </c>
      <c r="Q628" s="3" t="str">
        <f t="shared" si="302"/>
        <v xml:space="preserve"> </v>
      </c>
      <c r="R628" s="3" t="str">
        <f t="shared" si="303"/>
        <v xml:space="preserve"> </v>
      </c>
      <c r="S628" s="3" t="str">
        <f t="shared" si="304"/>
        <v xml:space="preserve"> </v>
      </c>
      <c r="T628" s="3" t="str">
        <f t="shared" si="305"/>
        <v xml:space="preserve"> </v>
      </c>
      <c r="U628" s="3" t="str">
        <f t="shared" si="306"/>
        <v xml:space="preserve"> </v>
      </c>
      <c r="V628" s="3" t="str">
        <f t="shared" si="307"/>
        <v xml:space="preserve"> </v>
      </c>
      <c r="W628" s="3" t="str">
        <f t="shared" si="308"/>
        <v xml:space="preserve"> </v>
      </c>
      <c r="X628" s="3" t="str">
        <f t="shared" si="309"/>
        <v xml:space="preserve"> </v>
      </c>
      <c r="Y628" s="3">
        <f t="shared" si="310"/>
        <v>0</v>
      </c>
      <c r="AA628" s="16" t="str">
        <f t="shared" si="311"/>
        <v>UprStage</v>
      </c>
      <c r="AC628" s="3">
        <f t="shared" si="312"/>
        <v>2.3982428571428556</v>
      </c>
      <c r="AD628" s="3">
        <f t="shared" si="313"/>
        <v>19.801588161411491</v>
      </c>
      <c r="AE628" s="3">
        <f t="shared" si="314"/>
        <v>2.4246571428571926</v>
      </c>
      <c r="AF628" s="3">
        <f t="shared" si="316"/>
        <v>11.455876646353975</v>
      </c>
      <c r="AH628" s="28">
        <f t="shared" si="317"/>
        <v>0.26300000000000001</v>
      </c>
      <c r="AI628" s="28">
        <f t="shared" si="318"/>
        <v>2.5446900494077322E-4</v>
      </c>
      <c r="AJ628" s="40">
        <f t="shared" si="315"/>
        <v>1.1455876646353974E-2</v>
      </c>
      <c r="AK628" s="28"/>
      <c r="AM628" s="14">
        <f>Rho_Coef0+Rho_Coef1*Solution!I628+Rho_Coef2*Solution!I628^2</f>
        <v>0.96298369644075665</v>
      </c>
      <c r="AO628" s="3" t="str">
        <f t="shared" si="296"/>
        <v xml:space="preserve"> </v>
      </c>
      <c r="AP628" s="3" t="str">
        <f t="shared" si="297"/>
        <v xml:space="preserve"> </v>
      </c>
      <c r="AQ628" s="3" t="str">
        <f t="shared" si="298"/>
        <v xml:space="preserve"> </v>
      </c>
      <c r="AR628" s="3" t="str">
        <f t="shared" si="299"/>
        <v xml:space="preserve"> </v>
      </c>
    </row>
    <row r="629" spans="1:44">
      <c r="A629" s="3">
        <f t="shared" si="300"/>
        <v>6.259999999999911</v>
      </c>
      <c r="B629" s="3">
        <f t="shared" si="320"/>
        <v>0</v>
      </c>
      <c r="C629" s="3">
        <f t="shared" si="321"/>
        <v>4.8229000000000486</v>
      </c>
      <c r="D629" s="14">
        <f t="shared" si="301"/>
        <v>-0.25333463450018368</v>
      </c>
      <c r="E629" s="14">
        <f t="shared" si="294"/>
        <v>-0.1123437727139672</v>
      </c>
      <c r="F629" s="14">
        <f t="shared" si="322"/>
        <v>-0.3656784072141509</v>
      </c>
      <c r="G629" s="3">
        <f t="shared" si="295"/>
        <v>-31.92059573463845</v>
      </c>
      <c r="H629" s="3">
        <f t="shared" si="323"/>
        <v>78.511683216883952</v>
      </c>
      <c r="I629" s="3">
        <f t="shared" si="324"/>
        <v>392.1518968434541</v>
      </c>
      <c r="P629" s="3" t="str">
        <f t="shared" si="319"/>
        <v xml:space="preserve"> </v>
      </c>
      <c r="Q629" s="3" t="str">
        <f t="shared" si="302"/>
        <v xml:space="preserve"> </v>
      </c>
      <c r="R629" s="3" t="str">
        <f t="shared" si="303"/>
        <v xml:space="preserve"> </v>
      </c>
      <c r="S629" s="3" t="str">
        <f t="shared" si="304"/>
        <v xml:space="preserve"> </v>
      </c>
      <c r="T629" s="3" t="str">
        <f t="shared" si="305"/>
        <v xml:space="preserve"> </v>
      </c>
      <c r="U629" s="3" t="str">
        <f t="shared" si="306"/>
        <v xml:space="preserve"> </v>
      </c>
      <c r="V629" s="3" t="str">
        <f t="shared" si="307"/>
        <v xml:space="preserve"> </v>
      </c>
      <c r="W629" s="3" t="str">
        <f t="shared" si="308"/>
        <v xml:space="preserve"> </v>
      </c>
      <c r="X629" s="3" t="str">
        <f t="shared" si="309"/>
        <v xml:space="preserve"> </v>
      </c>
      <c r="Y629" s="3">
        <f t="shared" si="310"/>
        <v>0</v>
      </c>
      <c r="AA629" s="16" t="str">
        <f t="shared" si="311"/>
        <v>UprStage</v>
      </c>
      <c r="AC629" s="3">
        <f t="shared" si="312"/>
        <v>2.3982428571428556</v>
      </c>
      <c r="AD629" s="3">
        <f t="shared" si="313"/>
        <v>19.801588161411491</v>
      </c>
      <c r="AE629" s="3">
        <f t="shared" si="314"/>
        <v>2.4246571428571926</v>
      </c>
      <c r="AF629" s="3">
        <f t="shared" si="316"/>
        <v>11.455876646353975</v>
      </c>
      <c r="AH629" s="28">
        <f t="shared" si="317"/>
        <v>0.26300000000000001</v>
      </c>
      <c r="AI629" s="28">
        <f t="shared" si="318"/>
        <v>2.5446900494077322E-4</v>
      </c>
      <c r="AJ629" s="40">
        <f t="shared" si="315"/>
        <v>1.1455876646353974E-2</v>
      </c>
      <c r="AK629" s="28"/>
      <c r="AM629" s="14">
        <f>Rho_Coef0+Rho_Coef1*Solution!I629+Rho_Coef2*Solution!I629^2</f>
        <v>0.96291031293847973</v>
      </c>
      <c r="AO629" s="3" t="str">
        <f t="shared" si="296"/>
        <v xml:space="preserve"> </v>
      </c>
      <c r="AP629" s="3" t="str">
        <f t="shared" si="297"/>
        <v xml:space="preserve"> </v>
      </c>
      <c r="AQ629" s="3" t="str">
        <f t="shared" si="298"/>
        <v xml:space="preserve"> </v>
      </c>
      <c r="AR629" s="3" t="str">
        <f t="shared" si="299"/>
        <v xml:space="preserve"> </v>
      </c>
    </row>
    <row r="630" spans="1:44">
      <c r="A630" s="3">
        <f t="shared" si="300"/>
        <v>6.2699999999999108</v>
      </c>
      <c r="B630" s="3">
        <f t="shared" si="320"/>
        <v>0</v>
      </c>
      <c r="C630" s="3">
        <f t="shared" si="321"/>
        <v>4.8229000000000486</v>
      </c>
      <c r="D630" s="14">
        <f t="shared" si="301"/>
        <v>-0.25125970185219676</v>
      </c>
      <c r="E630" s="14">
        <f t="shared" si="294"/>
        <v>-0.1123437727139672</v>
      </c>
      <c r="F630" s="14">
        <f t="shared" si="322"/>
        <v>-0.36360347456616393</v>
      </c>
      <c r="G630" s="3">
        <f t="shared" si="295"/>
        <v>-31.739471870263799</v>
      </c>
      <c r="H630" s="3">
        <f t="shared" si="323"/>
        <v>78.192477259537569</v>
      </c>
      <c r="I630" s="3">
        <f t="shared" si="324"/>
        <v>392.93542670202942</v>
      </c>
      <c r="P630" s="3" t="str">
        <f t="shared" si="319"/>
        <v xml:space="preserve"> </v>
      </c>
      <c r="Q630" s="3" t="str">
        <f t="shared" si="302"/>
        <v xml:space="preserve"> </v>
      </c>
      <c r="R630" s="3" t="str">
        <f t="shared" si="303"/>
        <v xml:space="preserve"> </v>
      </c>
      <c r="S630" s="3" t="str">
        <f t="shared" si="304"/>
        <v xml:space="preserve"> </v>
      </c>
      <c r="T630" s="3" t="str">
        <f t="shared" si="305"/>
        <v xml:space="preserve"> </v>
      </c>
      <c r="U630" s="3" t="str">
        <f t="shared" si="306"/>
        <v xml:space="preserve"> </v>
      </c>
      <c r="V630" s="3" t="str">
        <f t="shared" si="307"/>
        <v xml:space="preserve"> </v>
      </c>
      <c r="W630" s="3" t="str">
        <f t="shared" si="308"/>
        <v xml:space="preserve"> </v>
      </c>
      <c r="X630" s="3" t="str">
        <f t="shared" si="309"/>
        <v xml:space="preserve"> </v>
      </c>
      <c r="Y630" s="3">
        <f t="shared" si="310"/>
        <v>0</v>
      </c>
      <c r="AA630" s="16" t="str">
        <f t="shared" si="311"/>
        <v>UprStage</v>
      </c>
      <c r="AC630" s="3">
        <f t="shared" si="312"/>
        <v>2.3982428571428556</v>
      </c>
      <c r="AD630" s="3">
        <f t="shared" si="313"/>
        <v>19.801588161411491</v>
      </c>
      <c r="AE630" s="3">
        <f t="shared" si="314"/>
        <v>2.4246571428571926</v>
      </c>
      <c r="AF630" s="3">
        <f t="shared" si="316"/>
        <v>11.455876646353975</v>
      </c>
      <c r="AH630" s="28">
        <f t="shared" si="317"/>
        <v>0.26300000000000001</v>
      </c>
      <c r="AI630" s="28">
        <f t="shared" si="318"/>
        <v>2.5446900494077322E-4</v>
      </c>
      <c r="AJ630" s="40">
        <f t="shared" si="315"/>
        <v>1.1455876646353974E-2</v>
      </c>
      <c r="AK630" s="28"/>
      <c r="AM630" s="14">
        <f>Rho_Coef0+Rho_Coef1*Solution!I630+Rho_Coef2*Solution!I630^2</f>
        <v>0.96283723222758721</v>
      </c>
      <c r="AO630" s="3" t="str">
        <f t="shared" si="296"/>
        <v xml:space="preserve"> </v>
      </c>
      <c r="AP630" s="3" t="str">
        <f t="shared" si="297"/>
        <v xml:space="preserve"> </v>
      </c>
      <c r="AQ630" s="3" t="str">
        <f t="shared" si="298"/>
        <v xml:space="preserve"> </v>
      </c>
      <c r="AR630" s="3" t="str">
        <f t="shared" si="299"/>
        <v xml:space="preserve"> </v>
      </c>
    </row>
    <row r="631" spans="1:44">
      <c r="A631" s="3">
        <f t="shared" si="300"/>
        <v>6.2799999999999105</v>
      </c>
      <c r="B631" s="3">
        <f t="shared" si="320"/>
        <v>0</v>
      </c>
      <c r="C631" s="3">
        <f t="shared" si="321"/>
        <v>4.8229000000000486</v>
      </c>
      <c r="D631" s="14">
        <f t="shared" si="301"/>
        <v>-0.24920512688514906</v>
      </c>
      <c r="E631" s="14">
        <f t="shared" si="294"/>
        <v>-0.1123437727139672</v>
      </c>
      <c r="F631" s="14">
        <f t="shared" si="322"/>
        <v>-0.36154889959911629</v>
      </c>
      <c r="G631" s="3">
        <f t="shared" si="295"/>
        <v>-31.560125057228625</v>
      </c>
      <c r="H631" s="3">
        <f t="shared" si="323"/>
        <v>77.875082540834924</v>
      </c>
      <c r="I631" s="3">
        <f t="shared" si="324"/>
        <v>393.71577346837194</v>
      </c>
      <c r="P631" s="3" t="str">
        <f t="shared" si="319"/>
        <v xml:space="preserve"> </v>
      </c>
      <c r="Q631" s="3" t="str">
        <f t="shared" si="302"/>
        <v xml:space="preserve"> </v>
      </c>
      <c r="R631" s="3" t="str">
        <f t="shared" si="303"/>
        <v xml:space="preserve"> </v>
      </c>
      <c r="S631" s="3" t="str">
        <f t="shared" si="304"/>
        <v xml:space="preserve"> </v>
      </c>
      <c r="T631" s="3" t="str">
        <f t="shared" si="305"/>
        <v xml:space="preserve"> </v>
      </c>
      <c r="U631" s="3" t="str">
        <f t="shared" si="306"/>
        <v xml:space="preserve"> </v>
      </c>
      <c r="V631" s="3" t="str">
        <f t="shared" si="307"/>
        <v xml:space="preserve"> </v>
      </c>
      <c r="W631" s="3" t="str">
        <f t="shared" si="308"/>
        <v xml:space="preserve"> </v>
      </c>
      <c r="X631" s="3" t="str">
        <f t="shared" si="309"/>
        <v xml:space="preserve"> </v>
      </c>
      <c r="Y631" s="3">
        <f t="shared" si="310"/>
        <v>0</v>
      </c>
      <c r="AA631" s="16" t="str">
        <f t="shared" si="311"/>
        <v>UprStage</v>
      </c>
      <c r="AC631" s="3">
        <f t="shared" si="312"/>
        <v>2.3982428571428556</v>
      </c>
      <c r="AD631" s="3">
        <f t="shared" si="313"/>
        <v>19.801588161411491</v>
      </c>
      <c r="AE631" s="3">
        <f t="shared" si="314"/>
        <v>2.4246571428571926</v>
      </c>
      <c r="AF631" s="3">
        <f t="shared" si="316"/>
        <v>11.455876646353975</v>
      </c>
      <c r="AH631" s="28">
        <f t="shared" si="317"/>
        <v>0.26300000000000001</v>
      </c>
      <c r="AI631" s="28">
        <f t="shared" si="318"/>
        <v>2.5446900494077322E-4</v>
      </c>
      <c r="AJ631" s="40">
        <f t="shared" si="315"/>
        <v>1.1455876646353974E-2</v>
      </c>
      <c r="AK631" s="28"/>
      <c r="AM631" s="14">
        <f>Rho_Coef0+Rho_Coef1*Solution!I631+Rho_Coef2*Solution!I631^2</f>
        <v>0.9627644525591561</v>
      </c>
      <c r="AO631" s="3" t="str">
        <f t="shared" si="296"/>
        <v xml:space="preserve"> </v>
      </c>
      <c r="AP631" s="3" t="str">
        <f t="shared" si="297"/>
        <v xml:space="preserve"> </v>
      </c>
      <c r="AQ631" s="3" t="str">
        <f t="shared" si="298"/>
        <v xml:space="preserve"> </v>
      </c>
      <c r="AR631" s="3" t="str">
        <f t="shared" si="299"/>
        <v xml:space="preserve"> </v>
      </c>
    </row>
    <row r="632" spans="1:44">
      <c r="A632" s="3">
        <f t="shared" si="300"/>
        <v>6.2899999999999103</v>
      </c>
      <c r="B632" s="3">
        <f t="shared" si="320"/>
        <v>0</v>
      </c>
      <c r="C632" s="3">
        <f t="shared" si="321"/>
        <v>4.8229000000000486</v>
      </c>
      <c r="D632" s="14">
        <f t="shared" si="301"/>
        <v>-0.24717064769192768</v>
      </c>
      <c r="E632" s="14">
        <f t="shared" si="294"/>
        <v>-0.1123437727139672</v>
      </c>
      <c r="F632" s="14">
        <f t="shared" si="322"/>
        <v>-0.35951442040589487</v>
      </c>
      <c r="G632" s="3">
        <f t="shared" si="295"/>
        <v>-31.382532433283174</v>
      </c>
      <c r="H632" s="3">
        <f t="shared" si="323"/>
        <v>77.559481290262639</v>
      </c>
      <c r="I632" s="3">
        <f t="shared" si="324"/>
        <v>394.49295516715858</v>
      </c>
      <c r="P632" s="3" t="str">
        <f t="shared" si="319"/>
        <v xml:space="preserve"> </v>
      </c>
      <c r="Q632" s="3" t="str">
        <f t="shared" si="302"/>
        <v xml:space="preserve"> </v>
      </c>
      <c r="R632" s="3" t="str">
        <f t="shared" si="303"/>
        <v xml:space="preserve"> </v>
      </c>
      <c r="S632" s="3" t="str">
        <f t="shared" si="304"/>
        <v xml:space="preserve"> </v>
      </c>
      <c r="T632" s="3" t="str">
        <f t="shared" si="305"/>
        <v xml:space="preserve"> </v>
      </c>
      <c r="U632" s="3" t="str">
        <f t="shared" si="306"/>
        <v xml:space="preserve"> </v>
      </c>
      <c r="V632" s="3" t="str">
        <f t="shared" si="307"/>
        <v xml:space="preserve"> </v>
      </c>
      <c r="W632" s="3" t="str">
        <f t="shared" si="308"/>
        <v xml:space="preserve"> </v>
      </c>
      <c r="X632" s="3" t="str">
        <f t="shared" si="309"/>
        <v xml:space="preserve"> </v>
      </c>
      <c r="Y632" s="3">
        <f t="shared" si="310"/>
        <v>0</v>
      </c>
      <c r="AA632" s="16" t="str">
        <f t="shared" si="311"/>
        <v>UprStage</v>
      </c>
      <c r="AC632" s="3">
        <f t="shared" si="312"/>
        <v>2.3982428571428556</v>
      </c>
      <c r="AD632" s="3">
        <f t="shared" si="313"/>
        <v>19.801588161411491</v>
      </c>
      <c r="AE632" s="3">
        <f t="shared" si="314"/>
        <v>2.4246571428571926</v>
      </c>
      <c r="AF632" s="3">
        <f t="shared" si="316"/>
        <v>11.455876646353975</v>
      </c>
      <c r="AH632" s="28">
        <f t="shared" si="317"/>
        <v>0.26300000000000001</v>
      </c>
      <c r="AI632" s="28">
        <f t="shared" si="318"/>
        <v>2.5446900494077322E-4</v>
      </c>
      <c r="AJ632" s="40">
        <f t="shared" si="315"/>
        <v>1.1455876646353974E-2</v>
      </c>
      <c r="AK632" s="28"/>
      <c r="AM632" s="14">
        <f>Rho_Coef0+Rho_Coef1*Solution!I632+Rho_Coef2*Solution!I632^2</f>
        <v>0.96269197220153935</v>
      </c>
      <c r="AO632" s="3" t="str">
        <f t="shared" si="296"/>
        <v xml:space="preserve"> </v>
      </c>
      <c r="AP632" s="3" t="str">
        <f t="shared" si="297"/>
        <v xml:space="preserve"> </v>
      </c>
      <c r="AQ632" s="3" t="str">
        <f t="shared" si="298"/>
        <v xml:space="preserve"> </v>
      </c>
      <c r="AR632" s="3" t="str">
        <f t="shared" si="299"/>
        <v xml:space="preserve"> </v>
      </c>
    </row>
    <row r="633" spans="1:44">
      <c r="A633" s="3">
        <f t="shared" si="300"/>
        <v>6.2999999999999101</v>
      </c>
      <c r="B633" s="3">
        <f t="shared" si="320"/>
        <v>0</v>
      </c>
      <c r="C633" s="3">
        <f t="shared" si="321"/>
        <v>4.8229000000000486</v>
      </c>
      <c r="D633" s="14">
        <f t="shared" si="301"/>
        <v>-0.24515600659155051</v>
      </c>
      <c r="E633" s="14">
        <f t="shared" si="294"/>
        <v>-0.1123437727139672</v>
      </c>
      <c r="F633" s="14">
        <f t="shared" si="322"/>
        <v>-0.35749977930551768</v>
      </c>
      <c r="G633" s="3">
        <f t="shared" si="295"/>
        <v>-31.206671505082767</v>
      </c>
      <c r="H633" s="3">
        <f t="shared" si="323"/>
        <v>77.245655965929814</v>
      </c>
      <c r="I633" s="3">
        <f t="shared" si="324"/>
        <v>395.26698964648597</v>
      </c>
      <c r="P633" s="3" t="str">
        <f t="shared" si="319"/>
        <v xml:space="preserve"> </v>
      </c>
      <c r="Q633" s="3" t="str">
        <f t="shared" si="302"/>
        <v xml:space="preserve"> </v>
      </c>
      <c r="R633" s="3" t="str">
        <f t="shared" si="303"/>
        <v xml:space="preserve"> </v>
      </c>
      <c r="S633" s="3" t="str">
        <f t="shared" si="304"/>
        <v xml:space="preserve"> </v>
      </c>
      <c r="T633" s="3" t="str">
        <f t="shared" si="305"/>
        <v xml:space="preserve"> </v>
      </c>
      <c r="U633" s="3" t="str">
        <f t="shared" si="306"/>
        <v xml:space="preserve"> </v>
      </c>
      <c r="V633" s="3" t="str">
        <f t="shared" si="307"/>
        <v xml:space="preserve"> </v>
      </c>
      <c r="W633" s="3" t="str">
        <f t="shared" si="308"/>
        <v xml:space="preserve"> </v>
      </c>
      <c r="X633" s="3" t="str">
        <f t="shared" si="309"/>
        <v xml:space="preserve"> </v>
      </c>
      <c r="Y633" s="3">
        <f t="shared" si="310"/>
        <v>0</v>
      </c>
      <c r="AA633" s="16" t="str">
        <f t="shared" si="311"/>
        <v>UprStage</v>
      </c>
      <c r="AC633" s="3">
        <f t="shared" si="312"/>
        <v>2.3982428571428556</v>
      </c>
      <c r="AD633" s="3">
        <f t="shared" si="313"/>
        <v>19.801588161411491</v>
      </c>
      <c r="AE633" s="3">
        <f t="shared" si="314"/>
        <v>2.4246571428571926</v>
      </c>
      <c r="AF633" s="3">
        <f t="shared" si="316"/>
        <v>11.455876646353975</v>
      </c>
      <c r="AH633" s="28">
        <f t="shared" si="317"/>
        <v>0.26300000000000001</v>
      </c>
      <c r="AI633" s="28">
        <f t="shared" si="318"/>
        <v>2.5446900494077322E-4</v>
      </c>
      <c r="AJ633" s="40">
        <f t="shared" si="315"/>
        <v>1.1455876646353974E-2</v>
      </c>
      <c r="AK633" s="28"/>
      <c r="AM633" s="14">
        <f>Rho_Coef0+Rho_Coef1*Solution!I633+Rho_Coef2*Solution!I633^2</f>
        <v>0.96261978944014337</v>
      </c>
      <c r="AO633" s="3" t="str">
        <f t="shared" si="296"/>
        <v xml:space="preserve"> </v>
      </c>
      <c r="AP633" s="3" t="str">
        <f t="shared" si="297"/>
        <v xml:space="preserve"> </v>
      </c>
      <c r="AQ633" s="3" t="str">
        <f t="shared" si="298"/>
        <v xml:space="preserve"> </v>
      </c>
      <c r="AR633" s="3" t="str">
        <f t="shared" si="299"/>
        <v xml:space="preserve"> </v>
      </c>
    </row>
    <row r="634" spans="1:44">
      <c r="A634" s="3">
        <f t="shared" si="300"/>
        <v>6.3099999999999099</v>
      </c>
      <c r="B634" s="3">
        <f t="shared" si="320"/>
        <v>0</v>
      </c>
      <c r="C634" s="3">
        <f t="shared" si="321"/>
        <v>4.8229000000000486</v>
      </c>
      <c r="D634" s="14">
        <f t="shared" si="301"/>
        <v>-0.24316095004755997</v>
      </c>
      <c r="E634" s="14">
        <f t="shared" si="294"/>
        <v>-0.1123437727139672</v>
      </c>
      <c r="F634" s="14">
        <f t="shared" si="322"/>
        <v>-0.35550472276152717</v>
      </c>
      <c r="G634" s="3">
        <f t="shared" si="295"/>
        <v>-31.032520141064239</v>
      </c>
      <c r="H634" s="3">
        <f t="shared" si="323"/>
        <v>76.933589250878981</v>
      </c>
      <c r="I634" s="3">
        <f t="shared" si="324"/>
        <v>396.03789458013824</v>
      </c>
      <c r="P634" s="3" t="str">
        <f t="shared" si="319"/>
        <v xml:space="preserve"> </v>
      </c>
      <c r="Q634" s="3" t="str">
        <f t="shared" si="302"/>
        <v xml:space="preserve"> </v>
      </c>
      <c r="R634" s="3" t="str">
        <f t="shared" si="303"/>
        <v xml:space="preserve"> </v>
      </c>
      <c r="S634" s="3" t="str">
        <f t="shared" si="304"/>
        <v xml:space="preserve"> </v>
      </c>
      <c r="T634" s="3" t="str">
        <f t="shared" si="305"/>
        <v xml:space="preserve"> </v>
      </c>
      <c r="U634" s="3" t="str">
        <f t="shared" si="306"/>
        <v xml:space="preserve"> </v>
      </c>
      <c r="V634" s="3" t="str">
        <f t="shared" si="307"/>
        <v xml:space="preserve"> </v>
      </c>
      <c r="W634" s="3" t="str">
        <f t="shared" si="308"/>
        <v xml:space="preserve"> </v>
      </c>
      <c r="X634" s="3" t="str">
        <f t="shared" si="309"/>
        <v xml:space="preserve"> </v>
      </c>
      <c r="Y634" s="3">
        <f t="shared" si="310"/>
        <v>0</v>
      </c>
      <c r="AA634" s="16" t="str">
        <f t="shared" si="311"/>
        <v>UprStage</v>
      </c>
      <c r="AC634" s="3">
        <f t="shared" si="312"/>
        <v>2.3982428571428556</v>
      </c>
      <c r="AD634" s="3">
        <f t="shared" si="313"/>
        <v>19.801588161411491</v>
      </c>
      <c r="AE634" s="3">
        <f t="shared" si="314"/>
        <v>2.4246571428571926</v>
      </c>
      <c r="AF634" s="3">
        <f t="shared" si="316"/>
        <v>11.455876646353975</v>
      </c>
      <c r="AH634" s="28">
        <f t="shared" si="317"/>
        <v>0.26300000000000001</v>
      </c>
      <c r="AI634" s="28">
        <f t="shared" si="318"/>
        <v>2.5446900494077322E-4</v>
      </c>
      <c r="AJ634" s="40">
        <f t="shared" si="315"/>
        <v>1.1455876646353974E-2</v>
      </c>
      <c r="AK634" s="28"/>
      <c r="AM634" s="14">
        <f>Rho_Coef0+Rho_Coef1*Solution!I634+Rho_Coef2*Solution!I634^2</f>
        <v>0.96254790257720768</v>
      </c>
      <c r="AO634" s="3" t="str">
        <f t="shared" si="296"/>
        <v xml:space="preserve"> </v>
      </c>
      <c r="AP634" s="3" t="str">
        <f t="shared" si="297"/>
        <v xml:space="preserve"> </v>
      </c>
      <c r="AQ634" s="3" t="str">
        <f t="shared" si="298"/>
        <v xml:space="preserve"> </v>
      </c>
      <c r="AR634" s="3" t="str">
        <f t="shared" si="299"/>
        <v xml:space="preserve"> </v>
      </c>
    </row>
    <row r="635" spans="1:44">
      <c r="A635" s="3">
        <f t="shared" si="300"/>
        <v>6.3199999999999097</v>
      </c>
      <c r="B635" s="3">
        <f t="shared" si="320"/>
        <v>0</v>
      </c>
      <c r="C635" s="3">
        <f t="shared" si="321"/>
        <v>4.8229000000000486</v>
      </c>
      <c r="D635" s="14">
        <f t="shared" si="301"/>
        <v>-0.24118522858825095</v>
      </c>
      <c r="E635" s="14">
        <f t="shared" si="294"/>
        <v>-0.1123437727139672</v>
      </c>
      <c r="F635" s="14">
        <f t="shared" si="322"/>
        <v>-0.35352900130221815</v>
      </c>
      <c r="G635" s="3">
        <f t="shared" si="295"/>
        <v>-30.860056564482537</v>
      </c>
      <c r="H635" s="3">
        <f t="shared" si="323"/>
        <v>76.623264049468332</v>
      </c>
      <c r="I635" s="3">
        <f t="shared" si="324"/>
        <v>396.80568746981879</v>
      </c>
      <c r="P635" s="3" t="str">
        <f t="shared" si="319"/>
        <v xml:space="preserve"> </v>
      </c>
      <c r="Q635" s="3" t="str">
        <f t="shared" si="302"/>
        <v xml:space="preserve"> </v>
      </c>
      <c r="R635" s="3" t="str">
        <f t="shared" si="303"/>
        <v xml:space="preserve"> </v>
      </c>
      <c r="S635" s="3" t="str">
        <f t="shared" si="304"/>
        <v xml:space="preserve"> </v>
      </c>
      <c r="T635" s="3" t="str">
        <f t="shared" si="305"/>
        <v xml:space="preserve"> </v>
      </c>
      <c r="U635" s="3" t="str">
        <f t="shared" si="306"/>
        <v xml:space="preserve"> </v>
      </c>
      <c r="V635" s="3" t="str">
        <f t="shared" si="307"/>
        <v xml:space="preserve"> </v>
      </c>
      <c r="W635" s="3" t="str">
        <f t="shared" si="308"/>
        <v xml:space="preserve"> </v>
      </c>
      <c r="X635" s="3" t="str">
        <f t="shared" si="309"/>
        <v xml:space="preserve"> </v>
      </c>
      <c r="Y635" s="3">
        <f t="shared" si="310"/>
        <v>0</v>
      </c>
      <c r="AA635" s="16" t="str">
        <f t="shared" si="311"/>
        <v>UprStage</v>
      </c>
      <c r="AC635" s="3">
        <f t="shared" si="312"/>
        <v>2.3982428571428556</v>
      </c>
      <c r="AD635" s="3">
        <f t="shared" si="313"/>
        <v>19.801588161411491</v>
      </c>
      <c r="AE635" s="3">
        <f t="shared" si="314"/>
        <v>2.4246571428571926</v>
      </c>
      <c r="AF635" s="3">
        <f t="shared" si="316"/>
        <v>11.455876646353975</v>
      </c>
      <c r="AH635" s="28">
        <f t="shared" si="317"/>
        <v>0.26300000000000001</v>
      </c>
      <c r="AI635" s="28">
        <f t="shared" si="318"/>
        <v>2.5446900494077322E-4</v>
      </c>
      <c r="AJ635" s="40">
        <f t="shared" si="315"/>
        <v>1.1455876646353974E-2</v>
      </c>
      <c r="AK635" s="28"/>
      <c r="AM635" s="14">
        <f>Rho_Coef0+Rho_Coef1*Solution!I635+Rho_Coef2*Solution!I635^2</f>
        <v>0.96247630993158861</v>
      </c>
      <c r="AO635" s="3" t="str">
        <f t="shared" si="296"/>
        <v xml:space="preserve"> </v>
      </c>
      <c r="AP635" s="3" t="str">
        <f t="shared" si="297"/>
        <v xml:space="preserve"> </v>
      </c>
      <c r="AQ635" s="3" t="str">
        <f t="shared" si="298"/>
        <v xml:space="preserve"> </v>
      </c>
      <c r="AR635" s="3" t="str">
        <f t="shared" si="299"/>
        <v xml:space="preserve"> </v>
      </c>
    </row>
    <row r="636" spans="1:44">
      <c r="A636" s="3">
        <f t="shared" si="300"/>
        <v>6.3299999999999095</v>
      </c>
      <c r="B636" s="3">
        <f t="shared" si="320"/>
        <v>0</v>
      </c>
      <c r="C636" s="3">
        <f t="shared" si="321"/>
        <v>4.8229000000000486</v>
      </c>
      <c r="D636" s="14">
        <f t="shared" si="301"/>
        <v>-0.23922859672868668</v>
      </c>
      <c r="E636" s="14">
        <f t="shared" si="294"/>
        <v>-0.1123437727139672</v>
      </c>
      <c r="F636" s="14">
        <f t="shared" si="322"/>
        <v>-0.35157236944265391</v>
      </c>
      <c r="G636" s="3">
        <f t="shared" si="295"/>
        <v>-30.689259346603365</v>
      </c>
      <c r="H636" s="3">
        <f t="shared" si="323"/>
        <v>76.314663483823509</v>
      </c>
      <c r="I636" s="3">
        <f t="shared" si="324"/>
        <v>397.57038564734614</v>
      </c>
      <c r="P636" s="3" t="str">
        <f t="shared" si="319"/>
        <v xml:space="preserve"> </v>
      </c>
      <c r="Q636" s="3" t="str">
        <f t="shared" si="302"/>
        <v xml:space="preserve"> </v>
      </c>
      <c r="R636" s="3" t="str">
        <f t="shared" si="303"/>
        <v xml:space="preserve"> </v>
      </c>
      <c r="S636" s="3" t="str">
        <f t="shared" si="304"/>
        <v xml:space="preserve"> </v>
      </c>
      <c r="T636" s="3" t="str">
        <f t="shared" si="305"/>
        <v xml:space="preserve"> </v>
      </c>
      <c r="U636" s="3" t="str">
        <f t="shared" si="306"/>
        <v xml:space="preserve"> </v>
      </c>
      <c r="V636" s="3" t="str">
        <f t="shared" si="307"/>
        <v xml:space="preserve"> </v>
      </c>
      <c r="W636" s="3" t="str">
        <f t="shared" si="308"/>
        <v xml:space="preserve"> </v>
      </c>
      <c r="X636" s="3" t="str">
        <f t="shared" si="309"/>
        <v xml:space="preserve"> </v>
      </c>
      <c r="Y636" s="3">
        <f t="shared" si="310"/>
        <v>0</v>
      </c>
      <c r="AA636" s="16" t="str">
        <f t="shared" si="311"/>
        <v>UprStage</v>
      </c>
      <c r="AC636" s="3">
        <f t="shared" si="312"/>
        <v>2.3982428571428556</v>
      </c>
      <c r="AD636" s="3">
        <f t="shared" si="313"/>
        <v>19.801588161411491</v>
      </c>
      <c r="AE636" s="3">
        <f t="shared" si="314"/>
        <v>2.4246571428571926</v>
      </c>
      <c r="AF636" s="3">
        <f t="shared" si="316"/>
        <v>11.455876646353975</v>
      </c>
      <c r="AH636" s="28">
        <f t="shared" si="317"/>
        <v>0.26300000000000001</v>
      </c>
      <c r="AI636" s="28">
        <f t="shared" si="318"/>
        <v>2.5446900494077322E-4</v>
      </c>
      <c r="AJ636" s="40">
        <f t="shared" si="315"/>
        <v>1.1455876646353974E-2</v>
      </c>
      <c r="AK636" s="28"/>
      <c r="AM636" s="14">
        <f>Rho_Coef0+Rho_Coef1*Solution!I636+Rho_Coef2*Solution!I636^2</f>
        <v>0.96240500983854571</v>
      </c>
      <c r="AO636" s="3" t="str">
        <f t="shared" si="296"/>
        <v xml:space="preserve"> </v>
      </c>
      <c r="AP636" s="3" t="str">
        <f t="shared" si="297"/>
        <v xml:space="preserve"> </v>
      </c>
      <c r="AQ636" s="3" t="str">
        <f t="shared" si="298"/>
        <v xml:space="preserve"> </v>
      </c>
      <c r="AR636" s="3" t="str">
        <f t="shared" si="299"/>
        <v xml:space="preserve"> </v>
      </c>
    </row>
    <row r="637" spans="1:44">
      <c r="A637" s="3">
        <f t="shared" si="300"/>
        <v>6.3399999999999093</v>
      </c>
      <c r="B637" s="3">
        <f t="shared" si="320"/>
        <v>0</v>
      </c>
      <c r="C637" s="3">
        <f t="shared" si="321"/>
        <v>4.8229000000000486</v>
      </c>
      <c r="D637" s="14">
        <f t="shared" si="301"/>
        <v>-0.23729081289445669</v>
      </c>
      <c r="E637" s="14">
        <f t="shared" si="294"/>
        <v>-0.1123437727139672</v>
      </c>
      <c r="F637" s="14">
        <f t="shared" si="322"/>
        <v>-0.34963458560842386</v>
      </c>
      <c r="G637" s="3">
        <f t="shared" si="295"/>
        <v>-30.520107400047902</v>
      </c>
      <c r="H637" s="3">
        <f t="shared" si="323"/>
        <v>76.007770890357477</v>
      </c>
      <c r="I637" s="3">
        <f t="shared" si="324"/>
        <v>398.33200627681435</v>
      </c>
      <c r="P637" s="3" t="str">
        <f t="shared" si="319"/>
        <v xml:space="preserve"> </v>
      </c>
      <c r="Q637" s="3" t="str">
        <f t="shared" si="302"/>
        <v xml:space="preserve"> </v>
      </c>
      <c r="R637" s="3" t="str">
        <f t="shared" si="303"/>
        <v xml:space="preserve"> </v>
      </c>
      <c r="S637" s="3" t="str">
        <f t="shared" si="304"/>
        <v xml:space="preserve"> </v>
      </c>
      <c r="T637" s="3" t="str">
        <f t="shared" si="305"/>
        <v xml:space="preserve"> </v>
      </c>
      <c r="U637" s="3" t="str">
        <f t="shared" si="306"/>
        <v xml:space="preserve"> </v>
      </c>
      <c r="V637" s="3" t="str">
        <f t="shared" si="307"/>
        <v xml:space="preserve"> </v>
      </c>
      <c r="W637" s="3" t="str">
        <f t="shared" si="308"/>
        <v xml:space="preserve"> </v>
      </c>
      <c r="X637" s="3" t="str">
        <f t="shared" si="309"/>
        <v xml:space="preserve"> </v>
      </c>
      <c r="Y637" s="3">
        <f t="shared" si="310"/>
        <v>0</v>
      </c>
      <c r="AA637" s="16" t="str">
        <f t="shared" si="311"/>
        <v>UprStage</v>
      </c>
      <c r="AC637" s="3">
        <f t="shared" si="312"/>
        <v>2.3982428571428556</v>
      </c>
      <c r="AD637" s="3">
        <f t="shared" si="313"/>
        <v>19.801588161411491</v>
      </c>
      <c r="AE637" s="3">
        <f t="shared" si="314"/>
        <v>2.4246571428571926</v>
      </c>
      <c r="AF637" s="3">
        <f t="shared" si="316"/>
        <v>11.455876646353975</v>
      </c>
      <c r="AH637" s="28">
        <f t="shared" si="317"/>
        <v>0.26300000000000001</v>
      </c>
      <c r="AI637" s="28">
        <f t="shared" si="318"/>
        <v>2.5446900494077322E-4</v>
      </c>
      <c r="AJ637" s="40">
        <f t="shared" si="315"/>
        <v>1.1455876646353974E-2</v>
      </c>
      <c r="AK637" s="28"/>
      <c r="AM637" s="14">
        <f>Rho_Coef0+Rho_Coef1*Solution!I637+Rho_Coef2*Solution!I637^2</f>
        <v>0.96233400064953345</v>
      </c>
      <c r="AO637" s="3" t="str">
        <f t="shared" si="296"/>
        <v xml:space="preserve"> </v>
      </c>
      <c r="AP637" s="3" t="str">
        <f t="shared" si="297"/>
        <v xml:space="preserve"> </v>
      </c>
      <c r="AQ637" s="3" t="str">
        <f t="shared" si="298"/>
        <v xml:space="preserve"> </v>
      </c>
      <c r="AR637" s="3" t="str">
        <f t="shared" si="299"/>
        <v xml:space="preserve"> </v>
      </c>
    </row>
    <row r="638" spans="1:44">
      <c r="A638" s="3">
        <f t="shared" si="300"/>
        <v>6.3499999999999091</v>
      </c>
      <c r="B638" s="3">
        <f t="shared" si="320"/>
        <v>0</v>
      </c>
      <c r="C638" s="3">
        <f t="shared" si="321"/>
        <v>4.8229000000000486</v>
      </c>
      <c r="D638" s="14">
        <f t="shared" si="301"/>
        <v>-0.23537163934713293</v>
      </c>
      <c r="E638" s="14">
        <f t="shared" si="294"/>
        <v>-0.1123437727139672</v>
      </c>
      <c r="F638" s="14">
        <f t="shared" si="322"/>
        <v>-0.34771541206110013</v>
      </c>
      <c r="G638" s="3">
        <f t="shared" si="295"/>
        <v>-30.352579972285788</v>
      </c>
      <c r="H638" s="3">
        <f t="shared" si="323"/>
        <v>75.702569816356998</v>
      </c>
      <c r="I638" s="3">
        <f t="shared" si="324"/>
        <v>399.09056635671931</v>
      </c>
      <c r="P638" s="3" t="str">
        <f t="shared" si="319"/>
        <v xml:space="preserve"> </v>
      </c>
      <c r="Q638" s="3" t="str">
        <f t="shared" si="302"/>
        <v xml:space="preserve"> </v>
      </c>
      <c r="R638" s="3" t="str">
        <f t="shared" si="303"/>
        <v xml:space="preserve"> </v>
      </c>
      <c r="S638" s="3" t="str">
        <f t="shared" si="304"/>
        <v xml:space="preserve"> </v>
      </c>
      <c r="T638" s="3" t="str">
        <f t="shared" si="305"/>
        <v xml:space="preserve"> </v>
      </c>
      <c r="U638" s="3" t="str">
        <f t="shared" si="306"/>
        <v xml:space="preserve"> </v>
      </c>
      <c r="V638" s="3" t="str">
        <f t="shared" si="307"/>
        <v xml:space="preserve"> </v>
      </c>
      <c r="W638" s="3" t="str">
        <f t="shared" si="308"/>
        <v xml:space="preserve"> </v>
      </c>
      <c r="X638" s="3" t="str">
        <f t="shared" si="309"/>
        <v xml:space="preserve"> </v>
      </c>
      <c r="Y638" s="3">
        <f t="shared" si="310"/>
        <v>0</v>
      </c>
      <c r="AA638" s="16" t="str">
        <f t="shared" si="311"/>
        <v>UprStage</v>
      </c>
      <c r="AC638" s="3">
        <f t="shared" si="312"/>
        <v>2.3982428571428556</v>
      </c>
      <c r="AD638" s="3">
        <f t="shared" si="313"/>
        <v>19.801588161411491</v>
      </c>
      <c r="AE638" s="3">
        <f t="shared" si="314"/>
        <v>2.4246571428571926</v>
      </c>
      <c r="AF638" s="3">
        <f t="shared" si="316"/>
        <v>11.455876646353975</v>
      </c>
      <c r="AH638" s="28">
        <f t="shared" si="317"/>
        <v>0.26300000000000001</v>
      </c>
      <c r="AI638" s="28">
        <f t="shared" si="318"/>
        <v>2.5446900494077322E-4</v>
      </c>
      <c r="AJ638" s="40">
        <f t="shared" si="315"/>
        <v>1.1455876646353974E-2</v>
      </c>
      <c r="AK638" s="28"/>
      <c r="AM638" s="14">
        <f>Rho_Coef0+Rho_Coef1*Solution!I638+Rho_Coef2*Solution!I638^2</f>
        <v>0.96226328073199374</v>
      </c>
      <c r="AO638" s="3" t="str">
        <f t="shared" si="296"/>
        <v xml:space="preserve"> </v>
      </c>
      <c r="AP638" s="3" t="str">
        <f t="shared" si="297"/>
        <v xml:space="preserve"> </v>
      </c>
      <c r="AQ638" s="3" t="str">
        <f t="shared" si="298"/>
        <v xml:space="preserve"> </v>
      </c>
      <c r="AR638" s="3" t="str">
        <f t="shared" si="299"/>
        <v xml:space="preserve"> </v>
      </c>
    </row>
    <row r="639" spans="1:44">
      <c r="A639" s="3">
        <f t="shared" si="300"/>
        <v>6.3599999999999088</v>
      </c>
      <c r="B639" s="3">
        <f t="shared" si="320"/>
        <v>0</v>
      </c>
      <c r="C639" s="3">
        <f t="shared" si="321"/>
        <v>4.8229000000000486</v>
      </c>
      <c r="D639" s="14">
        <f t="shared" si="301"/>
        <v>-0.23347084211137997</v>
      </c>
      <c r="E639" s="14">
        <f t="shared" si="294"/>
        <v>-0.1123437727139672</v>
      </c>
      <c r="F639" s="14">
        <f t="shared" si="322"/>
        <v>-0.34581461482534714</v>
      </c>
      <c r="G639" s="3">
        <f t="shared" si="295"/>
        <v>-30.186656639272428</v>
      </c>
      <c r="H639" s="3">
        <f t="shared" si="323"/>
        <v>75.399044016634136</v>
      </c>
      <c r="I639" s="3">
        <f t="shared" si="324"/>
        <v>399.84608272205088</v>
      </c>
      <c r="P639" s="3" t="str">
        <f t="shared" si="319"/>
        <v xml:space="preserve"> </v>
      </c>
      <c r="Q639" s="3" t="str">
        <f t="shared" si="302"/>
        <v xml:space="preserve"> </v>
      </c>
      <c r="R639" s="3" t="str">
        <f t="shared" si="303"/>
        <v xml:space="preserve"> </v>
      </c>
      <c r="S639" s="3" t="str">
        <f t="shared" si="304"/>
        <v xml:space="preserve"> </v>
      </c>
      <c r="T639" s="3" t="str">
        <f t="shared" si="305"/>
        <v xml:space="preserve"> </v>
      </c>
      <c r="U639" s="3" t="str">
        <f t="shared" si="306"/>
        <v xml:space="preserve"> </v>
      </c>
      <c r="V639" s="3" t="str">
        <f t="shared" si="307"/>
        <v xml:space="preserve"> </v>
      </c>
      <c r="W639" s="3" t="str">
        <f t="shared" si="308"/>
        <v xml:space="preserve"> </v>
      </c>
      <c r="X639" s="3" t="str">
        <f t="shared" si="309"/>
        <v xml:space="preserve"> </v>
      </c>
      <c r="Y639" s="3">
        <f t="shared" si="310"/>
        <v>0</v>
      </c>
      <c r="AA639" s="16" t="str">
        <f t="shared" si="311"/>
        <v>UprStage</v>
      </c>
      <c r="AC639" s="3">
        <f t="shared" si="312"/>
        <v>2.3982428571428556</v>
      </c>
      <c r="AD639" s="3">
        <f t="shared" si="313"/>
        <v>19.801588161411491</v>
      </c>
      <c r="AE639" s="3">
        <f t="shared" si="314"/>
        <v>2.4246571428571926</v>
      </c>
      <c r="AF639" s="3">
        <f t="shared" si="316"/>
        <v>11.455876646353975</v>
      </c>
      <c r="AH639" s="28">
        <f t="shared" si="317"/>
        <v>0.26300000000000001</v>
      </c>
      <c r="AI639" s="28">
        <f t="shared" si="318"/>
        <v>2.5446900494077322E-4</v>
      </c>
      <c r="AJ639" s="40">
        <f t="shared" si="315"/>
        <v>1.1455876646353974E-2</v>
      </c>
      <c r="AK639" s="28"/>
      <c r="AM639" s="14">
        <f>Rho_Coef0+Rho_Coef1*Solution!I639+Rho_Coef2*Solution!I639^2</f>
        <v>0.96219284846915376</v>
      </c>
      <c r="AO639" s="3" t="str">
        <f t="shared" si="296"/>
        <v xml:space="preserve"> </v>
      </c>
      <c r="AP639" s="3" t="str">
        <f t="shared" si="297"/>
        <v xml:space="preserve"> </v>
      </c>
      <c r="AQ639" s="3" t="str">
        <f t="shared" si="298"/>
        <v xml:space="preserve"> </v>
      </c>
      <c r="AR639" s="3" t="str">
        <f t="shared" si="299"/>
        <v xml:space="preserve"> </v>
      </c>
    </row>
    <row r="640" spans="1:44">
      <c r="A640" s="3">
        <f t="shared" si="300"/>
        <v>6.3699999999999086</v>
      </c>
      <c r="B640" s="3">
        <f t="shared" si="320"/>
        <v>0</v>
      </c>
      <c r="C640" s="3">
        <f t="shared" si="321"/>
        <v>4.8229000000000486</v>
      </c>
      <c r="D640" s="14">
        <f t="shared" si="301"/>
        <v>-0.23158819090367858</v>
      </c>
      <c r="E640" s="14">
        <f t="shared" si="294"/>
        <v>-0.1123437727139672</v>
      </c>
      <c r="F640" s="14">
        <f t="shared" si="322"/>
        <v>-0.34393196361764578</v>
      </c>
      <c r="G640" s="3">
        <f t="shared" si="295"/>
        <v>-30.022317299227197</v>
      </c>
      <c r="H640" s="3">
        <f t="shared" si="323"/>
        <v>75.097177450241418</v>
      </c>
      <c r="I640" s="3">
        <f t="shared" si="324"/>
        <v>400.59857204635222</v>
      </c>
      <c r="P640" s="3" t="str">
        <f t="shared" si="319"/>
        <v xml:space="preserve"> </v>
      </c>
      <c r="Q640" s="3" t="str">
        <f t="shared" si="302"/>
        <v xml:space="preserve"> </v>
      </c>
      <c r="R640" s="3" t="str">
        <f t="shared" si="303"/>
        <v xml:space="preserve"> </v>
      </c>
      <c r="S640" s="3" t="str">
        <f t="shared" si="304"/>
        <v xml:space="preserve"> </v>
      </c>
      <c r="T640" s="3" t="str">
        <f t="shared" si="305"/>
        <v xml:space="preserve"> </v>
      </c>
      <c r="U640" s="3" t="str">
        <f t="shared" si="306"/>
        <v xml:space="preserve"> </v>
      </c>
      <c r="V640" s="3" t="str">
        <f t="shared" si="307"/>
        <v xml:space="preserve"> </v>
      </c>
      <c r="W640" s="3" t="str">
        <f t="shared" si="308"/>
        <v xml:space="preserve"> </v>
      </c>
      <c r="X640" s="3" t="str">
        <f t="shared" si="309"/>
        <v xml:space="preserve"> </v>
      </c>
      <c r="Y640" s="3">
        <f t="shared" si="310"/>
        <v>0</v>
      </c>
      <c r="AA640" s="16" t="str">
        <f t="shared" si="311"/>
        <v>UprStage</v>
      </c>
      <c r="AC640" s="3">
        <f t="shared" si="312"/>
        <v>2.3982428571428556</v>
      </c>
      <c r="AD640" s="3">
        <f t="shared" si="313"/>
        <v>19.801588161411491</v>
      </c>
      <c r="AE640" s="3">
        <f t="shared" si="314"/>
        <v>2.4246571428571926</v>
      </c>
      <c r="AF640" s="3">
        <f t="shared" si="316"/>
        <v>11.455876646353975</v>
      </c>
      <c r="AH640" s="28">
        <f t="shared" si="317"/>
        <v>0.26300000000000001</v>
      </c>
      <c r="AI640" s="28">
        <f t="shared" si="318"/>
        <v>2.5446900494077322E-4</v>
      </c>
      <c r="AJ640" s="40">
        <f t="shared" si="315"/>
        <v>1.1455876646353974E-2</v>
      </c>
      <c r="AK640" s="28"/>
      <c r="AM640" s="14">
        <f>Rho_Coef0+Rho_Coef1*Solution!I640+Rho_Coef2*Solution!I640^2</f>
        <v>0.96212270225982632</v>
      </c>
      <c r="AO640" s="3" t="str">
        <f t="shared" si="296"/>
        <v xml:space="preserve"> </v>
      </c>
      <c r="AP640" s="3" t="str">
        <f t="shared" si="297"/>
        <v xml:space="preserve"> </v>
      </c>
      <c r="AQ640" s="3" t="str">
        <f t="shared" si="298"/>
        <v xml:space="preserve"> </v>
      </c>
      <c r="AR640" s="3" t="str">
        <f t="shared" si="299"/>
        <v xml:space="preserve"> </v>
      </c>
    </row>
    <row r="641" spans="1:44">
      <c r="A641" s="3">
        <f t="shared" si="300"/>
        <v>6.3799999999999084</v>
      </c>
      <c r="B641" s="3">
        <f t="shared" si="320"/>
        <v>0</v>
      </c>
      <c r="C641" s="3">
        <f t="shared" si="321"/>
        <v>4.8229000000000486</v>
      </c>
      <c r="D641" s="14">
        <f t="shared" si="301"/>
        <v>-0.22972345906262115</v>
      </c>
      <c r="E641" s="14">
        <f t="shared" si="294"/>
        <v>-0.1123437727139672</v>
      </c>
      <c r="F641" s="14">
        <f t="shared" si="322"/>
        <v>-0.34206723177658838</v>
      </c>
      <c r="G641" s="3">
        <f t="shared" si="295"/>
        <v>-29.85954216654882</v>
      </c>
      <c r="H641" s="3">
        <f t="shared" si="323"/>
        <v>74.796954277249142</v>
      </c>
      <c r="I641" s="3">
        <f t="shared" si="324"/>
        <v>401.34805084374631</v>
      </c>
      <c r="P641" s="3" t="str">
        <f t="shared" si="319"/>
        <v xml:space="preserve"> </v>
      </c>
      <c r="Q641" s="3" t="str">
        <f t="shared" si="302"/>
        <v xml:space="preserve"> </v>
      </c>
      <c r="R641" s="3" t="str">
        <f t="shared" si="303"/>
        <v xml:space="preserve"> </v>
      </c>
      <c r="S641" s="3" t="str">
        <f t="shared" si="304"/>
        <v xml:space="preserve"> </v>
      </c>
      <c r="T641" s="3" t="str">
        <f t="shared" si="305"/>
        <v xml:space="preserve"> </v>
      </c>
      <c r="U641" s="3" t="str">
        <f t="shared" si="306"/>
        <v xml:space="preserve"> </v>
      </c>
      <c r="V641" s="3" t="str">
        <f t="shared" si="307"/>
        <v xml:space="preserve"> </v>
      </c>
      <c r="W641" s="3" t="str">
        <f t="shared" si="308"/>
        <v xml:space="preserve"> </v>
      </c>
      <c r="X641" s="3" t="str">
        <f t="shared" si="309"/>
        <v xml:space="preserve"> </v>
      </c>
      <c r="Y641" s="3">
        <f t="shared" si="310"/>
        <v>0</v>
      </c>
      <c r="AA641" s="16" t="str">
        <f t="shared" si="311"/>
        <v>UprStage</v>
      </c>
      <c r="AC641" s="3">
        <f t="shared" si="312"/>
        <v>2.3982428571428556</v>
      </c>
      <c r="AD641" s="3">
        <f t="shared" si="313"/>
        <v>19.801588161411491</v>
      </c>
      <c r="AE641" s="3">
        <f t="shared" si="314"/>
        <v>2.4246571428571926</v>
      </c>
      <c r="AF641" s="3">
        <f t="shared" si="316"/>
        <v>11.455876646353975</v>
      </c>
      <c r="AH641" s="28">
        <f t="shared" si="317"/>
        <v>0.26300000000000001</v>
      </c>
      <c r="AI641" s="28">
        <f t="shared" si="318"/>
        <v>2.5446900494077322E-4</v>
      </c>
      <c r="AJ641" s="40">
        <f t="shared" si="315"/>
        <v>1.1455876646353974E-2</v>
      </c>
      <c r="AK641" s="28"/>
      <c r="AM641" s="14">
        <f>Rho_Coef0+Rho_Coef1*Solution!I641+Rho_Coef2*Solution!I641^2</f>
        <v>0.96205284051821305</v>
      </c>
      <c r="AO641" s="3" t="str">
        <f t="shared" si="296"/>
        <v xml:space="preserve"> </v>
      </c>
      <c r="AP641" s="3" t="str">
        <f t="shared" si="297"/>
        <v xml:space="preserve"> </v>
      </c>
      <c r="AQ641" s="3" t="str">
        <f t="shared" si="298"/>
        <v xml:space="preserve"> </v>
      </c>
      <c r="AR641" s="3" t="str">
        <f t="shared" si="299"/>
        <v xml:space="preserve"> </v>
      </c>
    </row>
    <row r="642" spans="1:44">
      <c r="A642" s="3">
        <f t="shared" si="300"/>
        <v>6.3899999999999082</v>
      </c>
      <c r="B642" s="3">
        <f t="shared" si="320"/>
        <v>0</v>
      </c>
      <c r="C642" s="3">
        <f t="shared" si="321"/>
        <v>4.8229000000000486</v>
      </c>
      <c r="D642" s="14">
        <f t="shared" si="301"/>
        <v>-0.22787642348073947</v>
      </c>
      <c r="E642" s="14">
        <f t="shared" si="294"/>
        <v>-0.1123437727139672</v>
      </c>
      <c r="F642" s="14">
        <f t="shared" si="322"/>
        <v>-0.34022019619470667</v>
      </c>
      <c r="G642" s="3">
        <f t="shared" si="295"/>
        <v>-29.698311765864506</v>
      </c>
      <c r="H642" s="3">
        <f t="shared" si="323"/>
        <v>74.49835885558366</v>
      </c>
      <c r="I642" s="3">
        <f t="shared" si="324"/>
        <v>402.09453547093045</v>
      </c>
      <c r="P642" s="3" t="str">
        <f t="shared" si="319"/>
        <v xml:space="preserve"> </v>
      </c>
      <c r="Q642" s="3" t="str">
        <f t="shared" si="302"/>
        <v xml:space="preserve"> </v>
      </c>
      <c r="R642" s="3" t="str">
        <f t="shared" si="303"/>
        <v xml:space="preserve"> </v>
      </c>
      <c r="S642" s="3" t="str">
        <f t="shared" si="304"/>
        <v xml:space="preserve"> </v>
      </c>
      <c r="T642" s="3" t="str">
        <f t="shared" si="305"/>
        <v xml:space="preserve"> </v>
      </c>
      <c r="U642" s="3" t="str">
        <f t="shared" si="306"/>
        <v xml:space="preserve"> </v>
      </c>
      <c r="V642" s="3" t="str">
        <f t="shared" si="307"/>
        <v xml:space="preserve"> </v>
      </c>
      <c r="W642" s="3" t="str">
        <f t="shared" si="308"/>
        <v xml:space="preserve"> </v>
      </c>
      <c r="X642" s="3" t="str">
        <f t="shared" si="309"/>
        <v xml:space="preserve"> </v>
      </c>
      <c r="Y642" s="3">
        <f t="shared" si="310"/>
        <v>0</v>
      </c>
      <c r="AA642" s="16" t="str">
        <f t="shared" si="311"/>
        <v>UprStage</v>
      </c>
      <c r="AC642" s="3">
        <f t="shared" si="312"/>
        <v>2.3982428571428556</v>
      </c>
      <c r="AD642" s="3">
        <f t="shared" si="313"/>
        <v>19.801588161411491</v>
      </c>
      <c r="AE642" s="3">
        <f t="shared" si="314"/>
        <v>2.4246571428571926</v>
      </c>
      <c r="AF642" s="3">
        <f t="shared" si="316"/>
        <v>11.455876646353975</v>
      </c>
      <c r="AH642" s="28">
        <f t="shared" si="317"/>
        <v>0.26300000000000001</v>
      </c>
      <c r="AI642" s="28">
        <f t="shared" si="318"/>
        <v>2.5446900494077322E-4</v>
      </c>
      <c r="AJ642" s="40">
        <f t="shared" si="315"/>
        <v>1.1455876646353974E-2</v>
      </c>
      <c r="AK642" s="28"/>
      <c r="AM642" s="14">
        <f>Rho_Coef0+Rho_Coef1*Solution!I642+Rho_Coef2*Solution!I642^2</f>
        <v>0.96198326167371129</v>
      </c>
      <c r="AO642" s="3" t="str">
        <f t="shared" si="296"/>
        <v xml:space="preserve"> </v>
      </c>
      <c r="AP642" s="3" t="str">
        <f t="shared" si="297"/>
        <v xml:space="preserve"> </v>
      </c>
      <c r="AQ642" s="3" t="str">
        <f t="shared" si="298"/>
        <v xml:space="preserve"> </v>
      </c>
      <c r="AR642" s="3" t="str">
        <f t="shared" si="299"/>
        <v xml:space="preserve"> </v>
      </c>
    </row>
    <row r="643" spans="1:44">
      <c r="A643" s="3">
        <f t="shared" si="300"/>
        <v>6.399999999999908</v>
      </c>
      <c r="B643" s="3">
        <f t="shared" si="320"/>
        <v>0</v>
      </c>
      <c r="C643" s="3">
        <f t="shared" si="321"/>
        <v>4.8229000000000486</v>
      </c>
      <c r="D643" s="14">
        <f t="shared" si="301"/>
        <v>-0.2260468645378271</v>
      </c>
      <c r="E643" s="14">
        <f t="shared" ref="E643:E706" si="325">-Grav*AJ643</f>
        <v>-0.1123437727139672</v>
      </c>
      <c r="F643" s="14">
        <f t="shared" si="322"/>
        <v>-0.3383906372517943</v>
      </c>
      <c r="G643" s="3">
        <f t="shared" ref="G643:G706" si="326">F643/AJ643</f>
        <v>-29.538606926209599</v>
      </c>
      <c r="H643" s="3">
        <f t="shared" si="323"/>
        <v>74.201375737925019</v>
      </c>
      <c r="I643" s="3">
        <f t="shared" si="324"/>
        <v>402.83804212913998</v>
      </c>
      <c r="P643" s="3" t="str">
        <f t="shared" si="319"/>
        <v xml:space="preserve"> </v>
      </c>
      <c r="Q643" s="3" t="str">
        <f t="shared" si="302"/>
        <v xml:space="preserve"> </v>
      </c>
      <c r="R643" s="3" t="str">
        <f t="shared" si="303"/>
        <v xml:space="preserve"> </v>
      </c>
      <c r="S643" s="3" t="str">
        <f t="shared" si="304"/>
        <v xml:space="preserve"> </v>
      </c>
      <c r="T643" s="3" t="str">
        <f t="shared" si="305"/>
        <v xml:space="preserve"> </v>
      </c>
      <c r="U643" s="3" t="str">
        <f t="shared" si="306"/>
        <v xml:space="preserve"> </v>
      </c>
      <c r="V643" s="3" t="str">
        <f t="shared" si="307"/>
        <v xml:space="preserve"> </v>
      </c>
      <c r="W643" s="3" t="str">
        <f t="shared" si="308"/>
        <v xml:space="preserve"> </v>
      </c>
      <c r="X643" s="3" t="str">
        <f t="shared" si="309"/>
        <v xml:space="preserve"> </v>
      </c>
      <c r="Y643" s="3">
        <f t="shared" si="310"/>
        <v>0</v>
      </c>
      <c r="AA643" s="16" t="str">
        <f t="shared" si="311"/>
        <v>UprStage</v>
      </c>
      <c r="AC643" s="3">
        <f t="shared" si="312"/>
        <v>2.3982428571428556</v>
      </c>
      <c r="AD643" s="3">
        <f t="shared" si="313"/>
        <v>19.801588161411491</v>
      </c>
      <c r="AE643" s="3">
        <f t="shared" si="314"/>
        <v>2.4246571428571926</v>
      </c>
      <c r="AF643" s="3">
        <f t="shared" si="316"/>
        <v>11.455876646353975</v>
      </c>
      <c r="AH643" s="28">
        <f t="shared" si="317"/>
        <v>0.26300000000000001</v>
      </c>
      <c r="AI643" s="28">
        <f t="shared" si="318"/>
        <v>2.5446900494077322E-4</v>
      </c>
      <c r="AJ643" s="40">
        <f t="shared" si="315"/>
        <v>1.1455876646353974E-2</v>
      </c>
      <c r="AK643" s="28"/>
      <c r="AM643" s="14">
        <f>Rho_Coef0+Rho_Coef1*Solution!I643+Rho_Coef2*Solution!I643^2</f>
        <v>0.96191396417072339</v>
      </c>
      <c r="AO643" s="3" t="str">
        <f t="shared" ref="AO643:AO706" si="327">IF(ABS($A643-$L$7)&lt;0.5*DeltaT,$H643," ")</f>
        <v xml:space="preserve"> </v>
      </c>
      <c r="AP643" s="3" t="str">
        <f t="shared" ref="AP643:AP706" si="328">IF(ABS($A643-$L$7)&lt;0.5*DeltaT,$I643," ")</f>
        <v xml:space="preserve"> </v>
      </c>
      <c r="AQ643" s="3" t="str">
        <f t="shared" ref="AQ643:AQ706" si="329">IF(ABS($A643-$L$9)&lt;0.5*DeltaT,$H643," ")</f>
        <v xml:space="preserve"> </v>
      </c>
      <c r="AR643" s="3" t="str">
        <f t="shared" ref="AR643:AR706" si="330">IF(ABS($A643-$L$9)&lt;0.5*DeltaT,$I643," ")</f>
        <v xml:space="preserve"> </v>
      </c>
    </row>
    <row r="644" spans="1:44">
      <c r="A644" s="3">
        <f t="shared" ref="A644:A707" si="331">A643+DeltaT</f>
        <v>6.4099999999999078</v>
      </c>
      <c r="B644" s="3">
        <f t="shared" si="320"/>
        <v>0</v>
      </c>
      <c r="C644" s="3">
        <f t="shared" si="321"/>
        <v>4.8229000000000486</v>
      </c>
      <c r="D644" s="14">
        <f t="shared" ref="D644:D707" si="332">-SIGN(H644)*(0.5*(Rho*AM643)*H644^2*AH644*AI644)</f>
        <v>-0.22423456603571829</v>
      </c>
      <c r="E644" s="14">
        <f t="shared" si="325"/>
        <v>-0.1123437727139672</v>
      </c>
      <c r="F644" s="14">
        <f t="shared" si="322"/>
        <v>-0.33657833874968546</v>
      </c>
      <c r="G644" s="3">
        <f t="shared" si="326"/>
        <v>-29.380408775334288</v>
      </c>
      <c r="H644" s="3">
        <f t="shared" si="323"/>
        <v>73.905989668662926</v>
      </c>
      <c r="I644" s="3">
        <f t="shared" si="324"/>
        <v>403.57858686608046</v>
      </c>
      <c r="P644" s="3" t="str">
        <f t="shared" si="319"/>
        <v xml:space="preserve"> </v>
      </c>
      <c r="Q644" s="3" t="str">
        <f t="shared" ref="Q644:Q707" si="333">IF(($A644&gt;$L$4)*AND($A644&lt;=$L$5),$M$4+($A644-$L$4)*$N$4," ")</f>
        <v xml:space="preserve"> </v>
      </c>
      <c r="R644" s="3" t="str">
        <f t="shared" ref="R644:R707" si="334">IF(($A644&gt;$L$5)*AND($A644&lt;=$L$6),$M$5+($A644-$L$5)*$N$5," ")</f>
        <v xml:space="preserve"> </v>
      </c>
      <c r="S644" s="3" t="str">
        <f t="shared" ref="S644:S707" si="335">IF(($A644&gt;$L$6)*AND($A644&lt;=$L$7),$M$6+($A644-$L$6)*$N$6," ")</f>
        <v xml:space="preserve"> </v>
      </c>
      <c r="T644" s="3" t="str">
        <f t="shared" ref="T644:T707" si="336">IF(($A644&gt;$L$7)*AND($A644&lt;=$L$9),0," ")</f>
        <v xml:space="preserve"> </v>
      </c>
      <c r="U644" s="3" t="str">
        <f t="shared" ref="U644:U707" si="337">IF(($A644&gt;$L$9)*AND($A644&lt;=$L$10),$M$9+($A644-$L$9)*$N$9," ")</f>
        <v xml:space="preserve"> </v>
      </c>
      <c r="V644" s="3" t="str">
        <f t="shared" ref="V644:V707" si="338">IF(($A644&gt;$L$10)*AND($A644&lt;=$L$11),$M$10+($A644-$L$10)*$N$10," ")</f>
        <v xml:space="preserve"> </v>
      </c>
      <c r="W644" s="3" t="str">
        <f t="shared" ref="W644:W707" si="339">IF(($A644&gt;$L$11)*AND($A644&lt;=$L$12),$M$11+($A644-$L$11)*$N$11," ")</f>
        <v xml:space="preserve"> </v>
      </c>
      <c r="X644" s="3" t="str">
        <f t="shared" ref="X644:X707" si="340">IF(($A644&gt;$L$12)*AND($A644&lt;=$L$13),$M$12+($A644-$L$12)*$N$12," ")</f>
        <v xml:space="preserve"> </v>
      </c>
      <c r="Y644" s="3">
        <f t="shared" ref="Y644:Y707" si="341">IF(($A644&gt;$L$13),0," ")</f>
        <v>0</v>
      </c>
      <c r="AA644" s="16" t="str">
        <f t="shared" ref="AA644:AA707" si="342">IF($A644&lt;$L$7,"Booster","UprStage")</f>
        <v>UprStage</v>
      </c>
      <c r="AC644" s="3">
        <f t="shared" ref="AC644:AC707" si="343">IF($AA644="Booster",AC643+AVERAGE($B643:$B644)*DeltaT,AC643)</f>
        <v>2.3982428571428556</v>
      </c>
      <c r="AD644" s="3">
        <f t="shared" ref="AD644:AD707" si="344">$M$33+$M$34-$M$45*$AC644</f>
        <v>19.801588161411491</v>
      </c>
      <c r="AE644" s="3">
        <f t="shared" ref="AE644:AE707" si="345">IF($AA644="UprStage",AE643+AVERAGE($B643:$B644)*DeltaT,AE643)</f>
        <v>2.4246571428571926</v>
      </c>
      <c r="AF644" s="3">
        <f t="shared" si="316"/>
        <v>11.455876646353975</v>
      </c>
      <c r="AH644" s="28">
        <f t="shared" si="317"/>
        <v>0.26300000000000001</v>
      </c>
      <c r="AI644" s="28">
        <f t="shared" si="318"/>
        <v>2.5446900494077322E-4</v>
      </c>
      <c r="AJ644" s="40">
        <f t="shared" ref="AJ644:AJ707" si="346">IF($AA644="Booster",AD644+AF644,AF644)/1000</f>
        <v>1.1455876646353974E-2</v>
      </c>
      <c r="AK644" s="28"/>
      <c r="AM644" s="14">
        <f>Rho_Coef0+Rho_Coef1*Solution!I644+Rho_Coef2*Solution!I644^2</f>
        <v>0.96184494646846974</v>
      </c>
      <c r="AO644" s="3" t="str">
        <f t="shared" si="327"/>
        <v xml:space="preserve"> </v>
      </c>
      <c r="AP644" s="3" t="str">
        <f t="shared" si="328"/>
        <v xml:space="preserve"> </v>
      </c>
      <c r="AQ644" s="3" t="str">
        <f t="shared" si="329"/>
        <v xml:space="preserve"> </v>
      </c>
      <c r="AR644" s="3" t="str">
        <f t="shared" si="330"/>
        <v xml:space="preserve"> </v>
      </c>
    </row>
    <row r="645" spans="1:44">
      <c r="A645" s="3">
        <f t="shared" si="331"/>
        <v>6.4199999999999076</v>
      </c>
      <c r="B645" s="3">
        <f t="shared" si="320"/>
        <v>0</v>
      </c>
      <c r="C645" s="3">
        <f t="shared" si="321"/>
        <v>4.8229000000000486</v>
      </c>
      <c r="D645" s="14">
        <f t="shared" si="332"/>
        <v>-0.22243931513448739</v>
      </c>
      <c r="E645" s="14">
        <f t="shared" si="325"/>
        <v>-0.1123437727139672</v>
      </c>
      <c r="F645" s="14">
        <f t="shared" si="322"/>
        <v>-0.33478308784845456</v>
      </c>
      <c r="G645" s="3">
        <f t="shared" si="326"/>
        <v>-29.223698734134409</v>
      </c>
      <c r="H645" s="3">
        <f t="shared" si="323"/>
        <v>73.612185580909582</v>
      </c>
      <c r="I645" s="3">
        <f t="shared" si="324"/>
        <v>404.31618557783037</v>
      </c>
      <c r="P645" s="3" t="str">
        <f t="shared" si="319"/>
        <v xml:space="preserve"> </v>
      </c>
      <c r="Q645" s="3" t="str">
        <f t="shared" si="333"/>
        <v xml:space="preserve"> </v>
      </c>
      <c r="R645" s="3" t="str">
        <f t="shared" si="334"/>
        <v xml:space="preserve"> </v>
      </c>
      <c r="S645" s="3" t="str">
        <f t="shared" si="335"/>
        <v xml:space="preserve"> </v>
      </c>
      <c r="T645" s="3" t="str">
        <f t="shared" si="336"/>
        <v xml:space="preserve"> </v>
      </c>
      <c r="U645" s="3" t="str">
        <f t="shared" si="337"/>
        <v xml:space="preserve"> </v>
      </c>
      <c r="V645" s="3" t="str">
        <f t="shared" si="338"/>
        <v xml:space="preserve"> </v>
      </c>
      <c r="W645" s="3" t="str">
        <f t="shared" si="339"/>
        <v xml:space="preserve"> </v>
      </c>
      <c r="X645" s="3" t="str">
        <f t="shared" si="340"/>
        <v xml:space="preserve"> </v>
      </c>
      <c r="Y645" s="3">
        <f t="shared" si="341"/>
        <v>0</v>
      </c>
      <c r="AA645" s="16" t="str">
        <f t="shared" si="342"/>
        <v>UprStage</v>
      </c>
      <c r="AC645" s="3">
        <f t="shared" si="343"/>
        <v>2.3982428571428556</v>
      </c>
      <c r="AD645" s="3">
        <f t="shared" si="344"/>
        <v>19.801588161411491</v>
      </c>
      <c r="AE645" s="3">
        <f t="shared" si="345"/>
        <v>2.4246571428571926</v>
      </c>
      <c r="AF645" s="3">
        <f t="shared" ref="AF645:AF708" si="347">$M$31+$M$32-$M$41*$AE645</f>
        <v>11.455876646353975</v>
      </c>
      <c r="AH645" s="28">
        <f t="shared" ref="AH645:AH708" si="348">IF($AA645="Booster",$M$28,$M$21)</f>
        <v>0.26300000000000001</v>
      </c>
      <c r="AI645" s="28">
        <f t="shared" ref="AI645:AI708" si="349">IF($AA645="Booster",M$27,M$20)</f>
        <v>2.5446900494077322E-4</v>
      </c>
      <c r="AJ645" s="40">
        <f t="shared" si="346"/>
        <v>1.1455876646353974E-2</v>
      </c>
      <c r="AK645" s="28"/>
      <c r="AM645" s="14">
        <f>Rho_Coef0+Rho_Coef1*Solution!I645+Rho_Coef2*Solution!I645^2</f>
        <v>0.96177620704080413</v>
      </c>
      <c r="AO645" s="3" t="str">
        <f t="shared" si="327"/>
        <v xml:space="preserve"> </v>
      </c>
      <c r="AP645" s="3" t="str">
        <f t="shared" si="328"/>
        <v xml:space="preserve"> </v>
      </c>
      <c r="AQ645" s="3" t="str">
        <f t="shared" si="329"/>
        <v xml:space="preserve"> </v>
      </c>
      <c r="AR645" s="3" t="str">
        <f t="shared" si="330"/>
        <v xml:space="preserve"> </v>
      </c>
    </row>
    <row r="646" spans="1:44">
      <c r="A646" s="3">
        <f t="shared" si="331"/>
        <v>6.4299999999999073</v>
      </c>
      <c r="B646" s="3">
        <f t="shared" si="320"/>
        <v>0</v>
      </c>
      <c r="C646" s="3">
        <f t="shared" si="321"/>
        <v>4.8229000000000486</v>
      </c>
      <c r="D646" s="14">
        <f t="shared" si="332"/>
        <v>-0.2206609022900341</v>
      </c>
      <c r="E646" s="14">
        <f t="shared" si="325"/>
        <v>-0.1123437727139672</v>
      </c>
      <c r="F646" s="14">
        <f t="shared" si="322"/>
        <v>-0.33300467500400133</v>
      </c>
      <c r="G646" s="3">
        <f t="shared" si="326"/>
        <v>-29.068458511203129</v>
      </c>
      <c r="H646" s="3">
        <f t="shared" si="323"/>
        <v>73.319948593568242</v>
      </c>
      <c r="I646" s="3">
        <f t="shared" si="324"/>
        <v>405.05085401071386</v>
      </c>
      <c r="P646" s="3" t="str">
        <f t="shared" si="319"/>
        <v xml:space="preserve"> </v>
      </c>
      <c r="Q646" s="3" t="str">
        <f t="shared" si="333"/>
        <v xml:space="preserve"> </v>
      </c>
      <c r="R646" s="3" t="str">
        <f t="shared" si="334"/>
        <v xml:space="preserve"> </v>
      </c>
      <c r="S646" s="3" t="str">
        <f t="shared" si="335"/>
        <v xml:space="preserve"> </v>
      </c>
      <c r="T646" s="3" t="str">
        <f t="shared" si="336"/>
        <v xml:space="preserve"> </v>
      </c>
      <c r="U646" s="3" t="str">
        <f t="shared" si="337"/>
        <v xml:space="preserve"> </v>
      </c>
      <c r="V646" s="3" t="str">
        <f t="shared" si="338"/>
        <v xml:space="preserve"> </v>
      </c>
      <c r="W646" s="3" t="str">
        <f t="shared" si="339"/>
        <v xml:space="preserve"> </v>
      </c>
      <c r="X646" s="3" t="str">
        <f t="shared" si="340"/>
        <v xml:space="preserve"> </v>
      </c>
      <c r="Y646" s="3">
        <f t="shared" si="341"/>
        <v>0</v>
      </c>
      <c r="AA646" s="16" t="str">
        <f t="shared" si="342"/>
        <v>UprStage</v>
      </c>
      <c r="AC646" s="3">
        <f t="shared" si="343"/>
        <v>2.3982428571428556</v>
      </c>
      <c r="AD646" s="3">
        <f t="shared" si="344"/>
        <v>19.801588161411491</v>
      </c>
      <c r="AE646" s="3">
        <f t="shared" si="345"/>
        <v>2.4246571428571926</v>
      </c>
      <c r="AF646" s="3">
        <f t="shared" si="347"/>
        <v>11.455876646353975</v>
      </c>
      <c r="AH646" s="28">
        <f t="shared" si="348"/>
        <v>0.26300000000000001</v>
      </c>
      <c r="AI646" s="28">
        <f t="shared" si="349"/>
        <v>2.5446900494077322E-4</v>
      </c>
      <c r="AJ646" s="40">
        <f t="shared" si="346"/>
        <v>1.1455876646353974E-2</v>
      </c>
      <c r="AK646" s="28"/>
      <c r="AM646" s="14">
        <f>Rho_Coef0+Rho_Coef1*Solution!I646+Rho_Coef2*Solution!I646^2</f>
        <v>0.96170774437603246</v>
      </c>
      <c r="AO646" s="3" t="str">
        <f t="shared" si="327"/>
        <v xml:space="preserve"> </v>
      </c>
      <c r="AP646" s="3" t="str">
        <f t="shared" si="328"/>
        <v xml:space="preserve"> </v>
      </c>
      <c r="AQ646" s="3" t="str">
        <f t="shared" si="329"/>
        <v xml:space="preserve"> </v>
      </c>
      <c r="AR646" s="3" t="str">
        <f t="shared" si="330"/>
        <v xml:space="preserve"> </v>
      </c>
    </row>
    <row r="647" spans="1:44">
      <c r="A647" s="3">
        <f t="shared" si="331"/>
        <v>6.4399999999999071</v>
      </c>
      <c r="B647" s="3">
        <f t="shared" si="320"/>
        <v>0</v>
      </c>
      <c r="C647" s="3">
        <f t="shared" si="321"/>
        <v>4.8229000000000486</v>
      </c>
      <c r="D647" s="14">
        <f t="shared" si="332"/>
        <v>-0.21889912119301852</v>
      </c>
      <c r="E647" s="14">
        <f t="shared" si="325"/>
        <v>-0.1123437727139672</v>
      </c>
      <c r="F647" s="14">
        <f t="shared" si="322"/>
        <v>-0.33124289390698569</v>
      </c>
      <c r="G647" s="3">
        <f t="shared" si="326"/>
        <v>-28.914670097500512</v>
      </c>
      <c r="H647" s="3">
        <f t="shared" si="323"/>
        <v>73.029264008456209</v>
      </c>
      <c r="I647" s="3">
        <f t="shared" si="324"/>
        <v>405.78260776314471</v>
      </c>
      <c r="P647" s="3" t="str">
        <f t="shared" si="319"/>
        <v xml:space="preserve"> </v>
      </c>
      <c r="Q647" s="3" t="str">
        <f t="shared" si="333"/>
        <v xml:space="preserve"> </v>
      </c>
      <c r="R647" s="3" t="str">
        <f t="shared" si="334"/>
        <v xml:space="preserve"> </v>
      </c>
      <c r="S647" s="3" t="str">
        <f t="shared" si="335"/>
        <v xml:space="preserve"> </v>
      </c>
      <c r="T647" s="3" t="str">
        <f t="shared" si="336"/>
        <v xml:space="preserve"> </v>
      </c>
      <c r="U647" s="3" t="str">
        <f t="shared" si="337"/>
        <v xml:space="preserve"> </v>
      </c>
      <c r="V647" s="3" t="str">
        <f t="shared" si="338"/>
        <v xml:space="preserve"> </v>
      </c>
      <c r="W647" s="3" t="str">
        <f t="shared" si="339"/>
        <v xml:space="preserve"> </v>
      </c>
      <c r="X647" s="3" t="str">
        <f t="shared" si="340"/>
        <v xml:space="preserve"> </v>
      </c>
      <c r="Y647" s="3">
        <f t="shared" si="341"/>
        <v>0</v>
      </c>
      <c r="AA647" s="16" t="str">
        <f t="shared" si="342"/>
        <v>UprStage</v>
      </c>
      <c r="AC647" s="3">
        <f t="shared" si="343"/>
        <v>2.3982428571428556</v>
      </c>
      <c r="AD647" s="3">
        <f t="shared" si="344"/>
        <v>19.801588161411491</v>
      </c>
      <c r="AE647" s="3">
        <f t="shared" si="345"/>
        <v>2.4246571428571926</v>
      </c>
      <c r="AF647" s="3">
        <f t="shared" si="347"/>
        <v>11.455876646353975</v>
      </c>
      <c r="AH647" s="28">
        <f t="shared" si="348"/>
        <v>0.26300000000000001</v>
      </c>
      <c r="AI647" s="28">
        <f t="shared" si="349"/>
        <v>2.5446900494077322E-4</v>
      </c>
      <c r="AJ647" s="40">
        <f t="shared" si="346"/>
        <v>1.1455876646353974E-2</v>
      </c>
      <c r="AK647" s="28"/>
      <c r="AM647" s="14">
        <f>Rho_Coef0+Rho_Coef1*Solution!I647+Rho_Coef2*Solution!I647^2</f>
        <v>0.96163955697673364</v>
      </c>
      <c r="AO647" s="3" t="str">
        <f t="shared" si="327"/>
        <v xml:space="preserve"> </v>
      </c>
      <c r="AP647" s="3" t="str">
        <f t="shared" si="328"/>
        <v xml:space="preserve"> </v>
      </c>
      <c r="AQ647" s="3" t="str">
        <f t="shared" si="329"/>
        <v xml:space="preserve"> </v>
      </c>
      <c r="AR647" s="3" t="str">
        <f t="shared" si="330"/>
        <v xml:space="preserve"> </v>
      </c>
    </row>
    <row r="648" spans="1:44">
      <c r="A648" s="3">
        <f t="shared" si="331"/>
        <v>6.4499999999999069</v>
      </c>
      <c r="B648" s="3">
        <f t="shared" si="320"/>
        <v>0</v>
      </c>
      <c r="C648" s="3">
        <f t="shared" si="321"/>
        <v>4.8229000000000486</v>
      </c>
      <c r="D648" s="14">
        <f t="shared" si="332"/>
        <v>-0.21715376870911507</v>
      </c>
      <c r="E648" s="14">
        <f t="shared" si="325"/>
        <v>-0.1123437727139672</v>
      </c>
      <c r="F648" s="14">
        <f t="shared" si="322"/>
        <v>-0.3294975414230823</v>
      </c>
      <c r="G648" s="3">
        <f t="shared" si="326"/>
        <v>-28.762315761138233</v>
      </c>
      <c r="H648" s="3">
        <f t="shared" si="323"/>
        <v>72.740117307481199</v>
      </c>
      <c r="I648" s="3">
        <f t="shared" si="324"/>
        <v>406.51146228744119</v>
      </c>
      <c r="P648" s="3" t="str">
        <f t="shared" si="319"/>
        <v xml:space="preserve"> </v>
      </c>
      <c r="Q648" s="3" t="str">
        <f t="shared" si="333"/>
        <v xml:space="preserve"> </v>
      </c>
      <c r="R648" s="3" t="str">
        <f t="shared" si="334"/>
        <v xml:space="preserve"> </v>
      </c>
      <c r="S648" s="3" t="str">
        <f t="shared" si="335"/>
        <v xml:space="preserve"> </v>
      </c>
      <c r="T648" s="3" t="str">
        <f t="shared" si="336"/>
        <v xml:space="preserve"> </v>
      </c>
      <c r="U648" s="3" t="str">
        <f t="shared" si="337"/>
        <v xml:space="preserve"> </v>
      </c>
      <c r="V648" s="3" t="str">
        <f t="shared" si="338"/>
        <v xml:space="preserve"> </v>
      </c>
      <c r="W648" s="3" t="str">
        <f t="shared" si="339"/>
        <v xml:space="preserve"> </v>
      </c>
      <c r="X648" s="3" t="str">
        <f t="shared" si="340"/>
        <v xml:space="preserve"> </v>
      </c>
      <c r="Y648" s="3">
        <f t="shared" si="341"/>
        <v>0</v>
      </c>
      <c r="AA648" s="16" t="str">
        <f t="shared" si="342"/>
        <v>UprStage</v>
      </c>
      <c r="AC648" s="3">
        <f t="shared" si="343"/>
        <v>2.3982428571428556</v>
      </c>
      <c r="AD648" s="3">
        <f t="shared" si="344"/>
        <v>19.801588161411491</v>
      </c>
      <c r="AE648" s="3">
        <f t="shared" si="345"/>
        <v>2.4246571428571926</v>
      </c>
      <c r="AF648" s="3">
        <f t="shared" si="347"/>
        <v>11.455876646353975</v>
      </c>
      <c r="AH648" s="28">
        <f t="shared" si="348"/>
        <v>0.26300000000000001</v>
      </c>
      <c r="AI648" s="28">
        <f t="shared" si="349"/>
        <v>2.5446900494077322E-4</v>
      </c>
      <c r="AJ648" s="40">
        <f t="shared" si="346"/>
        <v>1.1455876646353974E-2</v>
      </c>
      <c r="AK648" s="28"/>
      <c r="AM648" s="14">
        <f>Rho_Coef0+Rho_Coef1*Solution!I648+Rho_Coef2*Solution!I648^2</f>
        <v>0.96157164335958389</v>
      </c>
      <c r="AO648" s="3" t="str">
        <f t="shared" si="327"/>
        <v xml:space="preserve"> </v>
      </c>
      <c r="AP648" s="3" t="str">
        <f t="shared" si="328"/>
        <v xml:space="preserve"> </v>
      </c>
      <c r="AQ648" s="3" t="str">
        <f t="shared" si="329"/>
        <v xml:space="preserve"> </v>
      </c>
      <c r="AR648" s="3" t="str">
        <f t="shared" si="330"/>
        <v xml:space="preserve"> </v>
      </c>
    </row>
    <row r="649" spans="1:44">
      <c r="A649" s="3">
        <f t="shared" si="331"/>
        <v>6.4599999999999067</v>
      </c>
      <c r="B649" s="3">
        <f t="shared" si="320"/>
        <v>0</v>
      </c>
      <c r="C649" s="3">
        <f t="shared" si="321"/>
        <v>4.8229000000000486</v>
      </c>
      <c r="D649" s="14">
        <f t="shared" si="332"/>
        <v>-0.21542464482055082</v>
      </c>
      <c r="E649" s="14">
        <f t="shared" si="325"/>
        <v>-0.1123437727139672</v>
      </c>
      <c r="F649" s="14">
        <f t="shared" si="322"/>
        <v>-0.32776841753451802</v>
      </c>
      <c r="G649" s="3">
        <f t="shared" si="326"/>
        <v>-28.611378042276307</v>
      </c>
      <c r="H649" s="3">
        <f t="shared" si="323"/>
        <v>72.452494149869821</v>
      </c>
      <c r="I649" s="3">
        <f t="shared" si="324"/>
        <v>407.23743289161393</v>
      </c>
      <c r="P649" s="3" t="str">
        <f t="shared" si="319"/>
        <v xml:space="preserve"> </v>
      </c>
      <c r="Q649" s="3" t="str">
        <f t="shared" si="333"/>
        <v xml:space="preserve"> </v>
      </c>
      <c r="R649" s="3" t="str">
        <f t="shared" si="334"/>
        <v xml:space="preserve"> </v>
      </c>
      <c r="S649" s="3" t="str">
        <f t="shared" si="335"/>
        <v xml:space="preserve"> </v>
      </c>
      <c r="T649" s="3" t="str">
        <f t="shared" si="336"/>
        <v xml:space="preserve"> </v>
      </c>
      <c r="U649" s="3" t="str">
        <f t="shared" si="337"/>
        <v xml:space="preserve"> </v>
      </c>
      <c r="V649" s="3" t="str">
        <f t="shared" si="338"/>
        <v xml:space="preserve"> </v>
      </c>
      <c r="W649" s="3" t="str">
        <f t="shared" si="339"/>
        <v xml:space="preserve"> </v>
      </c>
      <c r="X649" s="3" t="str">
        <f t="shared" si="340"/>
        <v xml:space="preserve"> </v>
      </c>
      <c r="Y649" s="3">
        <f t="shared" si="341"/>
        <v>0</v>
      </c>
      <c r="AA649" s="16" t="str">
        <f t="shared" si="342"/>
        <v>UprStage</v>
      </c>
      <c r="AC649" s="3">
        <f t="shared" si="343"/>
        <v>2.3982428571428556</v>
      </c>
      <c r="AD649" s="3">
        <f t="shared" si="344"/>
        <v>19.801588161411491</v>
      </c>
      <c r="AE649" s="3">
        <f t="shared" si="345"/>
        <v>2.4246571428571926</v>
      </c>
      <c r="AF649" s="3">
        <f t="shared" si="347"/>
        <v>11.455876646353975</v>
      </c>
      <c r="AH649" s="28">
        <f t="shared" si="348"/>
        <v>0.26300000000000001</v>
      </c>
      <c r="AI649" s="28">
        <f t="shared" si="349"/>
        <v>2.5446900494077322E-4</v>
      </c>
      <c r="AJ649" s="40">
        <f t="shared" si="346"/>
        <v>1.1455876646353974E-2</v>
      </c>
      <c r="AK649" s="28"/>
      <c r="AM649" s="14">
        <f>Rho_Coef0+Rho_Coef1*Solution!I649+Rho_Coef2*Solution!I649^2</f>
        <v>0.96150400205518372</v>
      </c>
      <c r="AO649" s="3" t="str">
        <f t="shared" si="327"/>
        <v xml:space="preserve"> </v>
      </c>
      <c r="AP649" s="3" t="str">
        <f t="shared" si="328"/>
        <v xml:space="preserve"> </v>
      </c>
      <c r="AQ649" s="3" t="str">
        <f t="shared" si="329"/>
        <v xml:space="preserve"> </v>
      </c>
      <c r="AR649" s="3" t="str">
        <f t="shared" si="330"/>
        <v xml:space="preserve"> </v>
      </c>
    </row>
    <row r="650" spans="1:44">
      <c r="A650" s="3">
        <f t="shared" si="331"/>
        <v>6.4699999999999065</v>
      </c>
      <c r="B650" s="3">
        <f t="shared" si="320"/>
        <v>0</v>
      </c>
      <c r="C650" s="3">
        <f t="shared" si="321"/>
        <v>4.8229000000000486</v>
      </c>
      <c r="D650" s="14">
        <f t="shared" si="332"/>
        <v>-0.21371155256889782</v>
      </c>
      <c r="E650" s="14">
        <f t="shared" si="325"/>
        <v>-0.1123437727139672</v>
      </c>
      <c r="F650" s="14">
        <f t="shared" si="322"/>
        <v>-0.32605532528286502</v>
      </c>
      <c r="G650" s="3">
        <f t="shared" si="326"/>
        <v>-28.461839748129414</v>
      </c>
      <c r="H650" s="3">
        <f t="shared" si="323"/>
        <v>72.166380369447054</v>
      </c>
      <c r="I650" s="3">
        <f t="shared" si="324"/>
        <v>407.96053474112523</v>
      </c>
      <c r="P650" s="3" t="str">
        <f t="shared" si="319"/>
        <v xml:space="preserve"> </v>
      </c>
      <c r="Q650" s="3" t="str">
        <f t="shared" si="333"/>
        <v xml:space="preserve"> </v>
      </c>
      <c r="R650" s="3" t="str">
        <f t="shared" si="334"/>
        <v xml:space="preserve"> </v>
      </c>
      <c r="S650" s="3" t="str">
        <f t="shared" si="335"/>
        <v xml:space="preserve"> </v>
      </c>
      <c r="T650" s="3" t="str">
        <f t="shared" si="336"/>
        <v xml:space="preserve"> </v>
      </c>
      <c r="U650" s="3" t="str">
        <f t="shared" si="337"/>
        <v xml:space="preserve"> </v>
      </c>
      <c r="V650" s="3" t="str">
        <f t="shared" si="338"/>
        <v xml:space="preserve"> </v>
      </c>
      <c r="W650" s="3" t="str">
        <f t="shared" si="339"/>
        <v xml:space="preserve"> </v>
      </c>
      <c r="X650" s="3" t="str">
        <f t="shared" si="340"/>
        <v xml:space="preserve"> </v>
      </c>
      <c r="Y650" s="3">
        <f t="shared" si="341"/>
        <v>0</v>
      </c>
      <c r="AA650" s="16" t="str">
        <f t="shared" si="342"/>
        <v>UprStage</v>
      </c>
      <c r="AC650" s="3">
        <f t="shared" si="343"/>
        <v>2.3982428571428556</v>
      </c>
      <c r="AD650" s="3">
        <f t="shared" si="344"/>
        <v>19.801588161411491</v>
      </c>
      <c r="AE650" s="3">
        <f t="shared" si="345"/>
        <v>2.4246571428571926</v>
      </c>
      <c r="AF650" s="3">
        <f t="shared" si="347"/>
        <v>11.455876646353975</v>
      </c>
      <c r="AH650" s="28">
        <f t="shared" si="348"/>
        <v>0.26300000000000001</v>
      </c>
      <c r="AI650" s="28">
        <f t="shared" si="349"/>
        <v>2.5446900494077322E-4</v>
      </c>
      <c r="AJ650" s="40">
        <f t="shared" si="346"/>
        <v>1.1455876646353974E-2</v>
      </c>
      <c r="AK650" s="28"/>
      <c r="AM650" s="14">
        <f>Rho_Coef0+Rho_Coef1*Solution!I650+Rho_Coef2*Solution!I650^2</f>
        <v>0.96143663160788673</v>
      </c>
      <c r="AO650" s="3" t="str">
        <f t="shared" si="327"/>
        <v xml:space="preserve"> </v>
      </c>
      <c r="AP650" s="3" t="str">
        <f t="shared" si="328"/>
        <v xml:space="preserve"> </v>
      </c>
      <c r="AQ650" s="3" t="str">
        <f t="shared" si="329"/>
        <v xml:space="preserve"> </v>
      </c>
      <c r="AR650" s="3" t="str">
        <f t="shared" si="330"/>
        <v xml:space="preserve"> </v>
      </c>
    </row>
    <row r="651" spans="1:44">
      <c r="A651" s="3">
        <f t="shared" si="331"/>
        <v>6.4799999999999063</v>
      </c>
      <c r="B651" s="3">
        <f t="shared" si="320"/>
        <v>0</v>
      </c>
      <c r="C651" s="3">
        <f t="shared" si="321"/>
        <v>4.8229000000000486</v>
      </c>
      <c r="D651" s="14">
        <f t="shared" si="332"/>
        <v>-0.21201429799908825</v>
      </c>
      <c r="E651" s="14">
        <f t="shared" si="325"/>
        <v>-0.1123437727139672</v>
      </c>
      <c r="F651" s="14">
        <f t="shared" si="322"/>
        <v>-0.32435807071305545</v>
      </c>
      <c r="G651" s="3">
        <f t="shared" si="326"/>
        <v>-28.313683948079859</v>
      </c>
      <c r="H651" s="3">
        <f t="shared" si="323"/>
        <v>71.881761971965759</v>
      </c>
      <c r="I651" s="3">
        <f t="shared" si="324"/>
        <v>408.68078286062229</v>
      </c>
      <c r="P651" s="3" t="str">
        <f t="shared" si="319"/>
        <v xml:space="preserve"> </v>
      </c>
      <c r="Q651" s="3" t="str">
        <f t="shared" si="333"/>
        <v xml:space="preserve"> </v>
      </c>
      <c r="R651" s="3" t="str">
        <f t="shared" si="334"/>
        <v xml:space="preserve"> </v>
      </c>
      <c r="S651" s="3" t="str">
        <f t="shared" si="335"/>
        <v xml:space="preserve"> </v>
      </c>
      <c r="T651" s="3" t="str">
        <f t="shared" si="336"/>
        <v xml:space="preserve"> </v>
      </c>
      <c r="U651" s="3" t="str">
        <f t="shared" si="337"/>
        <v xml:space="preserve"> </v>
      </c>
      <c r="V651" s="3" t="str">
        <f t="shared" si="338"/>
        <v xml:space="preserve"> </v>
      </c>
      <c r="W651" s="3" t="str">
        <f t="shared" si="339"/>
        <v xml:space="preserve"> </v>
      </c>
      <c r="X651" s="3" t="str">
        <f t="shared" si="340"/>
        <v xml:space="preserve"> </v>
      </c>
      <c r="Y651" s="3">
        <f t="shared" si="341"/>
        <v>0</v>
      </c>
      <c r="AA651" s="16" t="str">
        <f t="shared" si="342"/>
        <v>UprStage</v>
      </c>
      <c r="AC651" s="3">
        <f t="shared" si="343"/>
        <v>2.3982428571428556</v>
      </c>
      <c r="AD651" s="3">
        <f t="shared" si="344"/>
        <v>19.801588161411491</v>
      </c>
      <c r="AE651" s="3">
        <f t="shared" si="345"/>
        <v>2.4246571428571926</v>
      </c>
      <c r="AF651" s="3">
        <f t="shared" si="347"/>
        <v>11.455876646353975</v>
      </c>
      <c r="AH651" s="28">
        <f t="shared" si="348"/>
        <v>0.26300000000000001</v>
      </c>
      <c r="AI651" s="28">
        <f t="shared" si="349"/>
        <v>2.5446900494077322E-4</v>
      </c>
      <c r="AJ651" s="40">
        <f t="shared" si="346"/>
        <v>1.1455876646353974E-2</v>
      </c>
      <c r="AK651" s="28"/>
      <c r="AM651" s="14">
        <f>Rho_Coef0+Rho_Coef1*Solution!I651+Rho_Coef2*Solution!I651^2</f>
        <v>0.96136953057563246</v>
      </c>
      <c r="AO651" s="3" t="str">
        <f t="shared" si="327"/>
        <v xml:space="preserve"> </v>
      </c>
      <c r="AP651" s="3" t="str">
        <f t="shared" si="328"/>
        <v xml:space="preserve"> </v>
      </c>
      <c r="AQ651" s="3" t="str">
        <f t="shared" si="329"/>
        <v xml:space="preserve"> </v>
      </c>
      <c r="AR651" s="3" t="str">
        <f t="shared" si="330"/>
        <v xml:space="preserve"> </v>
      </c>
    </row>
    <row r="652" spans="1:44">
      <c r="A652" s="3">
        <f t="shared" si="331"/>
        <v>6.4899999999999061</v>
      </c>
      <c r="B652" s="3">
        <f t="shared" si="320"/>
        <v>0</v>
      </c>
      <c r="C652" s="3">
        <f t="shared" si="321"/>
        <v>4.8229000000000486</v>
      </c>
      <c r="D652" s="14">
        <f t="shared" si="332"/>
        <v>-0.2103326901046231</v>
      </c>
      <c r="E652" s="14">
        <f t="shared" si="325"/>
        <v>-0.1123437727139672</v>
      </c>
      <c r="F652" s="14">
        <f t="shared" si="322"/>
        <v>-0.3226764628185903</v>
      </c>
      <c r="G652" s="3">
        <f t="shared" si="326"/>
        <v>-28.166893968894779</v>
      </c>
      <c r="H652" s="3">
        <f t="shared" si="323"/>
        <v>71.598625132484955</v>
      </c>
      <c r="I652" s="3">
        <f t="shared" si="324"/>
        <v>409.39819213564346</v>
      </c>
      <c r="P652" s="3" t="str">
        <f t="shared" si="319"/>
        <v xml:space="preserve"> </v>
      </c>
      <c r="Q652" s="3" t="str">
        <f t="shared" si="333"/>
        <v xml:space="preserve"> </v>
      </c>
      <c r="R652" s="3" t="str">
        <f t="shared" si="334"/>
        <v xml:space="preserve"> </v>
      </c>
      <c r="S652" s="3" t="str">
        <f t="shared" si="335"/>
        <v xml:space="preserve"> </v>
      </c>
      <c r="T652" s="3" t="str">
        <f t="shared" si="336"/>
        <v xml:space="preserve"> </v>
      </c>
      <c r="U652" s="3" t="str">
        <f t="shared" si="337"/>
        <v xml:space="preserve"> </v>
      </c>
      <c r="V652" s="3" t="str">
        <f t="shared" si="338"/>
        <v xml:space="preserve"> </v>
      </c>
      <c r="W652" s="3" t="str">
        <f t="shared" si="339"/>
        <v xml:space="preserve"> </v>
      </c>
      <c r="X652" s="3" t="str">
        <f t="shared" si="340"/>
        <v xml:space="preserve"> </v>
      </c>
      <c r="Y652" s="3">
        <f t="shared" si="341"/>
        <v>0</v>
      </c>
      <c r="AA652" s="16" t="str">
        <f t="shared" si="342"/>
        <v>UprStage</v>
      </c>
      <c r="AC652" s="3">
        <f t="shared" si="343"/>
        <v>2.3982428571428556</v>
      </c>
      <c r="AD652" s="3">
        <f t="shared" si="344"/>
        <v>19.801588161411491</v>
      </c>
      <c r="AE652" s="3">
        <f t="shared" si="345"/>
        <v>2.4246571428571926</v>
      </c>
      <c r="AF652" s="3">
        <f t="shared" si="347"/>
        <v>11.455876646353975</v>
      </c>
      <c r="AH652" s="28">
        <f t="shared" si="348"/>
        <v>0.26300000000000001</v>
      </c>
      <c r="AI652" s="28">
        <f t="shared" si="349"/>
        <v>2.5446900494077322E-4</v>
      </c>
      <c r="AJ652" s="40">
        <f t="shared" si="346"/>
        <v>1.1455876646353974E-2</v>
      </c>
      <c r="AK652" s="28"/>
      <c r="AM652" s="14">
        <f>Rho_Coef0+Rho_Coef1*Solution!I652+Rho_Coef2*Solution!I652^2</f>
        <v>0.96130269752978059</v>
      </c>
      <c r="AO652" s="3" t="str">
        <f t="shared" si="327"/>
        <v xml:space="preserve"> </v>
      </c>
      <c r="AP652" s="3" t="str">
        <f t="shared" si="328"/>
        <v xml:space="preserve"> </v>
      </c>
      <c r="AQ652" s="3" t="str">
        <f t="shared" si="329"/>
        <v xml:space="preserve"> </v>
      </c>
      <c r="AR652" s="3" t="str">
        <f t="shared" si="330"/>
        <v xml:space="preserve"> </v>
      </c>
    </row>
    <row r="653" spans="1:44">
      <c r="A653" s="3">
        <f t="shared" si="331"/>
        <v>6.4999999999999059</v>
      </c>
      <c r="B653" s="3">
        <f t="shared" si="320"/>
        <v>0</v>
      </c>
      <c r="C653" s="3">
        <f t="shared" si="321"/>
        <v>4.8229000000000486</v>
      </c>
      <c r="D653" s="14">
        <f t="shared" si="332"/>
        <v>-0.20866654077394478</v>
      </c>
      <c r="E653" s="14">
        <f t="shared" si="325"/>
        <v>-0.1123437727139672</v>
      </c>
      <c r="F653" s="14">
        <f t="shared" si="322"/>
        <v>-0.32101031348791198</v>
      </c>
      <c r="G653" s="3">
        <f t="shared" si="326"/>
        <v>-28.021453390044918</v>
      </c>
      <c r="H653" s="3">
        <f t="shared" si="323"/>
        <v>71.316956192796013</v>
      </c>
      <c r="I653" s="3">
        <f t="shared" si="324"/>
        <v>410.1127773142988</v>
      </c>
      <c r="P653" s="3" t="str">
        <f t="shared" ref="P653:P716" si="350">IF($A653&lt;$L$4,$M$3+($A653-$L$3)*$N$3," ")</f>
        <v xml:space="preserve"> </v>
      </c>
      <c r="Q653" s="3" t="str">
        <f t="shared" si="333"/>
        <v xml:space="preserve"> </v>
      </c>
      <c r="R653" s="3" t="str">
        <f t="shared" si="334"/>
        <v xml:space="preserve"> </v>
      </c>
      <c r="S653" s="3" t="str">
        <f t="shared" si="335"/>
        <v xml:space="preserve"> </v>
      </c>
      <c r="T653" s="3" t="str">
        <f t="shared" si="336"/>
        <v xml:space="preserve"> </v>
      </c>
      <c r="U653" s="3" t="str">
        <f t="shared" si="337"/>
        <v xml:space="preserve"> </v>
      </c>
      <c r="V653" s="3" t="str">
        <f t="shared" si="338"/>
        <v xml:space="preserve"> </v>
      </c>
      <c r="W653" s="3" t="str">
        <f t="shared" si="339"/>
        <v xml:space="preserve"> </v>
      </c>
      <c r="X653" s="3" t="str">
        <f t="shared" si="340"/>
        <v xml:space="preserve"> </v>
      </c>
      <c r="Y653" s="3">
        <f t="shared" si="341"/>
        <v>0</v>
      </c>
      <c r="AA653" s="16" t="str">
        <f t="shared" si="342"/>
        <v>UprStage</v>
      </c>
      <c r="AC653" s="3">
        <f t="shared" si="343"/>
        <v>2.3982428571428556</v>
      </c>
      <c r="AD653" s="3">
        <f t="shared" si="344"/>
        <v>19.801588161411491</v>
      </c>
      <c r="AE653" s="3">
        <f t="shared" si="345"/>
        <v>2.4246571428571926</v>
      </c>
      <c r="AF653" s="3">
        <f t="shared" si="347"/>
        <v>11.455876646353975</v>
      </c>
      <c r="AH653" s="28">
        <f t="shared" si="348"/>
        <v>0.26300000000000001</v>
      </c>
      <c r="AI653" s="28">
        <f t="shared" si="349"/>
        <v>2.5446900494077322E-4</v>
      </c>
      <c r="AJ653" s="40">
        <f t="shared" si="346"/>
        <v>1.1455876646353974E-2</v>
      </c>
      <c r="AK653" s="28"/>
      <c r="AM653" s="14">
        <f>Rho_Coef0+Rho_Coef1*Solution!I653+Rho_Coef2*Solution!I653^2</f>
        <v>0.96123613105494821</v>
      </c>
      <c r="AO653" s="3" t="str">
        <f t="shared" si="327"/>
        <v xml:space="preserve"> </v>
      </c>
      <c r="AP653" s="3" t="str">
        <f t="shared" si="328"/>
        <v xml:space="preserve"> </v>
      </c>
      <c r="AQ653" s="3" t="str">
        <f t="shared" si="329"/>
        <v xml:space="preserve"> </v>
      </c>
      <c r="AR653" s="3" t="str">
        <f t="shared" si="330"/>
        <v xml:space="preserve"> </v>
      </c>
    </row>
    <row r="654" spans="1:44">
      <c r="A654" s="3">
        <f t="shared" si="331"/>
        <v>6.5099999999999056</v>
      </c>
      <c r="B654" s="3">
        <f t="shared" si="320"/>
        <v>0</v>
      </c>
      <c r="C654" s="3">
        <f t="shared" si="321"/>
        <v>4.8229000000000486</v>
      </c>
      <c r="D654" s="14">
        <f t="shared" si="332"/>
        <v>-0.20701566473794597</v>
      </c>
      <c r="E654" s="14">
        <f t="shared" si="325"/>
        <v>-0.1123437727139672</v>
      </c>
      <c r="F654" s="14">
        <f t="shared" si="322"/>
        <v>-0.3193594374519132</v>
      </c>
      <c r="G654" s="3">
        <f t="shared" si="326"/>
        <v>-27.877346039122614</v>
      </c>
      <c r="H654" s="3">
        <f t="shared" si="323"/>
        <v>71.036741658895565</v>
      </c>
      <c r="I654" s="3">
        <f t="shared" si="324"/>
        <v>410.82455300892479</v>
      </c>
      <c r="P654" s="3" t="str">
        <f t="shared" si="350"/>
        <v xml:space="preserve"> </v>
      </c>
      <c r="Q654" s="3" t="str">
        <f t="shared" si="333"/>
        <v xml:space="preserve"> </v>
      </c>
      <c r="R654" s="3" t="str">
        <f t="shared" si="334"/>
        <v xml:space="preserve"> </v>
      </c>
      <c r="S654" s="3" t="str">
        <f t="shared" si="335"/>
        <v xml:space="preserve"> </v>
      </c>
      <c r="T654" s="3" t="str">
        <f t="shared" si="336"/>
        <v xml:space="preserve"> </v>
      </c>
      <c r="U654" s="3" t="str">
        <f t="shared" si="337"/>
        <v xml:space="preserve"> </v>
      </c>
      <c r="V654" s="3" t="str">
        <f t="shared" si="338"/>
        <v xml:space="preserve"> </v>
      </c>
      <c r="W654" s="3" t="str">
        <f t="shared" si="339"/>
        <v xml:space="preserve"> </v>
      </c>
      <c r="X654" s="3" t="str">
        <f t="shared" si="340"/>
        <v xml:space="preserve"> </v>
      </c>
      <c r="Y654" s="3">
        <f t="shared" si="341"/>
        <v>0</v>
      </c>
      <c r="AA654" s="16" t="str">
        <f t="shared" si="342"/>
        <v>UprStage</v>
      </c>
      <c r="AC654" s="3">
        <f t="shared" si="343"/>
        <v>2.3982428571428556</v>
      </c>
      <c r="AD654" s="3">
        <f t="shared" si="344"/>
        <v>19.801588161411491</v>
      </c>
      <c r="AE654" s="3">
        <f t="shared" si="345"/>
        <v>2.4246571428571926</v>
      </c>
      <c r="AF654" s="3">
        <f t="shared" si="347"/>
        <v>11.455876646353975</v>
      </c>
      <c r="AH654" s="28">
        <f t="shared" si="348"/>
        <v>0.26300000000000001</v>
      </c>
      <c r="AI654" s="28">
        <f t="shared" si="349"/>
        <v>2.5446900494077322E-4</v>
      </c>
      <c r="AJ654" s="40">
        <f t="shared" si="346"/>
        <v>1.1455876646353974E-2</v>
      </c>
      <c r="AK654" s="28"/>
      <c r="AM654" s="14">
        <f>Rho_Coef0+Rho_Coef1*Solution!I654+Rho_Coef2*Solution!I654^2</f>
        <v>0.96116982974884946</v>
      </c>
      <c r="AO654" s="3" t="str">
        <f t="shared" si="327"/>
        <v xml:space="preserve"> </v>
      </c>
      <c r="AP654" s="3" t="str">
        <f t="shared" si="328"/>
        <v xml:space="preserve"> </v>
      </c>
      <c r="AQ654" s="3" t="str">
        <f t="shared" si="329"/>
        <v xml:space="preserve"> </v>
      </c>
      <c r="AR654" s="3" t="str">
        <f t="shared" si="330"/>
        <v xml:space="preserve"> </v>
      </c>
    </row>
    <row r="655" spans="1:44">
      <c r="A655" s="3">
        <f t="shared" si="331"/>
        <v>6.5199999999999054</v>
      </c>
      <c r="B655" s="3">
        <f t="shared" si="320"/>
        <v>0</v>
      </c>
      <c r="C655" s="3">
        <f t="shared" si="321"/>
        <v>4.8229000000000486</v>
      </c>
      <c r="D655" s="14">
        <f t="shared" si="332"/>
        <v>-0.20537987951858672</v>
      </c>
      <c r="E655" s="14">
        <f t="shared" si="325"/>
        <v>-0.1123437727139672</v>
      </c>
      <c r="F655" s="14">
        <f t="shared" si="322"/>
        <v>-0.31772365223255394</v>
      </c>
      <c r="G655" s="3">
        <f t="shared" si="326"/>
        <v>-27.734555987356487</v>
      </c>
      <c r="H655" s="3">
        <f t="shared" si="323"/>
        <v>70.757968198504344</v>
      </c>
      <c r="I655" s="3">
        <f t="shared" si="324"/>
        <v>411.5335336977144</v>
      </c>
      <c r="P655" s="3" t="str">
        <f t="shared" si="350"/>
        <v xml:space="preserve"> </v>
      </c>
      <c r="Q655" s="3" t="str">
        <f t="shared" si="333"/>
        <v xml:space="preserve"> </v>
      </c>
      <c r="R655" s="3" t="str">
        <f t="shared" si="334"/>
        <v xml:space="preserve"> </v>
      </c>
      <c r="S655" s="3" t="str">
        <f t="shared" si="335"/>
        <v xml:space="preserve"> </v>
      </c>
      <c r="T655" s="3" t="str">
        <f t="shared" si="336"/>
        <v xml:space="preserve"> </v>
      </c>
      <c r="U655" s="3" t="str">
        <f t="shared" si="337"/>
        <v xml:space="preserve"> </v>
      </c>
      <c r="V655" s="3" t="str">
        <f t="shared" si="338"/>
        <v xml:space="preserve"> </v>
      </c>
      <c r="W655" s="3" t="str">
        <f t="shared" si="339"/>
        <v xml:space="preserve"> </v>
      </c>
      <c r="X655" s="3" t="str">
        <f t="shared" si="340"/>
        <v xml:space="preserve"> </v>
      </c>
      <c r="Y655" s="3">
        <f t="shared" si="341"/>
        <v>0</v>
      </c>
      <c r="AA655" s="16" t="str">
        <f t="shared" si="342"/>
        <v>UprStage</v>
      </c>
      <c r="AC655" s="3">
        <f t="shared" si="343"/>
        <v>2.3982428571428556</v>
      </c>
      <c r="AD655" s="3">
        <f t="shared" si="344"/>
        <v>19.801588161411491</v>
      </c>
      <c r="AE655" s="3">
        <f t="shared" si="345"/>
        <v>2.4246571428571926</v>
      </c>
      <c r="AF655" s="3">
        <f t="shared" si="347"/>
        <v>11.455876646353975</v>
      </c>
      <c r="AH655" s="28">
        <f t="shared" si="348"/>
        <v>0.26300000000000001</v>
      </c>
      <c r="AI655" s="28">
        <f t="shared" si="349"/>
        <v>2.5446900494077322E-4</v>
      </c>
      <c r="AJ655" s="40">
        <f t="shared" si="346"/>
        <v>1.1455876646353974E-2</v>
      </c>
      <c r="AK655" s="28"/>
      <c r="AM655" s="14">
        <f>Rho_Coef0+Rho_Coef1*Solution!I655+Rho_Coef2*Solution!I655^2</f>
        <v>0.96110379222213738</v>
      </c>
      <c r="AO655" s="3" t="str">
        <f t="shared" si="327"/>
        <v xml:space="preserve"> </v>
      </c>
      <c r="AP655" s="3" t="str">
        <f t="shared" si="328"/>
        <v xml:space="preserve"> </v>
      </c>
      <c r="AQ655" s="3" t="str">
        <f t="shared" si="329"/>
        <v xml:space="preserve"> </v>
      </c>
      <c r="AR655" s="3" t="str">
        <f t="shared" si="330"/>
        <v xml:space="preserve"> </v>
      </c>
    </row>
    <row r="656" spans="1:44">
      <c r="A656" s="3">
        <f t="shared" si="331"/>
        <v>6.5299999999999052</v>
      </c>
      <c r="B656" s="3">
        <f t="shared" si="320"/>
        <v>0</v>
      </c>
      <c r="C656" s="3">
        <f t="shared" si="321"/>
        <v>4.8229000000000486</v>
      </c>
      <c r="D656" s="14">
        <f t="shared" si="332"/>
        <v>-0.20375900537859376</v>
      </c>
      <c r="E656" s="14">
        <f t="shared" si="325"/>
        <v>-0.1123437727139672</v>
      </c>
      <c r="F656" s="14">
        <f t="shared" si="322"/>
        <v>-0.31610277809256093</v>
      </c>
      <c r="G656" s="3">
        <f t="shared" si="326"/>
        <v>-27.593067545220642</v>
      </c>
      <c r="H656" s="3">
        <f t="shared" si="323"/>
        <v>70.480622638630777</v>
      </c>
      <c r="I656" s="3">
        <f t="shared" si="324"/>
        <v>412.23973372632219</v>
      </c>
      <c r="P656" s="3" t="str">
        <f t="shared" si="350"/>
        <v xml:space="preserve"> </v>
      </c>
      <c r="Q656" s="3" t="str">
        <f t="shared" si="333"/>
        <v xml:space="preserve"> </v>
      </c>
      <c r="R656" s="3" t="str">
        <f t="shared" si="334"/>
        <v xml:space="preserve"> </v>
      </c>
      <c r="S656" s="3" t="str">
        <f t="shared" si="335"/>
        <v xml:space="preserve"> </v>
      </c>
      <c r="T656" s="3" t="str">
        <f t="shared" si="336"/>
        <v xml:space="preserve"> </v>
      </c>
      <c r="U656" s="3" t="str">
        <f t="shared" si="337"/>
        <v xml:space="preserve"> </v>
      </c>
      <c r="V656" s="3" t="str">
        <f t="shared" si="338"/>
        <v xml:space="preserve"> </v>
      </c>
      <c r="W656" s="3" t="str">
        <f t="shared" si="339"/>
        <v xml:space="preserve"> </v>
      </c>
      <c r="X656" s="3" t="str">
        <f t="shared" si="340"/>
        <v xml:space="preserve"> </v>
      </c>
      <c r="Y656" s="3">
        <f t="shared" si="341"/>
        <v>0</v>
      </c>
      <c r="AA656" s="16" t="str">
        <f t="shared" si="342"/>
        <v>UprStage</v>
      </c>
      <c r="AC656" s="3">
        <f t="shared" si="343"/>
        <v>2.3982428571428556</v>
      </c>
      <c r="AD656" s="3">
        <f t="shared" si="344"/>
        <v>19.801588161411491</v>
      </c>
      <c r="AE656" s="3">
        <f t="shared" si="345"/>
        <v>2.4246571428571926</v>
      </c>
      <c r="AF656" s="3">
        <f t="shared" si="347"/>
        <v>11.455876646353975</v>
      </c>
      <c r="AH656" s="28">
        <f t="shared" si="348"/>
        <v>0.26300000000000001</v>
      </c>
      <c r="AI656" s="28">
        <f t="shared" si="349"/>
        <v>2.5446900494077322E-4</v>
      </c>
      <c r="AJ656" s="40">
        <f t="shared" si="346"/>
        <v>1.1455876646353974E-2</v>
      </c>
      <c r="AK656" s="28"/>
      <c r="AM656" s="14">
        <f>Rho_Coef0+Rho_Coef1*Solution!I656+Rho_Coef2*Solution!I656^2</f>
        <v>0.96103801709824921</v>
      </c>
      <c r="AO656" s="3" t="str">
        <f t="shared" si="327"/>
        <v xml:space="preserve"> </v>
      </c>
      <c r="AP656" s="3" t="str">
        <f t="shared" si="328"/>
        <v xml:space="preserve"> </v>
      </c>
      <c r="AQ656" s="3" t="str">
        <f t="shared" si="329"/>
        <v xml:space="preserve"> </v>
      </c>
      <c r="AR656" s="3" t="str">
        <f t="shared" si="330"/>
        <v xml:space="preserve"> </v>
      </c>
    </row>
    <row r="657" spans="1:44">
      <c r="A657" s="3">
        <f t="shared" si="331"/>
        <v>6.539999999999905</v>
      </c>
      <c r="B657" s="3">
        <f t="shared" si="320"/>
        <v>0</v>
      </c>
      <c r="C657" s="3">
        <f t="shared" si="321"/>
        <v>4.8229000000000486</v>
      </c>
      <c r="D657" s="14">
        <f t="shared" si="332"/>
        <v>-0.2021528652722159</v>
      </c>
      <c r="E657" s="14">
        <f t="shared" si="325"/>
        <v>-0.1123437727139672</v>
      </c>
      <c r="F657" s="14">
        <f t="shared" si="322"/>
        <v>-0.3144966379861831</v>
      </c>
      <c r="G657" s="3">
        <f t="shared" si="326"/>
        <v>-27.452865258136047</v>
      </c>
      <c r="H657" s="3">
        <f t="shared" si="323"/>
        <v>70.204691963178576</v>
      </c>
      <c r="I657" s="3">
        <f t="shared" si="324"/>
        <v>412.94316730944558</v>
      </c>
      <c r="P657" s="3" t="str">
        <f t="shared" si="350"/>
        <v xml:space="preserve"> </v>
      </c>
      <c r="Q657" s="3" t="str">
        <f t="shared" si="333"/>
        <v xml:space="preserve"> </v>
      </c>
      <c r="R657" s="3" t="str">
        <f t="shared" si="334"/>
        <v xml:space="preserve"> </v>
      </c>
      <c r="S657" s="3" t="str">
        <f t="shared" si="335"/>
        <v xml:space="preserve"> </v>
      </c>
      <c r="T657" s="3" t="str">
        <f t="shared" si="336"/>
        <v xml:space="preserve"> </v>
      </c>
      <c r="U657" s="3" t="str">
        <f t="shared" si="337"/>
        <v xml:space="preserve"> </v>
      </c>
      <c r="V657" s="3" t="str">
        <f t="shared" si="338"/>
        <v xml:space="preserve"> </v>
      </c>
      <c r="W657" s="3" t="str">
        <f t="shared" si="339"/>
        <v xml:space="preserve"> </v>
      </c>
      <c r="X657" s="3" t="str">
        <f t="shared" si="340"/>
        <v xml:space="preserve"> </v>
      </c>
      <c r="Y657" s="3">
        <f t="shared" si="341"/>
        <v>0</v>
      </c>
      <c r="AA657" s="16" t="str">
        <f t="shared" si="342"/>
        <v>UprStage</v>
      </c>
      <c r="AC657" s="3">
        <f t="shared" si="343"/>
        <v>2.3982428571428556</v>
      </c>
      <c r="AD657" s="3">
        <f t="shared" si="344"/>
        <v>19.801588161411491</v>
      </c>
      <c r="AE657" s="3">
        <f t="shared" si="345"/>
        <v>2.4246571428571926</v>
      </c>
      <c r="AF657" s="3">
        <f t="shared" si="347"/>
        <v>11.455876646353975</v>
      </c>
      <c r="AH657" s="28">
        <f t="shared" si="348"/>
        <v>0.26300000000000001</v>
      </c>
      <c r="AI657" s="28">
        <f t="shared" si="349"/>
        <v>2.5446900494077322E-4</v>
      </c>
      <c r="AJ657" s="40">
        <f t="shared" si="346"/>
        <v>1.1455876646353974E-2</v>
      </c>
      <c r="AK657" s="28"/>
      <c r="AM657" s="14">
        <f>Rho_Coef0+Rho_Coef1*Solution!I657+Rho_Coef2*Solution!I657^2</f>
        <v>0.96097250301325232</v>
      </c>
      <c r="AO657" s="3" t="str">
        <f t="shared" si="327"/>
        <v xml:space="preserve"> </v>
      </c>
      <c r="AP657" s="3" t="str">
        <f t="shared" si="328"/>
        <v xml:space="preserve"> </v>
      </c>
      <c r="AQ657" s="3" t="str">
        <f t="shared" si="329"/>
        <v xml:space="preserve"> </v>
      </c>
      <c r="AR657" s="3" t="str">
        <f t="shared" si="330"/>
        <v xml:space="preserve"> </v>
      </c>
    </row>
    <row r="658" spans="1:44">
      <c r="A658" s="3">
        <f t="shared" si="331"/>
        <v>6.5499999999999048</v>
      </c>
      <c r="B658" s="3">
        <f t="shared" si="320"/>
        <v>0</v>
      </c>
      <c r="C658" s="3">
        <f t="shared" si="321"/>
        <v>4.8229000000000486</v>
      </c>
      <c r="D658" s="14">
        <f t="shared" si="332"/>
        <v>-0.20056128479700897</v>
      </c>
      <c r="E658" s="14">
        <f t="shared" si="325"/>
        <v>-0.1123437727139672</v>
      </c>
      <c r="F658" s="14">
        <f t="shared" si="322"/>
        <v>-0.31290505751097619</v>
      </c>
      <c r="G658" s="3">
        <f t="shared" si="326"/>
        <v>-27.313933902261727</v>
      </c>
      <c r="H658" s="3">
        <f t="shared" si="323"/>
        <v>69.930163310597209</v>
      </c>
      <c r="I658" s="3">
        <f t="shared" si="324"/>
        <v>413.64384853238226</v>
      </c>
      <c r="P658" s="3" t="str">
        <f t="shared" si="350"/>
        <v xml:space="preserve"> </v>
      </c>
      <c r="Q658" s="3" t="str">
        <f t="shared" si="333"/>
        <v xml:space="preserve"> </v>
      </c>
      <c r="R658" s="3" t="str">
        <f t="shared" si="334"/>
        <v xml:space="preserve"> </v>
      </c>
      <c r="S658" s="3" t="str">
        <f t="shared" si="335"/>
        <v xml:space="preserve"> </v>
      </c>
      <c r="T658" s="3" t="str">
        <f t="shared" si="336"/>
        <v xml:space="preserve"> </v>
      </c>
      <c r="U658" s="3" t="str">
        <f t="shared" si="337"/>
        <v xml:space="preserve"> </v>
      </c>
      <c r="V658" s="3" t="str">
        <f t="shared" si="338"/>
        <v xml:space="preserve"> </v>
      </c>
      <c r="W658" s="3" t="str">
        <f t="shared" si="339"/>
        <v xml:space="preserve"> </v>
      </c>
      <c r="X658" s="3" t="str">
        <f t="shared" si="340"/>
        <v xml:space="preserve"> </v>
      </c>
      <c r="Y658" s="3">
        <f t="shared" si="341"/>
        <v>0</v>
      </c>
      <c r="AA658" s="16" t="str">
        <f t="shared" si="342"/>
        <v>UprStage</v>
      </c>
      <c r="AC658" s="3">
        <f t="shared" si="343"/>
        <v>2.3982428571428556</v>
      </c>
      <c r="AD658" s="3">
        <f t="shared" si="344"/>
        <v>19.801588161411491</v>
      </c>
      <c r="AE658" s="3">
        <f t="shared" si="345"/>
        <v>2.4246571428571926</v>
      </c>
      <c r="AF658" s="3">
        <f t="shared" si="347"/>
        <v>11.455876646353975</v>
      </c>
      <c r="AH658" s="28">
        <f t="shared" si="348"/>
        <v>0.26300000000000001</v>
      </c>
      <c r="AI658" s="28">
        <f t="shared" si="349"/>
        <v>2.5446900494077322E-4</v>
      </c>
      <c r="AJ658" s="40">
        <f t="shared" si="346"/>
        <v>1.1455876646353974E-2</v>
      </c>
      <c r="AK658" s="28"/>
      <c r="AM658" s="14">
        <f>Rho_Coef0+Rho_Coef1*Solution!I658+Rho_Coef2*Solution!I658^2</f>
        <v>0.96090724861569354</v>
      </c>
      <c r="AO658" s="3" t="str">
        <f t="shared" si="327"/>
        <v xml:space="preserve"> </v>
      </c>
      <c r="AP658" s="3" t="str">
        <f t="shared" si="328"/>
        <v xml:space="preserve"> </v>
      </c>
      <c r="AQ658" s="3" t="str">
        <f t="shared" si="329"/>
        <v xml:space="preserve"> </v>
      </c>
      <c r="AR658" s="3" t="str">
        <f t="shared" si="330"/>
        <v xml:space="preserve"> </v>
      </c>
    </row>
    <row r="659" spans="1:44">
      <c r="A659" s="3">
        <f t="shared" si="331"/>
        <v>6.5599999999999046</v>
      </c>
      <c r="B659" s="3">
        <f t="shared" si="320"/>
        <v>0</v>
      </c>
      <c r="C659" s="3">
        <f t="shared" si="321"/>
        <v>4.8229000000000486</v>
      </c>
      <c r="D659" s="14">
        <f t="shared" si="332"/>
        <v>-0.19898409214662849</v>
      </c>
      <c r="E659" s="14">
        <f t="shared" si="325"/>
        <v>-0.1123437727139672</v>
      </c>
      <c r="F659" s="14">
        <f t="shared" si="322"/>
        <v>-0.31132786486059572</v>
      </c>
      <c r="G659" s="3">
        <f t="shared" si="326"/>
        <v>-27.176258480374006</v>
      </c>
      <c r="H659" s="3">
        <f t="shared" si="323"/>
        <v>69.657023971574588</v>
      </c>
      <c r="I659" s="3">
        <f t="shared" si="324"/>
        <v>414.3417913525642</v>
      </c>
      <c r="P659" s="3" t="str">
        <f t="shared" si="350"/>
        <v xml:space="preserve"> </v>
      </c>
      <c r="Q659" s="3" t="str">
        <f t="shared" si="333"/>
        <v xml:space="preserve"> </v>
      </c>
      <c r="R659" s="3" t="str">
        <f t="shared" si="334"/>
        <v xml:space="preserve"> </v>
      </c>
      <c r="S659" s="3" t="str">
        <f t="shared" si="335"/>
        <v xml:space="preserve"> </v>
      </c>
      <c r="T659" s="3" t="str">
        <f t="shared" si="336"/>
        <v xml:space="preserve"> </v>
      </c>
      <c r="U659" s="3" t="str">
        <f t="shared" si="337"/>
        <v xml:space="preserve"> </v>
      </c>
      <c r="V659" s="3" t="str">
        <f t="shared" si="338"/>
        <v xml:space="preserve"> </v>
      </c>
      <c r="W659" s="3" t="str">
        <f t="shared" si="339"/>
        <v xml:space="preserve"> </v>
      </c>
      <c r="X659" s="3" t="str">
        <f t="shared" si="340"/>
        <v xml:space="preserve"> </v>
      </c>
      <c r="Y659" s="3">
        <f t="shared" si="341"/>
        <v>0</v>
      </c>
      <c r="AA659" s="16" t="str">
        <f t="shared" si="342"/>
        <v>UprStage</v>
      </c>
      <c r="AC659" s="3">
        <f t="shared" si="343"/>
        <v>2.3982428571428556</v>
      </c>
      <c r="AD659" s="3">
        <f t="shared" si="344"/>
        <v>19.801588161411491</v>
      </c>
      <c r="AE659" s="3">
        <f t="shared" si="345"/>
        <v>2.4246571428571926</v>
      </c>
      <c r="AF659" s="3">
        <f t="shared" si="347"/>
        <v>11.455876646353975</v>
      </c>
      <c r="AH659" s="28">
        <f t="shared" si="348"/>
        <v>0.26300000000000001</v>
      </c>
      <c r="AI659" s="28">
        <f t="shared" si="349"/>
        <v>2.5446900494077322E-4</v>
      </c>
      <c r="AJ659" s="40">
        <f t="shared" si="346"/>
        <v>1.1455876646353974E-2</v>
      </c>
      <c r="AK659" s="28"/>
      <c r="AM659" s="14">
        <f>Rho_Coef0+Rho_Coef1*Solution!I659+Rho_Coef2*Solution!I659^2</f>
        <v>0.96084225256645073</v>
      </c>
      <c r="AO659" s="3" t="str">
        <f t="shared" si="327"/>
        <v xml:space="preserve"> </v>
      </c>
      <c r="AP659" s="3" t="str">
        <f t="shared" si="328"/>
        <v xml:space="preserve"> </v>
      </c>
      <c r="AQ659" s="3" t="str">
        <f t="shared" si="329"/>
        <v xml:space="preserve"> </v>
      </c>
      <c r="AR659" s="3" t="str">
        <f t="shared" si="330"/>
        <v xml:space="preserve"> </v>
      </c>
    </row>
    <row r="660" spans="1:44">
      <c r="A660" s="3">
        <f t="shared" si="331"/>
        <v>6.5699999999999044</v>
      </c>
      <c r="B660" s="3">
        <f t="shared" si="320"/>
        <v>0</v>
      </c>
      <c r="C660" s="3">
        <f t="shared" si="321"/>
        <v>4.8229000000000486</v>
      </c>
      <c r="D660" s="14">
        <f t="shared" si="332"/>
        <v>-0.19742111806460289</v>
      </c>
      <c r="E660" s="14">
        <f t="shared" si="325"/>
        <v>-0.1123437727139672</v>
      </c>
      <c r="F660" s="14">
        <f t="shared" si="322"/>
        <v>-0.30976489077857006</v>
      </c>
      <c r="G660" s="3">
        <f t="shared" si="326"/>
        <v>-27.039824217831288</v>
      </c>
      <c r="H660" s="3">
        <f t="shared" si="323"/>
        <v>69.38526138677085</v>
      </c>
      <c r="I660" s="3">
        <f t="shared" si="324"/>
        <v>415.03700960106909</v>
      </c>
      <c r="P660" s="3" t="str">
        <f t="shared" si="350"/>
        <v xml:space="preserve"> </v>
      </c>
      <c r="Q660" s="3" t="str">
        <f t="shared" si="333"/>
        <v xml:space="preserve"> </v>
      </c>
      <c r="R660" s="3" t="str">
        <f t="shared" si="334"/>
        <v xml:space="preserve"> </v>
      </c>
      <c r="S660" s="3" t="str">
        <f t="shared" si="335"/>
        <v xml:space="preserve"> </v>
      </c>
      <c r="T660" s="3" t="str">
        <f t="shared" si="336"/>
        <v xml:space="preserve"> </v>
      </c>
      <c r="U660" s="3" t="str">
        <f t="shared" si="337"/>
        <v xml:space="preserve"> </v>
      </c>
      <c r="V660" s="3" t="str">
        <f t="shared" si="338"/>
        <v xml:space="preserve"> </v>
      </c>
      <c r="W660" s="3" t="str">
        <f t="shared" si="339"/>
        <v xml:space="preserve"> </v>
      </c>
      <c r="X660" s="3" t="str">
        <f t="shared" si="340"/>
        <v xml:space="preserve"> </v>
      </c>
      <c r="Y660" s="3">
        <f t="shared" si="341"/>
        <v>0</v>
      </c>
      <c r="AA660" s="16" t="str">
        <f t="shared" si="342"/>
        <v>UprStage</v>
      </c>
      <c r="AC660" s="3">
        <f t="shared" si="343"/>
        <v>2.3982428571428556</v>
      </c>
      <c r="AD660" s="3">
        <f t="shared" si="344"/>
        <v>19.801588161411491</v>
      </c>
      <c r="AE660" s="3">
        <f t="shared" si="345"/>
        <v>2.4246571428571926</v>
      </c>
      <c r="AF660" s="3">
        <f t="shared" si="347"/>
        <v>11.455876646353975</v>
      </c>
      <c r="AH660" s="28">
        <f t="shared" si="348"/>
        <v>0.26300000000000001</v>
      </c>
      <c r="AI660" s="28">
        <f t="shared" si="349"/>
        <v>2.5446900494077322E-4</v>
      </c>
      <c r="AJ660" s="40">
        <f t="shared" si="346"/>
        <v>1.1455876646353974E-2</v>
      </c>
      <c r="AK660" s="28"/>
      <c r="AM660" s="14">
        <f>Rho_Coef0+Rho_Coef1*Solution!I660+Rho_Coef2*Solution!I660^2</f>
        <v>0.96077751353858665</v>
      </c>
      <c r="AO660" s="3" t="str">
        <f t="shared" si="327"/>
        <v xml:space="preserve"> </v>
      </c>
      <c r="AP660" s="3" t="str">
        <f t="shared" si="328"/>
        <v xml:space="preserve"> </v>
      </c>
      <c r="AQ660" s="3" t="str">
        <f t="shared" si="329"/>
        <v xml:space="preserve"> </v>
      </c>
      <c r="AR660" s="3" t="str">
        <f t="shared" si="330"/>
        <v xml:space="preserve"> </v>
      </c>
    </row>
    <row r="661" spans="1:44">
      <c r="A661" s="3">
        <f t="shared" si="331"/>
        <v>6.5799999999999041</v>
      </c>
      <c r="B661" s="3">
        <f t="shared" si="320"/>
        <v>0</v>
      </c>
      <c r="C661" s="3">
        <f t="shared" si="321"/>
        <v>4.8229000000000486</v>
      </c>
      <c r="D661" s="14">
        <f t="shared" si="332"/>
        <v>-0.1958721957990664</v>
      </c>
      <c r="E661" s="14">
        <f t="shared" si="325"/>
        <v>-0.1123437727139672</v>
      </c>
      <c r="F661" s="14">
        <f t="shared" si="322"/>
        <v>-0.30821596851303357</v>
      </c>
      <c r="G661" s="3">
        <f t="shared" si="326"/>
        <v>-26.904616558622642</v>
      </c>
      <c r="H661" s="3">
        <f t="shared" si="323"/>
        <v>69.114863144592533</v>
      </c>
      <c r="I661" s="3">
        <f t="shared" si="324"/>
        <v>415.72951698410884</v>
      </c>
      <c r="P661" s="3" t="str">
        <f t="shared" si="350"/>
        <v xml:space="preserve"> </v>
      </c>
      <c r="Q661" s="3" t="str">
        <f t="shared" si="333"/>
        <v xml:space="preserve"> </v>
      </c>
      <c r="R661" s="3" t="str">
        <f t="shared" si="334"/>
        <v xml:space="preserve"> </v>
      </c>
      <c r="S661" s="3" t="str">
        <f t="shared" si="335"/>
        <v xml:space="preserve"> </v>
      </c>
      <c r="T661" s="3" t="str">
        <f t="shared" si="336"/>
        <v xml:space="preserve"> </v>
      </c>
      <c r="U661" s="3" t="str">
        <f t="shared" si="337"/>
        <v xml:space="preserve"> </v>
      </c>
      <c r="V661" s="3" t="str">
        <f t="shared" si="338"/>
        <v xml:space="preserve"> </v>
      </c>
      <c r="W661" s="3" t="str">
        <f t="shared" si="339"/>
        <v xml:space="preserve"> </v>
      </c>
      <c r="X661" s="3" t="str">
        <f t="shared" si="340"/>
        <v xml:space="preserve"> </v>
      </c>
      <c r="Y661" s="3">
        <f t="shared" si="341"/>
        <v>0</v>
      </c>
      <c r="AA661" s="16" t="str">
        <f t="shared" si="342"/>
        <v>UprStage</v>
      </c>
      <c r="AC661" s="3">
        <f t="shared" si="343"/>
        <v>2.3982428571428556</v>
      </c>
      <c r="AD661" s="3">
        <f t="shared" si="344"/>
        <v>19.801588161411491</v>
      </c>
      <c r="AE661" s="3">
        <f t="shared" si="345"/>
        <v>2.4246571428571926</v>
      </c>
      <c r="AF661" s="3">
        <f t="shared" si="347"/>
        <v>11.455876646353975</v>
      </c>
      <c r="AH661" s="28">
        <f t="shared" si="348"/>
        <v>0.26300000000000001</v>
      </c>
      <c r="AI661" s="28">
        <f t="shared" si="349"/>
        <v>2.5446900494077322E-4</v>
      </c>
      <c r="AJ661" s="40">
        <f t="shared" si="346"/>
        <v>1.1455876646353974E-2</v>
      </c>
      <c r="AK661" s="28"/>
      <c r="AM661" s="14">
        <f>Rho_Coef0+Rho_Coef1*Solution!I661+Rho_Coef2*Solution!I661^2</f>
        <v>0.96071303021720433</v>
      </c>
      <c r="AO661" s="3" t="str">
        <f t="shared" si="327"/>
        <v xml:space="preserve"> </v>
      </c>
      <c r="AP661" s="3" t="str">
        <f t="shared" si="328"/>
        <v xml:space="preserve"> </v>
      </c>
      <c r="AQ661" s="3" t="str">
        <f t="shared" si="329"/>
        <v xml:space="preserve"> </v>
      </c>
      <c r="AR661" s="3" t="str">
        <f t="shared" si="330"/>
        <v xml:space="preserve"> </v>
      </c>
    </row>
    <row r="662" spans="1:44">
      <c r="A662" s="3">
        <f t="shared" si="331"/>
        <v>6.5899999999999039</v>
      </c>
      <c r="B662" s="3">
        <f t="shared" si="320"/>
        <v>0</v>
      </c>
      <c r="C662" s="3">
        <f t="shared" si="321"/>
        <v>4.8229000000000486</v>
      </c>
      <c r="D662" s="14">
        <f t="shared" si="332"/>
        <v>-0.19433716105842791</v>
      </c>
      <c r="E662" s="14">
        <f t="shared" si="325"/>
        <v>-0.1123437727139672</v>
      </c>
      <c r="F662" s="14">
        <f t="shared" si="322"/>
        <v>-0.30668093377239514</v>
      </c>
      <c r="G662" s="3">
        <f t="shared" si="326"/>
        <v>-26.77062116149806</v>
      </c>
      <c r="H662" s="3">
        <f t="shared" si="323"/>
        <v>68.845816979006301</v>
      </c>
      <c r="I662" s="3">
        <f t="shared" si="324"/>
        <v>416.41932708449667</v>
      </c>
      <c r="P662" s="3" t="str">
        <f t="shared" si="350"/>
        <v xml:space="preserve"> </v>
      </c>
      <c r="Q662" s="3" t="str">
        <f t="shared" si="333"/>
        <v xml:space="preserve"> </v>
      </c>
      <c r="R662" s="3" t="str">
        <f t="shared" si="334"/>
        <v xml:space="preserve"> </v>
      </c>
      <c r="S662" s="3" t="str">
        <f t="shared" si="335"/>
        <v xml:space="preserve"> </v>
      </c>
      <c r="T662" s="3" t="str">
        <f t="shared" si="336"/>
        <v xml:space="preserve"> </v>
      </c>
      <c r="U662" s="3" t="str">
        <f t="shared" si="337"/>
        <v xml:space="preserve"> </v>
      </c>
      <c r="V662" s="3" t="str">
        <f t="shared" si="338"/>
        <v xml:space="preserve"> </v>
      </c>
      <c r="W662" s="3" t="str">
        <f t="shared" si="339"/>
        <v xml:space="preserve"> </v>
      </c>
      <c r="X662" s="3" t="str">
        <f t="shared" si="340"/>
        <v xml:space="preserve"> </v>
      </c>
      <c r="Y662" s="3">
        <f t="shared" si="341"/>
        <v>0</v>
      </c>
      <c r="AA662" s="16" t="str">
        <f t="shared" si="342"/>
        <v>UprStage</v>
      </c>
      <c r="AC662" s="3">
        <f t="shared" si="343"/>
        <v>2.3982428571428556</v>
      </c>
      <c r="AD662" s="3">
        <f t="shared" si="344"/>
        <v>19.801588161411491</v>
      </c>
      <c r="AE662" s="3">
        <f t="shared" si="345"/>
        <v>2.4246571428571926</v>
      </c>
      <c r="AF662" s="3">
        <f t="shared" si="347"/>
        <v>11.455876646353975</v>
      </c>
      <c r="AH662" s="28">
        <f t="shared" si="348"/>
        <v>0.26300000000000001</v>
      </c>
      <c r="AI662" s="28">
        <f t="shared" si="349"/>
        <v>2.5446900494077322E-4</v>
      </c>
      <c r="AJ662" s="40">
        <f t="shared" si="346"/>
        <v>1.1455876646353974E-2</v>
      </c>
      <c r="AK662" s="28"/>
      <c r="AM662" s="14">
        <f>Rho_Coef0+Rho_Coef1*Solution!I662+Rho_Coef2*Solution!I662^2</f>
        <v>0.96064880129930497</v>
      </c>
      <c r="AO662" s="3" t="str">
        <f t="shared" si="327"/>
        <v xml:space="preserve"> </v>
      </c>
      <c r="AP662" s="3" t="str">
        <f t="shared" si="328"/>
        <v xml:space="preserve"> </v>
      </c>
      <c r="AQ662" s="3" t="str">
        <f t="shared" si="329"/>
        <v xml:space="preserve"> </v>
      </c>
      <c r="AR662" s="3" t="str">
        <f t="shared" si="330"/>
        <v xml:space="preserve"> </v>
      </c>
    </row>
    <row r="663" spans="1:44">
      <c r="A663" s="3">
        <f t="shared" si="331"/>
        <v>6.5999999999999037</v>
      </c>
      <c r="B663" s="3">
        <f t="shared" si="320"/>
        <v>0</v>
      </c>
      <c r="C663" s="3">
        <f t="shared" si="321"/>
        <v>4.8229000000000486</v>
      </c>
      <c r="D663" s="14">
        <f t="shared" si="332"/>
        <v>-0.19281585196795381</v>
      </c>
      <c r="E663" s="14">
        <f t="shared" si="325"/>
        <v>-0.1123437727139672</v>
      </c>
      <c r="F663" s="14">
        <f t="shared" si="322"/>
        <v>-0.30515962468192104</v>
      </c>
      <c r="G663" s="3">
        <f t="shared" si="326"/>
        <v>-26.637823896178492</v>
      </c>
      <c r="H663" s="3">
        <f t="shared" si="323"/>
        <v>68.578110767391323</v>
      </c>
      <c r="I663" s="3">
        <f t="shared" si="324"/>
        <v>417.10645336309193</v>
      </c>
      <c r="P663" s="3" t="str">
        <f t="shared" si="350"/>
        <v xml:space="preserve"> </v>
      </c>
      <c r="Q663" s="3" t="str">
        <f t="shared" si="333"/>
        <v xml:space="preserve"> </v>
      </c>
      <c r="R663" s="3" t="str">
        <f t="shared" si="334"/>
        <v xml:space="preserve"> </v>
      </c>
      <c r="S663" s="3" t="str">
        <f t="shared" si="335"/>
        <v xml:space="preserve"> </v>
      </c>
      <c r="T663" s="3" t="str">
        <f t="shared" si="336"/>
        <v xml:space="preserve"> </v>
      </c>
      <c r="U663" s="3" t="str">
        <f t="shared" si="337"/>
        <v xml:space="preserve"> </v>
      </c>
      <c r="V663" s="3" t="str">
        <f t="shared" si="338"/>
        <v xml:space="preserve"> </v>
      </c>
      <c r="W663" s="3" t="str">
        <f t="shared" si="339"/>
        <v xml:space="preserve"> </v>
      </c>
      <c r="X663" s="3" t="str">
        <f t="shared" si="340"/>
        <v xml:space="preserve"> </v>
      </c>
      <c r="Y663" s="3">
        <f t="shared" si="341"/>
        <v>0</v>
      </c>
      <c r="AA663" s="16" t="str">
        <f t="shared" si="342"/>
        <v>UprStage</v>
      </c>
      <c r="AC663" s="3">
        <f t="shared" si="343"/>
        <v>2.3982428571428556</v>
      </c>
      <c r="AD663" s="3">
        <f t="shared" si="344"/>
        <v>19.801588161411491</v>
      </c>
      <c r="AE663" s="3">
        <f t="shared" si="345"/>
        <v>2.4246571428571926</v>
      </c>
      <c r="AF663" s="3">
        <f t="shared" si="347"/>
        <v>11.455876646353975</v>
      </c>
      <c r="AH663" s="28">
        <f t="shared" si="348"/>
        <v>0.26300000000000001</v>
      </c>
      <c r="AI663" s="28">
        <f t="shared" si="349"/>
        <v>2.5446900494077322E-4</v>
      </c>
      <c r="AJ663" s="40">
        <f t="shared" si="346"/>
        <v>1.1455876646353974E-2</v>
      </c>
      <c r="AK663" s="28"/>
      <c r="AM663" s="14">
        <f>Rho_Coef0+Rho_Coef1*Solution!I663+Rho_Coef2*Solution!I663^2</f>
        <v>0.96058482549364832</v>
      </c>
      <c r="AO663" s="3" t="str">
        <f t="shared" si="327"/>
        <v xml:space="preserve"> </v>
      </c>
      <c r="AP663" s="3" t="str">
        <f t="shared" si="328"/>
        <v xml:space="preserve"> </v>
      </c>
      <c r="AQ663" s="3" t="str">
        <f t="shared" si="329"/>
        <v xml:space="preserve"> </v>
      </c>
      <c r="AR663" s="3" t="str">
        <f t="shared" si="330"/>
        <v xml:space="preserve"> </v>
      </c>
    </row>
    <row r="664" spans="1:44">
      <c r="A664" s="3">
        <f t="shared" si="331"/>
        <v>6.6099999999999035</v>
      </c>
      <c r="B664" s="3">
        <f t="shared" si="320"/>
        <v>0</v>
      </c>
      <c r="C664" s="3">
        <f t="shared" si="321"/>
        <v>4.8229000000000486</v>
      </c>
      <c r="D664" s="14">
        <f t="shared" si="332"/>
        <v>-0.19130810902724305</v>
      </c>
      <c r="E664" s="14">
        <f t="shared" si="325"/>
        <v>-0.1123437727139672</v>
      </c>
      <c r="F664" s="14">
        <f t="shared" si="322"/>
        <v>-0.30365188174121027</v>
      </c>
      <c r="G664" s="3">
        <f t="shared" si="326"/>
        <v>-26.506210839643828</v>
      </c>
      <c r="H664" s="3">
        <f t="shared" si="323"/>
        <v>68.311732528429545</v>
      </c>
      <c r="I664" s="3">
        <f t="shared" si="324"/>
        <v>417.79090916022386</v>
      </c>
      <c r="P664" s="3" t="str">
        <f t="shared" si="350"/>
        <v xml:space="preserve"> </v>
      </c>
      <c r="Q664" s="3" t="str">
        <f t="shared" si="333"/>
        <v xml:space="preserve"> </v>
      </c>
      <c r="R664" s="3" t="str">
        <f t="shared" si="334"/>
        <v xml:space="preserve"> </v>
      </c>
      <c r="S664" s="3" t="str">
        <f t="shared" si="335"/>
        <v xml:space="preserve"> </v>
      </c>
      <c r="T664" s="3" t="str">
        <f t="shared" si="336"/>
        <v xml:space="preserve"> </v>
      </c>
      <c r="U664" s="3" t="str">
        <f t="shared" si="337"/>
        <v xml:space="preserve"> </v>
      </c>
      <c r="V664" s="3" t="str">
        <f t="shared" si="338"/>
        <v xml:space="preserve"> </v>
      </c>
      <c r="W664" s="3" t="str">
        <f t="shared" si="339"/>
        <v xml:space="preserve"> </v>
      </c>
      <c r="X664" s="3" t="str">
        <f t="shared" si="340"/>
        <v xml:space="preserve"> </v>
      </c>
      <c r="Y664" s="3">
        <f t="shared" si="341"/>
        <v>0</v>
      </c>
      <c r="AA664" s="16" t="str">
        <f t="shared" si="342"/>
        <v>UprStage</v>
      </c>
      <c r="AC664" s="3">
        <f t="shared" si="343"/>
        <v>2.3982428571428556</v>
      </c>
      <c r="AD664" s="3">
        <f t="shared" si="344"/>
        <v>19.801588161411491</v>
      </c>
      <c r="AE664" s="3">
        <f t="shared" si="345"/>
        <v>2.4246571428571926</v>
      </c>
      <c r="AF664" s="3">
        <f t="shared" si="347"/>
        <v>11.455876646353975</v>
      </c>
      <c r="AH664" s="28">
        <f t="shared" si="348"/>
        <v>0.26300000000000001</v>
      </c>
      <c r="AI664" s="28">
        <f t="shared" si="349"/>
        <v>2.5446900494077322E-4</v>
      </c>
      <c r="AJ664" s="40">
        <f t="shared" si="346"/>
        <v>1.1455876646353974E-2</v>
      </c>
      <c r="AK664" s="28"/>
      <c r="AM664" s="14">
        <f>Rho_Coef0+Rho_Coef1*Solution!I664+Rho_Coef2*Solution!I664^2</f>
        <v>0.96052110152061465</v>
      </c>
      <c r="AO664" s="3" t="str">
        <f t="shared" si="327"/>
        <v xml:space="preserve"> </v>
      </c>
      <c r="AP664" s="3" t="str">
        <f t="shared" si="328"/>
        <v xml:space="preserve"> </v>
      </c>
      <c r="AQ664" s="3" t="str">
        <f t="shared" si="329"/>
        <v xml:space="preserve"> </v>
      </c>
      <c r="AR664" s="3" t="str">
        <f t="shared" si="330"/>
        <v xml:space="preserve"> </v>
      </c>
    </row>
    <row r="665" spans="1:44">
      <c r="A665" s="3">
        <f t="shared" si="331"/>
        <v>6.6199999999999033</v>
      </c>
      <c r="B665" s="3">
        <f t="shared" si="320"/>
        <v>0</v>
      </c>
      <c r="C665" s="3">
        <f t="shared" si="321"/>
        <v>4.8229000000000486</v>
      </c>
      <c r="D665" s="14">
        <f t="shared" si="332"/>
        <v>-0.18981377506857464</v>
      </c>
      <c r="E665" s="14">
        <f t="shared" si="325"/>
        <v>-0.1123437727139672</v>
      </c>
      <c r="F665" s="14">
        <f t="shared" si="322"/>
        <v>-0.30215754778254184</v>
      </c>
      <c r="G665" s="3">
        <f t="shared" si="326"/>
        <v>-26.375768272496945</v>
      </c>
      <c r="H665" s="3">
        <f t="shared" si="323"/>
        <v>68.046670420033109</v>
      </c>
      <c r="I665" s="3">
        <f t="shared" si="324"/>
        <v>418.47270769709451</v>
      </c>
      <c r="P665" s="3" t="str">
        <f t="shared" si="350"/>
        <v xml:space="preserve"> </v>
      </c>
      <c r="Q665" s="3" t="str">
        <f t="shared" si="333"/>
        <v xml:space="preserve"> </v>
      </c>
      <c r="R665" s="3" t="str">
        <f t="shared" si="334"/>
        <v xml:space="preserve"> </v>
      </c>
      <c r="S665" s="3" t="str">
        <f t="shared" si="335"/>
        <v xml:space="preserve"> </v>
      </c>
      <c r="T665" s="3" t="str">
        <f t="shared" si="336"/>
        <v xml:space="preserve"> </v>
      </c>
      <c r="U665" s="3" t="str">
        <f t="shared" si="337"/>
        <v xml:space="preserve"> </v>
      </c>
      <c r="V665" s="3" t="str">
        <f t="shared" si="338"/>
        <v xml:space="preserve"> </v>
      </c>
      <c r="W665" s="3" t="str">
        <f t="shared" si="339"/>
        <v xml:space="preserve"> </v>
      </c>
      <c r="X665" s="3" t="str">
        <f t="shared" si="340"/>
        <v xml:space="preserve"> </v>
      </c>
      <c r="Y665" s="3">
        <f t="shared" si="341"/>
        <v>0</v>
      </c>
      <c r="AA665" s="16" t="str">
        <f t="shared" si="342"/>
        <v>UprStage</v>
      </c>
      <c r="AC665" s="3">
        <f t="shared" si="343"/>
        <v>2.3982428571428556</v>
      </c>
      <c r="AD665" s="3">
        <f t="shared" si="344"/>
        <v>19.801588161411491</v>
      </c>
      <c r="AE665" s="3">
        <f t="shared" si="345"/>
        <v>2.4246571428571926</v>
      </c>
      <c r="AF665" s="3">
        <f t="shared" si="347"/>
        <v>11.455876646353975</v>
      </c>
      <c r="AH665" s="28">
        <f t="shared" si="348"/>
        <v>0.26300000000000001</v>
      </c>
      <c r="AI665" s="28">
        <f t="shared" si="349"/>
        <v>2.5446900494077322E-4</v>
      </c>
      <c r="AJ665" s="40">
        <f t="shared" si="346"/>
        <v>1.1455876646353974E-2</v>
      </c>
      <c r="AK665" s="28"/>
      <c r="AM665" s="14">
        <f>Rho_Coef0+Rho_Coef1*Solution!I665+Rho_Coef2*Solution!I665^2</f>
        <v>0.96045762811206914</v>
      </c>
      <c r="AO665" s="3" t="str">
        <f t="shared" si="327"/>
        <v xml:space="preserve"> </v>
      </c>
      <c r="AP665" s="3" t="str">
        <f t="shared" si="328"/>
        <v xml:space="preserve"> </v>
      </c>
      <c r="AQ665" s="3" t="str">
        <f t="shared" si="329"/>
        <v xml:space="preserve"> </v>
      </c>
      <c r="AR665" s="3" t="str">
        <f t="shared" si="330"/>
        <v xml:space="preserve"> </v>
      </c>
    </row>
    <row r="666" spans="1:44">
      <c r="A666" s="3">
        <f t="shared" si="331"/>
        <v>6.6299999999999031</v>
      </c>
      <c r="B666" s="3">
        <f t="shared" si="320"/>
        <v>0</v>
      </c>
      <c r="C666" s="3">
        <f t="shared" si="321"/>
        <v>4.8229000000000486</v>
      </c>
      <c r="D666" s="14">
        <f t="shared" si="332"/>
        <v>-0.18833269521610566</v>
      </c>
      <c r="E666" s="14">
        <f t="shared" si="325"/>
        <v>-0.1123437727139672</v>
      </c>
      <c r="F666" s="14">
        <f t="shared" si="322"/>
        <v>-0.30067646793007285</v>
      </c>
      <c r="G666" s="3">
        <f t="shared" si="326"/>
        <v>-26.246482675402078</v>
      </c>
      <c r="H666" s="3">
        <f t="shared" si="323"/>
        <v>67.782912737308138</v>
      </c>
      <c r="I666" s="3">
        <f t="shared" si="324"/>
        <v>419.15186207716107</v>
      </c>
      <c r="P666" s="3" t="str">
        <f t="shared" si="350"/>
        <v xml:space="preserve"> </v>
      </c>
      <c r="Q666" s="3" t="str">
        <f t="shared" si="333"/>
        <v xml:space="preserve"> </v>
      </c>
      <c r="R666" s="3" t="str">
        <f t="shared" si="334"/>
        <v xml:space="preserve"> </v>
      </c>
      <c r="S666" s="3" t="str">
        <f t="shared" si="335"/>
        <v xml:space="preserve"> </v>
      </c>
      <c r="T666" s="3" t="str">
        <f t="shared" si="336"/>
        <v xml:space="preserve"> </v>
      </c>
      <c r="U666" s="3" t="str">
        <f t="shared" si="337"/>
        <v xml:space="preserve"> </v>
      </c>
      <c r="V666" s="3" t="str">
        <f t="shared" si="338"/>
        <v xml:space="preserve"> </v>
      </c>
      <c r="W666" s="3" t="str">
        <f t="shared" si="339"/>
        <v xml:space="preserve"> </v>
      </c>
      <c r="X666" s="3" t="str">
        <f t="shared" si="340"/>
        <v xml:space="preserve"> </v>
      </c>
      <c r="Y666" s="3">
        <f t="shared" si="341"/>
        <v>0</v>
      </c>
      <c r="AA666" s="16" t="str">
        <f t="shared" si="342"/>
        <v>UprStage</v>
      </c>
      <c r="AC666" s="3">
        <f t="shared" si="343"/>
        <v>2.3982428571428556</v>
      </c>
      <c r="AD666" s="3">
        <f t="shared" si="344"/>
        <v>19.801588161411491</v>
      </c>
      <c r="AE666" s="3">
        <f t="shared" si="345"/>
        <v>2.4246571428571926</v>
      </c>
      <c r="AF666" s="3">
        <f t="shared" si="347"/>
        <v>11.455876646353975</v>
      </c>
      <c r="AH666" s="28">
        <f t="shared" si="348"/>
        <v>0.26300000000000001</v>
      </c>
      <c r="AI666" s="28">
        <f t="shared" si="349"/>
        <v>2.5446900494077322E-4</v>
      </c>
      <c r="AJ666" s="40">
        <f t="shared" si="346"/>
        <v>1.1455876646353974E-2</v>
      </c>
      <c r="AK666" s="28"/>
      <c r="AM666" s="14">
        <f>Rho_Coef0+Rho_Coef1*Solution!I666+Rho_Coef2*Solution!I666^2</f>
        <v>0.96039440401122733</v>
      </c>
      <c r="AO666" s="3" t="str">
        <f t="shared" si="327"/>
        <v xml:space="preserve"> </v>
      </c>
      <c r="AP666" s="3" t="str">
        <f t="shared" si="328"/>
        <v xml:space="preserve"> </v>
      </c>
      <c r="AQ666" s="3" t="str">
        <f t="shared" si="329"/>
        <v xml:space="preserve"> </v>
      </c>
      <c r="AR666" s="3" t="str">
        <f t="shared" si="330"/>
        <v xml:space="preserve"> </v>
      </c>
    </row>
    <row r="667" spans="1:44">
      <c r="A667" s="3">
        <f t="shared" si="331"/>
        <v>6.6399999999999029</v>
      </c>
      <c r="B667" s="3">
        <f t="shared" si="320"/>
        <v>0</v>
      </c>
      <c r="C667" s="3">
        <f t="shared" si="321"/>
        <v>4.8229000000000486</v>
      </c>
      <c r="D667" s="14">
        <f t="shared" si="332"/>
        <v>-0.18686471684590114</v>
      </c>
      <c r="E667" s="14">
        <f t="shared" si="325"/>
        <v>-0.1123437727139672</v>
      </c>
      <c r="F667" s="14">
        <f t="shared" si="322"/>
        <v>-0.29920848955986834</v>
      </c>
      <c r="G667" s="3">
        <f t="shared" si="326"/>
        <v>-26.118340725595758</v>
      </c>
      <c r="H667" s="3">
        <f t="shared" si="323"/>
        <v>67.520447910554111</v>
      </c>
      <c r="I667" s="3">
        <f t="shared" si="324"/>
        <v>419.82838528749784</v>
      </c>
      <c r="P667" s="3" t="str">
        <f t="shared" si="350"/>
        <v xml:space="preserve"> </v>
      </c>
      <c r="Q667" s="3" t="str">
        <f t="shared" si="333"/>
        <v xml:space="preserve"> </v>
      </c>
      <c r="R667" s="3" t="str">
        <f t="shared" si="334"/>
        <v xml:space="preserve"> </v>
      </c>
      <c r="S667" s="3" t="str">
        <f t="shared" si="335"/>
        <v xml:space="preserve"> </v>
      </c>
      <c r="T667" s="3" t="str">
        <f t="shared" si="336"/>
        <v xml:space="preserve"> </v>
      </c>
      <c r="U667" s="3" t="str">
        <f t="shared" si="337"/>
        <v xml:space="preserve"> </v>
      </c>
      <c r="V667" s="3" t="str">
        <f t="shared" si="338"/>
        <v xml:space="preserve"> </v>
      </c>
      <c r="W667" s="3" t="str">
        <f t="shared" si="339"/>
        <v xml:space="preserve"> </v>
      </c>
      <c r="X667" s="3" t="str">
        <f t="shared" si="340"/>
        <v xml:space="preserve"> </v>
      </c>
      <c r="Y667" s="3">
        <f t="shared" si="341"/>
        <v>0</v>
      </c>
      <c r="AA667" s="16" t="str">
        <f t="shared" si="342"/>
        <v>UprStage</v>
      </c>
      <c r="AC667" s="3">
        <f t="shared" si="343"/>
        <v>2.3982428571428556</v>
      </c>
      <c r="AD667" s="3">
        <f t="shared" si="344"/>
        <v>19.801588161411491</v>
      </c>
      <c r="AE667" s="3">
        <f t="shared" si="345"/>
        <v>2.4246571428571926</v>
      </c>
      <c r="AF667" s="3">
        <f t="shared" si="347"/>
        <v>11.455876646353975</v>
      </c>
      <c r="AH667" s="28">
        <f t="shared" si="348"/>
        <v>0.26300000000000001</v>
      </c>
      <c r="AI667" s="28">
        <f t="shared" si="349"/>
        <v>2.5446900494077322E-4</v>
      </c>
      <c r="AJ667" s="40">
        <f t="shared" si="346"/>
        <v>1.1455876646353974E-2</v>
      </c>
      <c r="AK667" s="28"/>
      <c r="AM667" s="14">
        <f>Rho_Coef0+Rho_Coef1*Solution!I667+Rho_Coef2*Solution!I667^2</f>
        <v>0.96033142797252413</v>
      </c>
      <c r="AO667" s="3" t="str">
        <f t="shared" si="327"/>
        <v xml:space="preserve"> </v>
      </c>
      <c r="AP667" s="3" t="str">
        <f t="shared" si="328"/>
        <v xml:space="preserve"> </v>
      </c>
      <c r="AQ667" s="3" t="str">
        <f t="shared" si="329"/>
        <v xml:space="preserve"> </v>
      </c>
      <c r="AR667" s="3" t="str">
        <f t="shared" si="330"/>
        <v xml:space="preserve"> </v>
      </c>
    </row>
    <row r="668" spans="1:44">
      <c r="A668" s="3">
        <f t="shared" si="331"/>
        <v>6.6499999999999027</v>
      </c>
      <c r="B668" s="3">
        <f t="shared" si="320"/>
        <v>0</v>
      </c>
      <c r="C668" s="3">
        <f t="shared" si="321"/>
        <v>4.8229000000000486</v>
      </c>
      <c r="D668" s="14">
        <f t="shared" si="332"/>
        <v>-0.18540968954677589</v>
      </c>
      <c r="E668" s="14">
        <f t="shared" si="325"/>
        <v>-0.1123437727139672</v>
      </c>
      <c r="F668" s="14">
        <f t="shared" si="322"/>
        <v>-0.29775346226074306</v>
      </c>
      <c r="G668" s="3">
        <f t="shared" si="326"/>
        <v>-25.991329293468617</v>
      </c>
      <c r="H668" s="3">
        <f t="shared" si="323"/>
        <v>67.259264503298155</v>
      </c>
      <c r="I668" s="3">
        <f t="shared" si="324"/>
        <v>420.5022902001387</v>
      </c>
      <c r="P668" s="3" t="str">
        <f t="shared" si="350"/>
        <v xml:space="preserve"> </v>
      </c>
      <c r="Q668" s="3" t="str">
        <f t="shared" si="333"/>
        <v xml:space="preserve"> </v>
      </c>
      <c r="R668" s="3" t="str">
        <f t="shared" si="334"/>
        <v xml:space="preserve"> </v>
      </c>
      <c r="S668" s="3" t="str">
        <f t="shared" si="335"/>
        <v xml:space="preserve"> </v>
      </c>
      <c r="T668" s="3" t="str">
        <f t="shared" si="336"/>
        <v xml:space="preserve"> </v>
      </c>
      <c r="U668" s="3" t="str">
        <f t="shared" si="337"/>
        <v xml:space="preserve"> </v>
      </c>
      <c r="V668" s="3" t="str">
        <f t="shared" si="338"/>
        <v xml:space="preserve"> </v>
      </c>
      <c r="W668" s="3" t="str">
        <f t="shared" si="339"/>
        <v xml:space="preserve"> </v>
      </c>
      <c r="X668" s="3" t="str">
        <f t="shared" si="340"/>
        <v xml:space="preserve"> </v>
      </c>
      <c r="Y668" s="3">
        <f t="shared" si="341"/>
        <v>0</v>
      </c>
      <c r="AA668" s="16" t="str">
        <f t="shared" si="342"/>
        <v>UprStage</v>
      </c>
      <c r="AC668" s="3">
        <f t="shared" si="343"/>
        <v>2.3982428571428556</v>
      </c>
      <c r="AD668" s="3">
        <f t="shared" si="344"/>
        <v>19.801588161411491</v>
      </c>
      <c r="AE668" s="3">
        <f t="shared" si="345"/>
        <v>2.4246571428571926</v>
      </c>
      <c r="AF668" s="3">
        <f t="shared" si="347"/>
        <v>11.455876646353975</v>
      </c>
      <c r="AH668" s="28">
        <f t="shared" si="348"/>
        <v>0.26300000000000001</v>
      </c>
      <c r="AI668" s="28">
        <f t="shared" si="349"/>
        <v>2.5446900494077322E-4</v>
      </c>
      <c r="AJ668" s="40">
        <f t="shared" si="346"/>
        <v>1.1455876646353974E-2</v>
      </c>
      <c r="AK668" s="28"/>
      <c r="AM668" s="14">
        <f>Rho_Coef0+Rho_Coef1*Solution!I668+Rho_Coef2*Solution!I668^2</f>
        <v>0.96026869876148313</v>
      </c>
      <c r="AO668" s="3" t="str">
        <f t="shared" si="327"/>
        <v xml:space="preserve"> </v>
      </c>
      <c r="AP668" s="3" t="str">
        <f t="shared" si="328"/>
        <v xml:space="preserve"> </v>
      </c>
      <c r="AQ668" s="3" t="str">
        <f t="shared" si="329"/>
        <v xml:space="preserve"> </v>
      </c>
      <c r="AR668" s="3" t="str">
        <f t="shared" si="330"/>
        <v xml:space="preserve"> </v>
      </c>
    </row>
    <row r="669" spans="1:44">
      <c r="A669" s="3">
        <f t="shared" si="331"/>
        <v>6.6599999999999024</v>
      </c>
      <c r="B669" s="3">
        <f t="shared" si="320"/>
        <v>0</v>
      </c>
      <c r="C669" s="3">
        <f t="shared" si="321"/>
        <v>4.8229000000000486</v>
      </c>
      <c r="D669" s="14">
        <f t="shared" si="332"/>
        <v>-0.18396746508192963</v>
      </c>
      <c r="E669" s="14">
        <f t="shared" si="325"/>
        <v>-0.1123437727139672</v>
      </c>
      <c r="F669" s="14">
        <f t="shared" si="322"/>
        <v>-0.29631123779589685</v>
      </c>
      <c r="G669" s="3">
        <f t="shared" si="326"/>
        <v>-25.865435439216508</v>
      </c>
      <c r="H669" s="3">
        <f t="shared" si="323"/>
        <v>66.999351210363471</v>
      </c>
      <c r="I669" s="3">
        <f t="shared" si="324"/>
        <v>421.17358957339974</v>
      </c>
      <c r="P669" s="3" t="str">
        <f t="shared" si="350"/>
        <v xml:space="preserve"> </v>
      </c>
      <c r="Q669" s="3" t="str">
        <f t="shared" si="333"/>
        <v xml:space="preserve"> </v>
      </c>
      <c r="R669" s="3" t="str">
        <f t="shared" si="334"/>
        <v xml:space="preserve"> </v>
      </c>
      <c r="S669" s="3" t="str">
        <f t="shared" si="335"/>
        <v xml:space="preserve"> </v>
      </c>
      <c r="T669" s="3" t="str">
        <f t="shared" si="336"/>
        <v xml:space="preserve"> </v>
      </c>
      <c r="U669" s="3" t="str">
        <f t="shared" si="337"/>
        <v xml:space="preserve"> </v>
      </c>
      <c r="V669" s="3" t="str">
        <f t="shared" si="338"/>
        <v xml:space="preserve"> </v>
      </c>
      <c r="W669" s="3" t="str">
        <f t="shared" si="339"/>
        <v xml:space="preserve"> </v>
      </c>
      <c r="X669" s="3" t="str">
        <f t="shared" si="340"/>
        <v xml:space="preserve"> </v>
      </c>
      <c r="Y669" s="3">
        <f t="shared" si="341"/>
        <v>0</v>
      </c>
      <c r="AA669" s="16" t="str">
        <f t="shared" si="342"/>
        <v>UprStage</v>
      </c>
      <c r="AC669" s="3">
        <f t="shared" si="343"/>
        <v>2.3982428571428556</v>
      </c>
      <c r="AD669" s="3">
        <f t="shared" si="344"/>
        <v>19.801588161411491</v>
      </c>
      <c r="AE669" s="3">
        <f t="shared" si="345"/>
        <v>2.4246571428571926</v>
      </c>
      <c r="AF669" s="3">
        <f t="shared" si="347"/>
        <v>11.455876646353975</v>
      </c>
      <c r="AH669" s="28">
        <f t="shared" si="348"/>
        <v>0.26300000000000001</v>
      </c>
      <c r="AI669" s="28">
        <f t="shared" si="349"/>
        <v>2.5446900494077322E-4</v>
      </c>
      <c r="AJ669" s="40">
        <f t="shared" si="346"/>
        <v>1.1455876646353974E-2</v>
      </c>
      <c r="AK669" s="28"/>
      <c r="AM669" s="14">
        <f>Rho_Coef0+Rho_Coef1*Solution!I669+Rho_Coef2*Solution!I669^2</f>
        <v>0.96020621515458926</v>
      </c>
      <c r="AO669" s="3" t="str">
        <f t="shared" si="327"/>
        <v xml:space="preserve"> </v>
      </c>
      <c r="AP669" s="3" t="str">
        <f t="shared" si="328"/>
        <v xml:space="preserve"> </v>
      </c>
      <c r="AQ669" s="3" t="str">
        <f t="shared" si="329"/>
        <v xml:space="preserve"> </v>
      </c>
      <c r="AR669" s="3" t="str">
        <f t="shared" si="330"/>
        <v xml:space="preserve"> </v>
      </c>
    </row>
    <row r="670" spans="1:44">
      <c r="A670" s="3">
        <f t="shared" si="331"/>
        <v>6.6699999999999022</v>
      </c>
      <c r="B670" s="3">
        <f t="shared" si="320"/>
        <v>0</v>
      </c>
      <c r="C670" s="3">
        <f t="shared" si="321"/>
        <v>4.8229000000000486</v>
      </c>
      <c r="D670" s="14">
        <f t="shared" si="332"/>
        <v>-0.18253789735135692</v>
      </c>
      <c r="E670" s="14">
        <f t="shared" si="325"/>
        <v>-0.1123437727139672</v>
      </c>
      <c r="F670" s="14">
        <f t="shared" si="322"/>
        <v>-0.29488167006532412</v>
      </c>
      <c r="G670" s="3">
        <f t="shared" si="326"/>
        <v>-25.740646409559165</v>
      </c>
      <c r="H670" s="3">
        <f t="shared" si="323"/>
        <v>66.740696855971308</v>
      </c>
      <c r="I670" s="3">
        <f t="shared" si="324"/>
        <v>421.84229605318291</v>
      </c>
      <c r="P670" s="3" t="str">
        <f t="shared" si="350"/>
        <v xml:space="preserve"> </v>
      </c>
      <c r="Q670" s="3" t="str">
        <f t="shared" si="333"/>
        <v xml:space="preserve"> </v>
      </c>
      <c r="R670" s="3" t="str">
        <f t="shared" si="334"/>
        <v xml:space="preserve"> </v>
      </c>
      <c r="S670" s="3" t="str">
        <f t="shared" si="335"/>
        <v xml:space="preserve"> </v>
      </c>
      <c r="T670" s="3" t="str">
        <f t="shared" si="336"/>
        <v xml:space="preserve"> </v>
      </c>
      <c r="U670" s="3" t="str">
        <f t="shared" si="337"/>
        <v xml:space="preserve"> </v>
      </c>
      <c r="V670" s="3" t="str">
        <f t="shared" si="338"/>
        <v xml:space="preserve"> </v>
      </c>
      <c r="W670" s="3" t="str">
        <f t="shared" si="339"/>
        <v xml:space="preserve"> </v>
      </c>
      <c r="X670" s="3" t="str">
        <f t="shared" si="340"/>
        <v xml:space="preserve"> </v>
      </c>
      <c r="Y670" s="3">
        <f t="shared" si="341"/>
        <v>0</v>
      </c>
      <c r="AA670" s="16" t="str">
        <f t="shared" si="342"/>
        <v>UprStage</v>
      </c>
      <c r="AC670" s="3">
        <f t="shared" si="343"/>
        <v>2.3982428571428556</v>
      </c>
      <c r="AD670" s="3">
        <f t="shared" si="344"/>
        <v>19.801588161411491</v>
      </c>
      <c r="AE670" s="3">
        <f t="shared" si="345"/>
        <v>2.4246571428571926</v>
      </c>
      <c r="AF670" s="3">
        <f t="shared" si="347"/>
        <v>11.455876646353975</v>
      </c>
      <c r="AH670" s="28">
        <f t="shared" si="348"/>
        <v>0.26300000000000001</v>
      </c>
      <c r="AI670" s="28">
        <f t="shared" si="349"/>
        <v>2.5446900494077322E-4</v>
      </c>
      <c r="AJ670" s="40">
        <f t="shared" si="346"/>
        <v>1.1455876646353974E-2</v>
      </c>
      <c r="AK670" s="28"/>
      <c r="AM670" s="14">
        <f>Rho_Coef0+Rho_Coef1*Solution!I670+Rho_Coef2*Solution!I670^2</f>
        <v>0.96014397593916179</v>
      </c>
      <c r="AO670" s="3" t="str">
        <f t="shared" si="327"/>
        <v xml:space="preserve"> </v>
      </c>
      <c r="AP670" s="3" t="str">
        <f t="shared" si="328"/>
        <v xml:space="preserve"> </v>
      </c>
      <c r="AQ670" s="3" t="str">
        <f t="shared" si="329"/>
        <v xml:space="preserve"> </v>
      </c>
      <c r="AR670" s="3" t="str">
        <f t="shared" si="330"/>
        <v xml:space="preserve"> </v>
      </c>
    </row>
    <row r="671" spans="1:44">
      <c r="A671" s="3">
        <f t="shared" si="331"/>
        <v>6.679999999999902</v>
      </c>
      <c r="B671" s="3">
        <f t="shared" si="320"/>
        <v>0</v>
      </c>
      <c r="C671" s="3">
        <f t="shared" si="321"/>
        <v>4.8229000000000486</v>
      </c>
      <c r="D671" s="14">
        <f t="shared" si="332"/>
        <v>-0.18112084235501455</v>
      </c>
      <c r="E671" s="14">
        <f t="shared" si="325"/>
        <v>-0.1123437727139672</v>
      </c>
      <c r="F671" s="14">
        <f t="shared" si="322"/>
        <v>-0.29346461506898175</v>
      </c>
      <c r="G671" s="3">
        <f t="shared" si="326"/>
        <v>-25.616949634525074</v>
      </c>
      <c r="H671" s="3">
        <f t="shared" si="323"/>
        <v>66.483290391875713</v>
      </c>
      <c r="I671" s="3">
        <f t="shared" si="324"/>
        <v>422.50842217426089</v>
      </c>
      <c r="P671" s="3" t="str">
        <f t="shared" si="350"/>
        <v xml:space="preserve"> </v>
      </c>
      <c r="Q671" s="3" t="str">
        <f t="shared" si="333"/>
        <v xml:space="preserve"> </v>
      </c>
      <c r="R671" s="3" t="str">
        <f t="shared" si="334"/>
        <v xml:space="preserve"> </v>
      </c>
      <c r="S671" s="3" t="str">
        <f t="shared" si="335"/>
        <v xml:space="preserve"> </v>
      </c>
      <c r="T671" s="3" t="str">
        <f t="shared" si="336"/>
        <v xml:space="preserve"> </v>
      </c>
      <c r="U671" s="3" t="str">
        <f t="shared" si="337"/>
        <v xml:space="preserve"> </v>
      </c>
      <c r="V671" s="3" t="str">
        <f t="shared" si="338"/>
        <v xml:space="preserve"> </v>
      </c>
      <c r="W671" s="3" t="str">
        <f t="shared" si="339"/>
        <v xml:space="preserve"> </v>
      </c>
      <c r="X671" s="3" t="str">
        <f t="shared" si="340"/>
        <v xml:space="preserve"> </v>
      </c>
      <c r="Y671" s="3">
        <f t="shared" si="341"/>
        <v>0</v>
      </c>
      <c r="AA671" s="16" t="str">
        <f t="shared" si="342"/>
        <v>UprStage</v>
      </c>
      <c r="AC671" s="3">
        <f t="shared" si="343"/>
        <v>2.3982428571428556</v>
      </c>
      <c r="AD671" s="3">
        <f t="shared" si="344"/>
        <v>19.801588161411491</v>
      </c>
      <c r="AE671" s="3">
        <f t="shared" si="345"/>
        <v>2.4246571428571926</v>
      </c>
      <c r="AF671" s="3">
        <f t="shared" si="347"/>
        <v>11.455876646353975</v>
      </c>
      <c r="AH671" s="28">
        <f t="shared" si="348"/>
        <v>0.26300000000000001</v>
      </c>
      <c r="AI671" s="28">
        <f t="shared" si="349"/>
        <v>2.5446900494077322E-4</v>
      </c>
      <c r="AJ671" s="40">
        <f t="shared" si="346"/>
        <v>1.1455876646353974E-2</v>
      </c>
      <c r="AK671" s="28"/>
      <c r="AM671" s="14">
        <f>Rho_Coef0+Rho_Coef1*Solution!I671+Rho_Coef2*Solution!I671^2</f>
        <v>0.96008197991323041</v>
      </c>
      <c r="AO671" s="3" t="str">
        <f t="shared" si="327"/>
        <v xml:space="preserve"> </v>
      </c>
      <c r="AP671" s="3" t="str">
        <f t="shared" si="328"/>
        <v xml:space="preserve"> </v>
      </c>
      <c r="AQ671" s="3" t="str">
        <f t="shared" si="329"/>
        <v xml:space="preserve"> </v>
      </c>
      <c r="AR671" s="3" t="str">
        <f t="shared" si="330"/>
        <v xml:space="preserve"> </v>
      </c>
    </row>
    <row r="672" spans="1:44">
      <c r="A672" s="3">
        <f t="shared" si="331"/>
        <v>6.6899999999999018</v>
      </c>
      <c r="B672" s="3">
        <f t="shared" si="320"/>
        <v>0</v>
      </c>
      <c r="C672" s="3">
        <f t="shared" si="321"/>
        <v>4.8229000000000486</v>
      </c>
      <c r="D672" s="14">
        <f t="shared" si="332"/>
        <v>-0.17971615815672859</v>
      </c>
      <c r="E672" s="14">
        <f t="shared" si="325"/>
        <v>-0.1123437727139672</v>
      </c>
      <c r="F672" s="14">
        <f t="shared" si="322"/>
        <v>-0.29205993087069582</v>
      </c>
      <c r="G672" s="3">
        <f t="shared" si="326"/>
        <v>-25.494332724300833</v>
      </c>
      <c r="H672" s="3">
        <f t="shared" si="323"/>
        <v>66.227120895530462</v>
      </c>
      <c r="I672" s="3">
        <f t="shared" si="324"/>
        <v>423.17198036154343</v>
      </c>
      <c r="P672" s="3" t="str">
        <f t="shared" si="350"/>
        <v xml:space="preserve"> </v>
      </c>
      <c r="Q672" s="3" t="str">
        <f t="shared" si="333"/>
        <v xml:space="preserve"> </v>
      </c>
      <c r="R672" s="3" t="str">
        <f t="shared" si="334"/>
        <v xml:space="preserve"> </v>
      </c>
      <c r="S672" s="3" t="str">
        <f t="shared" si="335"/>
        <v xml:space="preserve"> </v>
      </c>
      <c r="T672" s="3" t="str">
        <f t="shared" si="336"/>
        <v xml:space="preserve"> </v>
      </c>
      <c r="U672" s="3" t="str">
        <f t="shared" si="337"/>
        <v xml:space="preserve"> </v>
      </c>
      <c r="V672" s="3" t="str">
        <f t="shared" si="338"/>
        <v xml:space="preserve"> </v>
      </c>
      <c r="W672" s="3" t="str">
        <f t="shared" si="339"/>
        <v xml:space="preserve"> </v>
      </c>
      <c r="X672" s="3" t="str">
        <f t="shared" si="340"/>
        <v xml:space="preserve"> </v>
      </c>
      <c r="Y672" s="3">
        <f t="shared" si="341"/>
        <v>0</v>
      </c>
      <c r="AA672" s="16" t="str">
        <f t="shared" si="342"/>
        <v>UprStage</v>
      </c>
      <c r="AC672" s="3">
        <f t="shared" si="343"/>
        <v>2.3982428571428556</v>
      </c>
      <c r="AD672" s="3">
        <f t="shared" si="344"/>
        <v>19.801588161411491</v>
      </c>
      <c r="AE672" s="3">
        <f t="shared" si="345"/>
        <v>2.4246571428571926</v>
      </c>
      <c r="AF672" s="3">
        <f t="shared" si="347"/>
        <v>11.455876646353975</v>
      </c>
      <c r="AH672" s="28">
        <f t="shared" si="348"/>
        <v>0.26300000000000001</v>
      </c>
      <c r="AI672" s="28">
        <f t="shared" si="349"/>
        <v>2.5446900494077322E-4</v>
      </c>
      <c r="AJ672" s="40">
        <f t="shared" si="346"/>
        <v>1.1455876646353974E-2</v>
      </c>
      <c r="AK672" s="28"/>
      <c r="AM672" s="14">
        <f>Rho_Coef0+Rho_Coef1*Solution!I672+Rho_Coef2*Solution!I672^2</f>
        <v>0.96002022588541269</v>
      </c>
      <c r="AO672" s="3" t="str">
        <f t="shared" si="327"/>
        <v xml:space="preserve"> </v>
      </c>
      <c r="AP672" s="3" t="str">
        <f t="shared" si="328"/>
        <v xml:space="preserve"> </v>
      </c>
      <c r="AQ672" s="3" t="str">
        <f t="shared" si="329"/>
        <v xml:space="preserve"> </v>
      </c>
      <c r="AR672" s="3" t="str">
        <f t="shared" si="330"/>
        <v xml:space="preserve"> </v>
      </c>
    </row>
    <row r="673" spans="1:44">
      <c r="A673" s="3">
        <f t="shared" si="331"/>
        <v>6.6999999999999016</v>
      </c>
      <c r="B673" s="3">
        <f t="shared" ref="B673:B736" si="351">MAX(P673:Y673)</f>
        <v>0</v>
      </c>
      <c r="C673" s="3">
        <f t="shared" ref="C673:C736" si="352">C672+AVERAGE(B672:B673)*DeltaT</f>
        <v>4.8229000000000486</v>
      </c>
      <c r="D673" s="14">
        <f t="shared" si="332"/>
        <v>-0.17832370484882371</v>
      </c>
      <c r="E673" s="14">
        <f t="shared" si="325"/>
        <v>-0.1123437727139672</v>
      </c>
      <c r="F673" s="14">
        <f t="shared" ref="F673:F736" si="353">B673+D673+E673</f>
        <v>-0.29066747756279088</v>
      </c>
      <c r="G673" s="3">
        <f t="shared" si="326"/>
        <v>-25.372783466143616</v>
      </c>
      <c r="H673" s="3">
        <f t="shared" ref="H673:H736" si="354">H672+(G672*DeltaT)</f>
        <v>65.972177568287449</v>
      </c>
      <c r="I673" s="3">
        <f t="shared" ref="I673:I736" si="355">I672+(H672*DeltaT)+(0.5*G673*DeltaT^2)</f>
        <v>423.83298293132543</v>
      </c>
      <c r="P673" s="3" t="str">
        <f t="shared" si="350"/>
        <v xml:space="preserve"> </v>
      </c>
      <c r="Q673" s="3" t="str">
        <f t="shared" si="333"/>
        <v xml:space="preserve"> </v>
      </c>
      <c r="R673" s="3" t="str">
        <f t="shared" si="334"/>
        <v xml:space="preserve"> </v>
      </c>
      <c r="S673" s="3" t="str">
        <f t="shared" si="335"/>
        <v xml:space="preserve"> </v>
      </c>
      <c r="T673" s="3" t="str">
        <f t="shared" si="336"/>
        <v xml:space="preserve"> </v>
      </c>
      <c r="U673" s="3" t="str">
        <f t="shared" si="337"/>
        <v xml:space="preserve"> </v>
      </c>
      <c r="V673" s="3" t="str">
        <f t="shared" si="338"/>
        <v xml:space="preserve"> </v>
      </c>
      <c r="W673" s="3" t="str">
        <f t="shared" si="339"/>
        <v xml:space="preserve"> </v>
      </c>
      <c r="X673" s="3" t="str">
        <f t="shared" si="340"/>
        <v xml:space="preserve"> </v>
      </c>
      <c r="Y673" s="3">
        <f t="shared" si="341"/>
        <v>0</v>
      </c>
      <c r="AA673" s="16" t="str">
        <f t="shared" si="342"/>
        <v>UprStage</v>
      </c>
      <c r="AC673" s="3">
        <f t="shared" si="343"/>
        <v>2.3982428571428556</v>
      </c>
      <c r="AD673" s="3">
        <f t="shared" si="344"/>
        <v>19.801588161411491</v>
      </c>
      <c r="AE673" s="3">
        <f t="shared" si="345"/>
        <v>2.4246571428571926</v>
      </c>
      <c r="AF673" s="3">
        <f t="shared" si="347"/>
        <v>11.455876646353975</v>
      </c>
      <c r="AH673" s="28">
        <f t="shared" si="348"/>
        <v>0.26300000000000001</v>
      </c>
      <c r="AI673" s="28">
        <f t="shared" si="349"/>
        <v>2.5446900494077322E-4</v>
      </c>
      <c r="AJ673" s="40">
        <f t="shared" si="346"/>
        <v>1.1455876646353974E-2</v>
      </c>
      <c r="AK673" s="28"/>
      <c r="AM673" s="14">
        <f>Rho_Coef0+Rho_Coef1*Solution!I673+Rho_Coef2*Solution!I673^2</f>
        <v>0.95995871267479316</v>
      </c>
      <c r="AO673" s="3" t="str">
        <f t="shared" si="327"/>
        <v xml:space="preserve"> </v>
      </c>
      <c r="AP673" s="3" t="str">
        <f t="shared" si="328"/>
        <v xml:space="preserve"> </v>
      </c>
      <c r="AQ673" s="3" t="str">
        <f t="shared" si="329"/>
        <v xml:space="preserve"> </v>
      </c>
      <c r="AR673" s="3" t="str">
        <f t="shared" si="330"/>
        <v xml:space="preserve"> </v>
      </c>
    </row>
    <row r="674" spans="1:44">
      <c r="A674" s="3">
        <f t="shared" si="331"/>
        <v>6.7099999999999014</v>
      </c>
      <c r="B674" s="3">
        <f t="shared" si="351"/>
        <v>0</v>
      </c>
      <c r="C674" s="3">
        <f t="shared" si="352"/>
        <v>4.8229000000000486</v>
      </c>
      <c r="D674" s="14">
        <f t="shared" si="332"/>
        <v>-0.1769433445174598</v>
      </c>
      <c r="E674" s="14">
        <f t="shared" si="325"/>
        <v>-0.1123437727139672</v>
      </c>
      <c r="F674" s="14">
        <f t="shared" si="353"/>
        <v>-0.28928711723142697</v>
      </c>
      <c r="G674" s="3">
        <f t="shared" si="326"/>
        <v>-25.252289821355355</v>
      </c>
      <c r="H674" s="3">
        <f t="shared" si="354"/>
        <v>65.718449733626016</v>
      </c>
      <c r="I674" s="3">
        <f t="shared" si="355"/>
        <v>424.49144209251727</v>
      </c>
      <c r="P674" s="3" t="str">
        <f t="shared" si="350"/>
        <v xml:space="preserve"> </v>
      </c>
      <c r="Q674" s="3" t="str">
        <f t="shared" si="333"/>
        <v xml:space="preserve"> </v>
      </c>
      <c r="R674" s="3" t="str">
        <f t="shared" si="334"/>
        <v xml:space="preserve"> </v>
      </c>
      <c r="S674" s="3" t="str">
        <f t="shared" si="335"/>
        <v xml:space="preserve"> </v>
      </c>
      <c r="T674" s="3" t="str">
        <f t="shared" si="336"/>
        <v xml:space="preserve"> </v>
      </c>
      <c r="U674" s="3" t="str">
        <f t="shared" si="337"/>
        <v xml:space="preserve"> </v>
      </c>
      <c r="V674" s="3" t="str">
        <f t="shared" si="338"/>
        <v xml:space="preserve"> </v>
      </c>
      <c r="W674" s="3" t="str">
        <f t="shared" si="339"/>
        <v xml:space="preserve"> </v>
      </c>
      <c r="X674" s="3" t="str">
        <f t="shared" si="340"/>
        <v xml:space="preserve"> </v>
      </c>
      <c r="Y674" s="3">
        <f t="shared" si="341"/>
        <v>0</v>
      </c>
      <c r="AA674" s="16" t="str">
        <f t="shared" si="342"/>
        <v>UprStage</v>
      </c>
      <c r="AC674" s="3">
        <f t="shared" si="343"/>
        <v>2.3982428571428556</v>
      </c>
      <c r="AD674" s="3">
        <f t="shared" si="344"/>
        <v>19.801588161411491</v>
      </c>
      <c r="AE674" s="3">
        <f t="shared" si="345"/>
        <v>2.4246571428571926</v>
      </c>
      <c r="AF674" s="3">
        <f t="shared" si="347"/>
        <v>11.455876646353975</v>
      </c>
      <c r="AH674" s="28">
        <f t="shared" si="348"/>
        <v>0.26300000000000001</v>
      </c>
      <c r="AI674" s="28">
        <f t="shared" si="349"/>
        <v>2.5446900494077322E-4</v>
      </c>
      <c r="AJ674" s="40">
        <f t="shared" si="346"/>
        <v>1.1455876646353974E-2</v>
      </c>
      <c r="AK674" s="28"/>
      <c r="AM674" s="14">
        <f>Rho_Coef0+Rho_Coef1*Solution!I674+Rho_Coef2*Solution!I674^2</f>
        <v>0.95989743911080372</v>
      </c>
      <c r="AO674" s="3" t="str">
        <f t="shared" si="327"/>
        <v xml:space="preserve"> </v>
      </c>
      <c r="AP674" s="3" t="str">
        <f t="shared" si="328"/>
        <v xml:space="preserve"> </v>
      </c>
      <c r="AQ674" s="3" t="str">
        <f t="shared" si="329"/>
        <v xml:space="preserve"> </v>
      </c>
      <c r="AR674" s="3" t="str">
        <f t="shared" si="330"/>
        <v xml:space="preserve"> </v>
      </c>
    </row>
    <row r="675" spans="1:44">
      <c r="A675" s="3">
        <f t="shared" si="331"/>
        <v>6.7199999999999012</v>
      </c>
      <c r="B675" s="3">
        <f t="shared" si="351"/>
        <v>0</v>
      </c>
      <c r="C675" s="3">
        <f t="shared" si="352"/>
        <v>4.8229000000000486</v>
      </c>
      <c r="D675" s="14">
        <f t="shared" si="332"/>
        <v>-0.17557494120865744</v>
      </c>
      <c r="E675" s="14">
        <f t="shared" si="325"/>
        <v>-0.1123437727139672</v>
      </c>
      <c r="F675" s="14">
        <f t="shared" si="353"/>
        <v>-0.28791871392262464</v>
      </c>
      <c r="G675" s="3">
        <f t="shared" si="326"/>
        <v>-25.132839922317043</v>
      </c>
      <c r="H675" s="3">
        <f t="shared" si="354"/>
        <v>65.465926835412461</v>
      </c>
      <c r="I675" s="3">
        <f t="shared" si="355"/>
        <v>425.14736994785738</v>
      </c>
      <c r="P675" s="3" t="str">
        <f t="shared" si="350"/>
        <v xml:space="preserve"> </v>
      </c>
      <c r="Q675" s="3" t="str">
        <f t="shared" si="333"/>
        <v xml:space="preserve"> </v>
      </c>
      <c r="R675" s="3" t="str">
        <f t="shared" si="334"/>
        <v xml:space="preserve"> </v>
      </c>
      <c r="S675" s="3" t="str">
        <f t="shared" si="335"/>
        <v xml:space="preserve"> </v>
      </c>
      <c r="T675" s="3" t="str">
        <f t="shared" si="336"/>
        <v xml:space="preserve"> </v>
      </c>
      <c r="U675" s="3" t="str">
        <f t="shared" si="337"/>
        <v xml:space="preserve"> </v>
      </c>
      <c r="V675" s="3" t="str">
        <f t="shared" si="338"/>
        <v xml:space="preserve"> </v>
      </c>
      <c r="W675" s="3" t="str">
        <f t="shared" si="339"/>
        <v xml:space="preserve"> </v>
      </c>
      <c r="X675" s="3" t="str">
        <f t="shared" si="340"/>
        <v xml:space="preserve"> </v>
      </c>
      <c r="Y675" s="3">
        <f t="shared" si="341"/>
        <v>0</v>
      </c>
      <c r="AA675" s="16" t="str">
        <f t="shared" si="342"/>
        <v>UprStage</v>
      </c>
      <c r="AC675" s="3">
        <f t="shared" si="343"/>
        <v>2.3982428571428556</v>
      </c>
      <c r="AD675" s="3">
        <f t="shared" si="344"/>
        <v>19.801588161411491</v>
      </c>
      <c r="AE675" s="3">
        <f t="shared" si="345"/>
        <v>2.4246571428571926</v>
      </c>
      <c r="AF675" s="3">
        <f t="shared" si="347"/>
        <v>11.455876646353975</v>
      </c>
      <c r="AH675" s="28">
        <f t="shared" si="348"/>
        <v>0.26300000000000001</v>
      </c>
      <c r="AI675" s="28">
        <f t="shared" si="349"/>
        <v>2.5446900494077322E-4</v>
      </c>
      <c r="AJ675" s="40">
        <f t="shared" si="346"/>
        <v>1.1455876646353974E-2</v>
      </c>
      <c r="AK675" s="28"/>
      <c r="AM675" s="14">
        <f>Rho_Coef0+Rho_Coef1*Solution!I675+Rho_Coef2*Solution!I675^2</f>
        <v>0.95983640403310777</v>
      </c>
      <c r="AO675" s="3" t="str">
        <f t="shared" si="327"/>
        <v xml:space="preserve"> </v>
      </c>
      <c r="AP675" s="3" t="str">
        <f t="shared" si="328"/>
        <v xml:space="preserve"> </v>
      </c>
      <c r="AQ675" s="3" t="str">
        <f t="shared" si="329"/>
        <v xml:space="preserve"> </v>
      </c>
      <c r="AR675" s="3" t="str">
        <f t="shared" si="330"/>
        <v xml:space="preserve"> </v>
      </c>
    </row>
    <row r="676" spans="1:44">
      <c r="A676" s="3">
        <f t="shared" si="331"/>
        <v>6.729999999999901</v>
      </c>
      <c r="B676" s="3">
        <f t="shared" si="351"/>
        <v>0</v>
      </c>
      <c r="C676" s="3">
        <f t="shared" si="352"/>
        <v>4.8229000000000486</v>
      </c>
      <c r="D676" s="14">
        <f t="shared" si="332"/>
        <v>-0.17421836089499934</v>
      </c>
      <c r="E676" s="14">
        <f t="shared" si="325"/>
        <v>-0.1123437727139672</v>
      </c>
      <c r="F676" s="14">
        <f t="shared" si="353"/>
        <v>-0.28656213360896654</v>
      </c>
      <c r="G676" s="3">
        <f t="shared" si="326"/>
        <v>-25.014422069582057</v>
      </c>
      <c r="H676" s="3">
        <f t="shared" si="354"/>
        <v>65.214598436189291</v>
      </c>
      <c r="I676" s="3">
        <f t="shared" si="355"/>
        <v>425.80077849510803</v>
      </c>
      <c r="P676" s="3" t="str">
        <f t="shared" si="350"/>
        <v xml:space="preserve"> </v>
      </c>
      <c r="Q676" s="3" t="str">
        <f t="shared" si="333"/>
        <v xml:space="preserve"> </v>
      </c>
      <c r="R676" s="3" t="str">
        <f t="shared" si="334"/>
        <v xml:space="preserve"> </v>
      </c>
      <c r="S676" s="3" t="str">
        <f t="shared" si="335"/>
        <v xml:space="preserve"> </v>
      </c>
      <c r="T676" s="3" t="str">
        <f t="shared" si="336"/>
        <v xml:space="preserve"> </v>
      </c>
      <c r="U676" s="3" t="str">
        <f t="shared" si="337"/>
        <v xml:space="preserve"> </v>
      </c>
      <c r="V676" s="3" t="str">
        <f t="shared" si="338"/>
        <v xml:space="preserve"> </v>
      </c>
      <c r="W676" s="3" t="str">
        <f t="shared" si="339"/>
        <v xml:space="preserve"> </v>
      </c>
      <c r="X676" s="3" t="str">
        <f t="shared" si="340"/>
        <v xml:space="preserve"> </v>
      </c>
      <c r="Y676" s="3">
        <f t="shared" si="341"/>
        <v>0</v>
      </c>
      <c r="AA676" s="16" t="str">
        <f t="shared" si="342"/>
        <v>UprStage</v>
      </c>
      <c r="AC676" s="3">
        <f t="shared" si="343"/>
        <v>2.3982428571428556</v>
      </c>
      <c r="AD676" s="3">
        <f t="shared" si="344"/>
        <v>19.801588161411491</v>
      </c>
      <c r="AE676" s="3">
        <f t="shared" si="345"/>
        <v>2.4246571428571926</v>
      </c>
      <c r="AF676" s="3">
        <f t="shared" si="347"/>
        <v>11.455876646353975</v>
      </c>
      <c r="AH676" s="28">
        <f t="shared" si="348"/>
        <v>0.26300000000000001</v>
      </c>
      <c r="AI676" s="28">
        <f t="shared" si="349"/>
        <v>2.5446900494077322E-4</v>
      </c>
      <c r="AJ676" s="40">
        <f t="shared" si="346"/>
        <v>1.1455876646353974E-2</v>
      </c>
      <c r="AK676" s="28"/>
      <c r="AM676" s="14">
        <f>Rho_Coef0+Rho_Coef1*Solution!I676+Rho_Coef2*Solution!I676^2</f>
        <v>0.95977560629148229</v>
      </c>
      <c r="AO676" s="3" t="str">
        <f t="shared" si="327"/>
        <v xml:space="preserve"> </v>
      </c>
      <c r="AP676" s="3" t="str">
        <f t="shared" si="328"/>
        <v xml:space="preserve"> </v>
      </c>
      <c r="AQ676" s="3" t="str">
        <f t="shared" si="329"/>
        <v xml:space="preserve"> </v>
      </c>
      <c r="AR676" s="3" t="str">
        <f t="shared" si="330"/>
        <v xml:space="preserve"> </v>
      </c>
    </row>
    <row r="677" spans="1:44">
      <c r="A677" s="3">
        <f t="shared" si="331"/>
        <v>6.7399999999999007</v>
      </c>
      <c r="B677" s="3">
        <f t="shared" si="351"/>
        <v>0</v>
      </c>
      <c r="C677" s="3">
        <f t="shared" si="352"/>
        <v>4.8229000000000486</v>
      </c>
      <c r="D677" s="14">
        <f t="shared" si="332"/>
        <v>-0.1728734714429899</v>
      </c>
      <c r="E677" s="14">
        <f t="shared" si="325"/>
        <v>-0.1123437727139672</v>
      </c>
      <c r="F677" s="14">
        <f t="shared" si="353"/>
        <v>-0.28521724415695709</v>
      </c>
      <c r="G677" s="3">
        <f t="shared" si="326"/>
        <v>-24.897024729026938</v>
      </c>
      <c r="H677" s="3">
        <f t="shared" si="354"/>
        <v>64.964454215493475</v>
      </c>
      <c r="I677" s="3">
        <f t="shared" si="355"/>
        <v>426.45167962823348</v>
      </c>
      <c r="P677" s="3" t="str">
        <f t="shared" si="350"/>
        <v xml:space="preserve"> </v>
      </c>
      <c r="Q677" s="3" t="str">
        <f t="shared" si="333"/>
        <v xml:space="preserve"> </v>
      </c>
      <c r="R677" s="3" t="str">
        <f t="shared" si="334"/>
        <v xml:space="preserve"> </v>
      </c>
      <c r="S677" s="3" t="str">
        <f t="shared" si="335"/>
        <v xml:space="preserve"> </v>
      </c>
      <c r="T677" s="3" t="str">
        <f t="shared" si="336"/>
        <v xml:space="preserve"> </v>
      </c>
      <c r="U677" s="3" t="str">
        <f t="shared" si="337"/>
        <v xml:space="preserve"> </v>
      </c>
      <c r="V677" s="3" t="str">
        <f t="shared" si="338"/>
        <v xml:space="preserve"> </v>
      </c>
      <c r="W677" s="3" t="str">
        <f t="shared" si="339"/>
        <v xml:space="preserve"> </v>
      </c>
      <c r="X677" s="3" t="str">
        <f t="shared" si="340"/>
        <v xml:space="preserve"> </v>
      </c>
      <c r="Y677" s="3">
        <f t="shared" si="341"/>
        <v>0</v>
      </c>
      <c r="AA677" s="16" t="str">
        <f t="shared" si="342"/>
        <v>UprStage</v>
      </c>
      <c r="AC677" s="3">
        <f t="shared" si="343"/>
        <v>2.3982428571428556</v>
      </c>
      <c r="AD677" s="3">
        <f t="shared" si="344"/>
        <v>19.801588161411491</v>
      </c>
      <c r="AE677" s="3">
        <f t="shared" si="345"/>
        <v>2.4246571428571926</v>
      </c>
      <c r="AF677" s="3">
        <f t="shared" si="347"/>
        <v>11.455876646353975</v>
      </c>
      <c r="AH677" s="28">
        <f t="shared" si="348"/>
        <v>0.26300000000000001</v>
      </c>
      <c r="AI677" s="28">
        <f t="shared" si="349"/>
        <v>2.5446900494077322E-4</v>
      </c>
      <c r="AJ677" s="40">
        <f t="shared" si="346"/>
        <v>1.1455876646353974E-2</v>
      </c>
      <c r="AK677" s="28"/>
      <c r="AM677" s="14">
        <f>Rho_Coef0+Rho_Coef1*Solution!I677+Rho_Coef2*Solution!I677^2</f>
        <v>0.9597150447457059</v>
      </c>
      <c r="AO677" s="3" t="str">
        <f t="shared" si="327"/>
        <v xml:space="preserve"> </v>
      </c>
      <c r="AP677" s="3" t="str">
        <f t="shared" si="328"/>
        <v xml:space="preserve"> </v>
      </c>
      <c r="AQ677" s="3" t="str">
        <f t="shared" si="329"/>
        <v xml:space="preserve"> </v>
      </c>
      <c r="AR677" s="3" t="str">
        <f t="shared" si="330"/>
        <v xml:space="preserve"> </v>
      </c>
    </row>
    <row r="678" spans="1:44">
      <c r="A678" s="3">
        <f t="shared" si="331"/>
        <v>6.7499999999999005</v>
      </c>
      <c r="B678" s="3">
        <f t="shared" si="351"/>
        <v>0</v>
      </c>
      <c r="C678" s="3">
        <f t="shared" si="352"/>
        <v>4.8229000000000486</v>
      </c>
      <c r="D678" s="14">
        <f t="shared" si="332"/>
        <v>-0.17154014258105951</v>
      </c>
      <c r="E678" s="14">
        <f t="shared" si="325"/>
        <v>-0.1123437727139672</v>
      </c>
      <c r="F678" s="14">
        <f t="shared" si="353"/>
        <v>-0.28388391529502671</v>
      </c>
      <c r="G678" s="3">
        <f t="shared" si="326"/>
        <v>-24.780636529058434</v>
      </c>
      <c r="H678" s="3">
        <f t="shared" si="354"/>
        <v>64.715483968203202</v>
      </c>
      <c r="I678" s="3">
        <f t="shared" si="355"/>
        <v>427.10008513856195</v>
      </c>
      <c r="P678" s="3" t="str">
        <f t="shared" si="350"/>
        <v xml:space="preserve"> </v>
      </c>
      <c r="Q678" s="3" t="str">
        <f t="shared" si="333"/>
        <v xml:space="preserve"> </v>
      </c>
      <c r="R678" s="3" t="str">
        <f t="shared" si="334"/>
        <v xml:space="preserve"> </v>
      </c>
      <c r="S678" s="3" t="str">
        <f t="shared" si="335"/>
        <v xml:space="preserve"> </v>
      </c>
      <c r="T678" s="3" t="str">
        <f t="shared" si="336"/>
        <v xml:space="preserve"> </v>
      </c>
      <c r="U678" s="3" t="str">
        <f t="shared" si="337"/>
        <v xml:space="preserve"> </v>
      </c>
      <c r="V678" s="3" t="str">
        <f t="shared" si="338"/>
        <v xml:space="preserve"> </v>
      </c>
      <c r="W678" s="3" t="str">
        <f t="shared" si="339"/>
        <v xml:space="preserve"> </v>
      </c>
      <c r="X678" s="3" t="str">
        <f t="shared" si="340"/>
        <v xml:space="preserve"> </v>
      </c>
      <c r="Y678" s="3">
        <f t="shared" si="341"/>
        <v>0</v>
      </c>
      <c r="AA678" s="16" t="str">
        <f t="shared" si="342"/>
        <v>UprStage</v>
      </c>
      <c r="AC678" s="3">
        <f t="shared" si="343"/>
        <v>2.3982428571428556</v>
      </c>
      <c r="AD678" s="3">
        <f t="shared" si="344"/>
        <v>19.801588161411491</v>
      </c>
      <c r="AE678" s="3">
        <f t="shared" si="345"/>
        <v>2.4246571428571926</v>
      </c>
      <c r="AF678" s="3">
        <f t="shared" si="347"/>
        <v>11.455876646353975</v>
      </c>
      <c r="AH678" s="28">
        <f t="shared" si="348"/>
        <v>0.26300000000000001</v>
      </c>
      <c r="AI678" s="28">
        <f t="shared" si="349"/>
        <v>2.5446900494077322E-4</v>
      </c>
      <c r="AJ678" s="40">
        <f t="shared" si="346"/>
        <v>1.1455876646353974E-2</v>
      </c>
      <c r="AK678" s="28"/>
      <c r="AM678" s="14">
        <f>Rho_Coef0+Rho_Coef1*Solution!I678+Rho_Coef2*Solution!I678^2</f>
        <v>0.95965471826544524</v>
      </c>
      <c r="AO678" s="3" t="str">
        <f t="shared" si="327"/>
        <v xml:space="preserve"> </v>
      </c>
      <c r="AP678" s="3" t="str">
        <f t="shared" si="328"/>
        <v xml:space="preserve"> </v>
      </c>
      <c r="AQ678" s="3" t="str">
        <f t="shared" si="329"/>
        <v xml:space="preserve"> </v>
      </c>
      <c r="AR678" s="3" t="str">
        <f t="shared" si="330"/>
        <v xml:space="preserve"> </v>
      </c>
    </row>
    <row r="679" spans="1:44">
      <c r="A679" s="3">
        <f t="shared" si="331"/>
        <v>6.7599999999999003</v>
      </c>
      <c r="B679" s="3">
        <f t="shared" si="351"/>
        <v>0</v>
      </c>
      <c r="C679" s="3">
        <f t="shared" si="352"/>
        <v>4.8229000000000486</v>
      </c>
      <c r="D679" s="14">
        <f t="shared" si="332"/>
        <v>-0.17021824586819928</v>
      </c>
      <c r="E679" s="14">
        <f t="shared" si="325"/>
        <v>-0.1123437727139672</v>
      </c>
      <c r="F679" s="14">
        <f t="shared" si="353"/>
        <v>-0.28256201858216645</v>
      </c>
      <c r="G679" s="3">
        <f t="shared" si="326"/>
        <v>-24.665246257875566</v>
      </c>
      <c r="H679" s="3">
        <f t="shared" si="354"/>
        <v>64.467677602912616</v>
      </c>
      <c r="I679" s="3">
        <f t="shared" si="355"/>
        <v>427.74600671593112</v>
      </c>
      <c r="P679" s="3" t="str">
        <f t="shared" si="350"/>
        <v xml:space="preserve"> </v>
      </c>
      <c r="Q679" s="3" t="str">
        <f t="shared" si="333"/>
        <v xml:space="preserve"> </v>
      </c>
      <c r="R679" s="3" t="str">
        <f t="shared" si="334"/>
        <v xml:space="preserve"> </v>
      </c>
      <c r="S679" s="3" t="str">
        <f t="shared" si="335"/>
        <v xml:space="preserve"> </v>
      </c>
      <c r="T679" s="3" t="str">
        <f t="shared" si="336"/>
        <v xml:space="preserve"> </v>
      </c>
      <c r="U679" s="3" t="str">
        <f t="shared" si="337"/>
        <v xml:space="preserve"> </v>
      </c>
      <c r="V679" s="3" t="str">
        <f t="shared" si="338"/>
        <v xml:space="preserve"> </v>
      </c>
      <c r="W679" s="3" t="str">
        <f t="shared" si="339"/>
        <v xml:space="preserve"> </v>
      </c>
      <c r="X679" s="3" t="str">
        <f t="shared" si="340"/>
        <v xml:space="preserve"> </v>
      </c>
      <c r="Y679" s="3">
        <f t="shared" si="341"/>
        <v>0</v>
      </c>
      <c r="AA679" s="16" t="str">
        <f t="shared" si="342"/>
        <v>UprStage</v>
      </c>
      <c r="AC679" s="3">
        <f t="shared" si="343"/>
        <v>2.3982428571428556</v>
      </c>
      <c r="AD679" s="3">
        <f t="shared" si="344"/>
        <v>19.801588161411491</v>
      </c>
      <c r="AE679" s="3">
        <f t="shared" si="345"/>
        <v>2.4246571428571926</v>
      </c>
      <c r="AF679" s="3">
        <f t="shared" si="347"/>
        <v>11.455876646353975</v>
      </c>
      <c r="AH679" s="28">
        <f t="shared" si="348"/>
        <v>0.26300000000000001</v>
      </c>
      <c r="AI679" s="28">
        <f t="shared" si="349"/>
        <v>2.5446900494077322E-4</v>
      </c>
      <c r="AJ679" s="40">
        <f t="shared" si="346"/>
        <v>1.1455876646353974E-2</v>
      </c>
      <c r="AK679" s="28"/>
      <c r="AM679" s="14">
        <f>Rho_Coef0+Rho_Coef1*Solution!I679+Rho_Coef2*Solution!I679^2</f>
        <v>0.95959462573014431</v>
      </c>
      <c r="AO679" s="3" t="str">
        <f t="shared" si="327"/>
        <v xml:space="preserve"> </v>
      </c>
      <c r="AP679" s="3" t="str">
        <f t="shared" si="328"/>
        <v xml:space="preserve"> </v>
      </c>
      <c r="AQ679" s="3" t="str">
        <f t="shared" si="329"/>
        <v xml:space="preserve"> </v>
      </c>
      <c r="AR679" s="3" t="str">
        <f t="shared" si="330"/>
        <v xml:space="preserve"> </v>
      </c>
    </row>
    <row r="680" spans="1:44">
      <c r="A680" s="3">
        <f t="shared" si="331"/>
        <v>6.7699999999999001</v>
      </c>
      <c r="B680" s="3">
        <f t="shared" si="351"/>
        <v>0</v>
      </c>
      <c r="C680" s="3">
        <f t="shared" si="352"/>
        <v>4.8229000000000486</v>
      </c>
      <c r="D680" s="14">
        <f t="shared" si="332"/>
        <v>-0.16890765466321039</v>
      </c>
      <c r="E680" s="14">
        <f t="shared" si="325"/>
        <v>-0.1123437727139672</v>
      </c>
      <c r="F680" s="14">
        <f t="shared" si="353"/>
        <v>-0.28125142737717757</v>
      </c>
      <c r="G680" s="3">
        <f t="shared" si="326"/>
        <v>-24.550842860785391</v>
      </c>
      <c r="H680" s="3">
        <f t="shared" si="354"/>
        <v>64.221025140333865</v>
      </c>
      <c r="I680" s="3">
        <f t="shared" si="355"/>
        <v>428.3894559498172</v>
      </c>
      <c r="P680" s="3" t="str">
        <f t="shared" si="350"/>
        <v xml:space="preserve"> </v>
      </c>
      <c r="Q680" s="3" t="str">
        <f t="shared" si="333"/>
        <v xml:space="preserve"> </v>
      </c>
      <c r="R680" s="3" t="str">
        <f t="shared" si="334"/>
        <v xml:space="preserve"> </v>
      </c>
      <c r="S680" s="3" t="str">
        <f t="shared" si="335"/>
        <v xml:space="preserve"> </v>
      </c>
      <c r="T680" s="3" t="str">
        <f t="shared" si="336"/>
        <v xml:space="preserve"> </v>
      </c>
      <c r="U680" s="3" t="str">
        <f t="shared" si="337"/>
        <v xml:space="preserve"> </v>
      </c>
      <c r="V680" s="3" t="str">
        <f t="shared" si="338"/>
        <v xml:space="preserve"> </v>
      </c>
      <c r="W680" s="3" t="str">
        <f t="shared" si="339"/>
        <v xml:space="preserve"> </v>
      </c>
      <c r="X680" s="3" t="str">
        <f t="shared" si="340"/>
        <v xml:space="preserve"> </v>
      </c>
      <c r="Y680" s="3">
        <f t="shared" si="341"/>
        <v>0</v>
      </c>
      <c r="AA680" s="16" t="str">
        <f t="shared" si="342"/>
        <v>UprStage</v>
      </c>
      <c r="AC680" s="3">
        <f t="shared" si="343"/>
        <v>2.3982428571428556</v>
      </c>
      <c r="AD680" s="3">
        <f t="shared" si="344"/>
        <v>19.801588161411491</v>
      </c>
      <c r="AE680" s="3">
        <f t="shared" si="345"/>
        <v>2.4246571428571926</v>
      </c>
      <c r="AF680" s="3">
        <f t="shared" si="347"/>
        <v>11.455876646353975</v>
      </c>
      <c r="AH680" s="28">
        <f t="shared" si="348"/>
        <v>0.26300000000000001</v>
      </c>
      <c r="AI680" s="28">
        <f t="shared" si="349"/>
        <v>2.5446900494077322E-4</v>
      </c>
      <c r="AJ680" s="40">
        <f t="shared" si="346"/>
        <v>1.1455876646353974E-2</v>
      </c>
      <c r="AK680" s="28"/>
      <c r="AM680" s="14">
        <f>Rho_Coef0+Rho_Coef1*Solution!I680+Rho_Coef2*Solution!I680^2</f>
        <v>0.95953476602891541</v>
      </c>
      <c r="AO680" s="3" t="str">
        <f t="shared" si="327"/>
        <v xml:space="preserve"> </v>
      </c>
      <c r="AP680" s="3" t="str">
        <f t="shared" si="328"/>
        <v xml:space="preserve"> </v>
      </c>
      <c r="AQ680" s="3" t="str">
        <f t="shared" si="329"/>
        <v xml:space="preserve"> </v>
      </c>
      <c r="AR680" s="3" t="str">
        <f t="shared" si="330"/>
        <v xml:space="preserve"> </v>
      </c>
    </row>
    <row r="681" spans="1:44">
      <c r="A681" s="3">
        <f t="shared" si="331"/>
        <v>6.7799999999998999</v>
      </c>
      <c r="B681" s="3">
        <f t="shared" si="351"/>
        <v>0</v>
      </c>
      <c r="C681" s="3">
        <f t="shared" si="352"/>
        <v>4.8229000000000486</v>
      </c>
      <c r="D681" s="14">
        <f t="shared" si="332"/>
        <v>-0.16760824409455627</v>
      </c>
      <c r="E681" s="14">
        <f t="shared" si="325"/>
        <v>-0.1123437727139672</v>
      </c>
      <c r="F681" s="14">
        <f t="shared" si="353"/>
        <v>-0.27995201680852344</v>
      </c>
      <c r="G681" s="3">
        <f t="shared" si="326"/>
        <v>-24.437415437571328</v>
      </c>
      <c r="H681" s="3">
        <f t="shared" si="354"/>
        <v>63.975516711726009</v>
      </c>
      <c r="I681" s="3">
        <f t="shared" si="355"/>
        <v>429.03044433044869</v>
      </c>
      <c r="P681" s="3" t="str">
        <f t="shared" si="350"/>
        <v xml:space="preserve"> </v>
      </c>
      <c r="Q681" s="3" t="str">
        <f t="shared" si="333"/>
        <v xml:space="preserve"> </v>
      </c>
      <c r="R681" s="3" t="str">
        <f t="shared" si="334"/>
        <v xml:space="preserve"> </v>
      </c>
      <c r="S681" s="3" t="str">
        <f t="shared" si="335"/>
        <v xml:space="preserve"> </v>
      </c>
      <c r="T681" s="3" t="str">
        <f t="shared" si="336"/>
        <v xml:space="preserve"> </v>
      </c>
      <c r="U681" s="3" t="str">
        <f t="shared" si="337"/>
        <v xml:space="preserve"> </v>
      </c>
      <c r="V681" s="3" t="str">
        <f t="shared" si="338"/>
        <v xml:space="preserve"> </v>
      </c>
      <c r="W681" s="3" t="str">
        <f t="shared" si="339"/>
        <v xml:space="preserve"> </v>
      </c>
      <c r="X681" s="3" t="str">
        <f t="shared" si="340"/>
        <v xml:space="preserve"> </v>
      </c>
      <c r="Y681" s="3">
        <f t="shared" si="341"/>
        <v>0</v>
      </c>
      <c r="AA681" s="16" t="str">
        <f t="shared" si="342"/>
        <v>UprStage</v>
      </c>
      <c r="AC681" s="3">
        <f t="shared" si="343"/>
        <v>2.3982428571428556</v>
      </c>
      <c r="AD681" s="3">
        <f t="shared" si="344"/>
        <v>19.801588161411491</v>
      </c>
      <c r="AE681" s="3">
        <f t="shared" si="345"/>
        <v>2.4246571428571926</v>
      </c>
      <c r="AF681" s="3">
        <f t="shared" si="347"/>
        <v>11.455876646353975</v>
      </c>
      <c r="AH681" s="28">
        <f t="shared" si="348"/>
        <v>0.26300000000000001</v>
      </c>
      <c r="AI681" s="28">
        <f t="shared" si="349"/>
        <v>2.5446900494077322E-4</v>
      </c>
      <c r="AJ681" s="40">
        <f t="shared" si="346"/>
        <v>1.1455876646353974E-2</v>
      </c>
      <c r="AK681" s="28"/>
      <c r="AM681" s="14">
        <f>Rho_Coef0+Rho_Coef1*Solution!I681+Rho_Coef2*Solution!I681^2</f>
        <v>0.95947513806043117</v>
      </c>
      <c r="AO681" s="3" t="str">
        <f t="shared" si="327"/>
        <v xml:space="preserve"> </v>
      </c>
      <c r="AP681" s="3" t="str">
        <f t="shared" si="328"/>
        <v xml:space="preserve"> </v>
      </c>
      <c r="AQ681" s="3" t="str">
        <f t="shared" si="329"/>
        <v xml:space="preserve"> </v>
      </c>
      <c r="AR681" s="3" t="str">
        <f t="shared" si="330"/>
        <v xml:space="preserve"> </v>
      </c>
    </row>
    <row r="682" spans="1:44">
      <c r="A682" s="3">
        <f t="shared" si="331"/>
        <v>6.7899999999998997</v>
      </c>
      <c r="B682" s="3">
        <f t="shared" si="351"/>
        <v>0</v>
      </c>
      <c r="C682" s="3">
        <f t="shared" si="352"/>
        <v>4.8229000000000486</v>
      </c>
      <c r="D682" s="14">
        <f t="shared" si="332"/>
        <v>-0.16631989103080305</v>
      </c>
      <c r="E682" s="14">
        <f t="shared" si="325"/>
        <v>-0.1123437727139672</v>
      </c>
      <c r="F682" s="14">
        <f t="shared" si="353"/>
        <v>-0.27866366374477025</v>
      </c>
      <c r="G682" s="3">
        <f t="shared" si="326"/>
        <v>-24.324953239912865</v>
      </c>
      <c r="H682" s="3">
        <f t="shared" si="354"/>
        <v>63.731142557350296</v>
      </c>
      <c r="I682" s="3">
        <f t="shared" si="355"/>
        <v>429.66898324990393</v>
      </c>
      <c r="P682" s="3" t="str">
        <f t="shared" si="350"/>
        <v xml:space="preserve"> </v>
      </c>
      <c r="Q682" s="3" t="str">
        <f t="shared" si="333"/>
        <v xml:space="preserve"> </v>
      </c>
      <c r="R682" s="3" t="str">
        <f t="shared" si="334"/>
        <v xml:space="preserve"> </v>
      </c>
      <c r="S682" s="3" t="str">
        <f t="shared" si="335"/>
        <v xml:space="preserve"> </v>
      </c>
      <c r="T682" s="3" t="str">
        <f t="shared" si="336"/>
        <v xml:space="preserve"> </v>
      </c>
      <c r="U682" s="3" t="str">
        <f t="shared" si="337"/>
        <v xml:space="preserve"> </v>
      </c>
      <c r="V682" s="3" t="str">
        <f t="shared" si="338"/>
        <v xml:space="preserve"> </v>
      </c>
      <c r="W682" s="3" t="str">
        <f t="shared" si="339"/>
        <v xml:space="preserve"> </v>
      </c>
      <c r="X682" s="3" t="str">
        <f t="shared" si="340"/>
        <v xml:space="preserve"> </v>
      </c>
      <c r="Y682" s="3">
        <f t="shared" si="341"/>
        <v>0</v>
      </c>
      <c r="AA682" s="16" t="str">
        <f t="shared" si="342"/>
        <v>UprStage</v>
      </c>
      <c r="AC682" s="3">
        <f t="shared" si="343"/>
        <v>2.3982428571428556</v>
      </c>
      <c r="AD682" s="3">
        <f t="shared" si="344"/>
        <v>19.801588161411491</v>
      </c>
      <c r="AE682" s="3">
        <f t="shared" si="345"/>
        <v>2.4246571428571926</v>
      </c>
      <c r="AF682" s="3">
        <f t="shared" si="347"/>
        <v>11.455876646353975</v>
      </c>
      <c r="AH682" s="28">
        <f t="shared" si="348"/>
        <v>0.26300000000000001</v>
      </c>
      <c r="AI682" s="28">
        <f t="shared" si="349"/>
        <v>2.5446900494077322E-4</v>
      </c>
      <c r="AJ682" s="40">
        <f t="shared" si="346"/>
        <v>1.1455876646353974E-2</v>
      </c>
      <c r="AK682" s="28"/>
      <c r="AM682" s="14">
        <f>Rho_Coef0+Rho_Coef1*Solution!I682+Rho_Coef2*Solution!I682^2</f>
        <v>0.95941574073281832</v>
      </c>
      <c r="AO682" s="3" t="str">
        <f t="shared" si="327"/>
        <v xml:space="preserve"> </v>
      </c>
      <c r="AP682" s="3" t="str">
        <f t="shared" si="328"/>
        <v xml:space="preserve"> </v>
      </c>
      <c r="AQ682" s="3" t="str">
        <f t="shared" si="329"/>
        <v xml:space="preserve"> </v>
      </c>
      <c r="AR682" s="3" t="str">
        <f t="shared" si="330"/>
        <v xml:space="preserve"> </v>
      </c>
    </row>
    <row r="683" spans="1:44">
      <c r="A683" s="3">
        <f t="shared" si="331"/>
        <v>6.7999999999998995</v>
      </c>
      <c r="B683" s="3">
        <f t="shared" si="351"/>
        <v>0</v>
      </c>
      <c r="C683" s="3">
        <f t="shared" si="352"/>
        <v>4.8229000000000486</v>
      </c>
      <c r="D683" s="14">
        <f t="shared" si="332"/>
        <v>-0.16504247405163525</v>
      </c>
      <c r="E683" s="14">
        <f t="shared" si="325"/>
        <v>-0.1123437727139672</v>
      </c>
      <c r="F683" s="14">
        <f t="shared" si="353"/>
        <v>-0.27738624676560242</v>
      </c>
      <c r="G683" s="3">
        <f t="shared" si="326"/>
        <v>-24.213445668855492</v>
      </c>
      <c r="H683" s="3">
        <f t="shared" si="354"/>
        <v>63.48789302495117</v>
      </c>
      <c r="I683" s="3">
        <f t="shared" si="355"/>
        <v>430.305084003194</v>
      </c>
      <c r="P683" s="3" t="str">
        <f t="shared" si="350"/>
        <v xml:space="preserve"> </v>
      </c>
      <c r="Q683" s="3" t="str">
        <f t="shared" si="333"/>
        <v xml:space="preserve"> </v>
      </c>
      <c r="R683" s="3" t="str">
        <f t="shared" si="334"/>
        <v xml:space="preserve"> </v>
      </c>
      <c r="S683" s="3" t="str">
        <f t="shared" si="335"/>
        <v xml:space="preserve"> </v>
      </c>
      <c r="T683" s="3" t="str">
        <f t="shared" si="336"/>
        <v xml:space="preserve"> </v>
      </c>
      <c r="U683" s="3" t="str">
        <f t="shared" si="337"/>
        <v xml:space="preserve"> </v>
      </c>
      <c r="V683" s="3" t="str">
        <f t="shared" si="338"/>
        <v xml:space="preserve"> </v>
      </c>
      <c r="W683" s="3" t="str">
        <f t="shared" si="339"/>
        <v xml:space="preserve"> </v>
      </c>
      <c r="X683" s="3" t="str">
        <f t="shared" si="340"/>
        <v xml:space="preserve"> </v>
      </c>
      <c r="Y683" s="3">
        <f t="shared" si="341"/>
        <v>0</v>
      </c>
      <c r="AA683" s="16" t="str">
        <f t="shared" si="342"/>
        <v>UprStage</v>
      </c>
      <c r="AC683" s="3">
        <f t="shared" si="343"/>
        <v>2.3982428571428556</v>
      </c>
      <c r="AD683" s="3">
        <f t="shared" si="344"/>
        <v>19.801588161411491</v>
      </c>
      <c r="AE683" s="3">
        <f t="shared" si="345"/>
        <v>2.4246571428571926</v>
      </c>
      <c r="AF683" s="3">
        <f t="shared" si="347"/>
        <v>11.455876646353975</v>
      </c>
      <c r="AH683" s="28">
        <f t="shared" si="348"/>
        <v>0.26300000000000001</v>
      </c>
      <c r="AI683" s="28">
        <f t="shared" si="349"/>
        <v>2.5446900494077322E-4</v>
      </c>
      <c r="AJ683" s="40">
        <f t="shared" si="346"/>
        <v>1.1455876646353974E-2</v>
      </c>
      <c r="AK683" s="28"/>
      <c r="AM683" s="14">
        <f>Rho_Coef0+Rho_Coef1*Solution!I683+Rho_Coef2*Solution!I683^2</f>
        <v>0.95935657296355381</v>
      </c>
      <c r="AO683" s="3" t="str">
        <f t="shared" si="327"/>
        <v xml:space="preserve"> </v>
      </c>
      <c r="AP683" s="3" t="str">
        <f t="shared" si="328"/>
        <v xml:space="preserve"> </v>
      </c>
      <c r="AQ683" s="3" t="str">
        <f t="shared" si="329"/>
        <v xml:space="preserve"> </v>
      </c>
      <c r="AR683" s="3" t="str">
        <f t="shared" si="330"/>
        <v xml:space="preserve"> </v>
      </c>
    </row>
    <row r="684" spans="1:44">
      <c r="A684" s="3">
        <f t="shared" si="331"/>
        <v>6.8099999999998992</v>
      </c>
      <c r="B684" s="3">
        <f t="shared" si="351"/>
        <v>0</v>
      </c>
      <c r="C684" s="3">
        <f t="shared" si="352"/>
        <v>4.8229000000000486</v>
      </c>
      <c r="D684" s="14">
        <f t="shared" si="332"/>
        <v>-0.16377587341943431</v>
      </c>
      <c r="E684" s="14">
        <f t="shared" si="325"/>
        <v>-0.1123437727139672</v>
      </c>
      <c r="F684" s="14">
        <f t="shared" si="353"/>
        <v>-0.27611964613340151</v>
      </c>
      <c r="G684" s="3">
        <f t="shared" si="326"/>
        <v>-24.102882272329744</v>
      </c>
      <c r="H684" s="3">
        <f t="shared" si="354"/>
        <v>63.245758568262616</v>
      </c>
      <c r="I684" s="3">
        <f t="shared" si="355"/>
        <v>430.93875778932988</v>
      </c>
      <c r="P684" s="3" t="str">
        <f t="shared" si="350"/>
        <v xml:space="preserve"> </v>
      </c>
      <c r="Q684" s="3" t="str">
        <f t="shared" si="333"/>
        <v xml:space="preserve"> </v>
      </c>
      <c r="R684" s="3" t="str">
        <f t="shared" si="334"/>
        <v xml:space="preserve"> </v>
      </c>
      <c r="S684" s="3" t="str">
        <f t="shared" si="335"/>
        <v xml:space="preserve"> </v>
      </c>
      <c r="T684" s="3" t="str">
        <f t="shared" si="336"/>
        <v xml:space="preserve"> </v>
      </c>
      <c r="U684" s="3" t="str">
        <f t="shared" si="337"/>
        <v xml:space="preserve"> </v>
      </c>
      <c r="V684" s="3" t="str">
        <f t="shared" si="338"/>
        <v xml:space="preserve"> </v>
      </c>
      <c r="W684" s="3" t="str">
        <f t="shared" si="339"/>
        <v xml:space="preserve"> </v>
      </c>
      <c r="X684" s="3" t="str">
        <f t="shared" si="340"/>
        <v xml:space="preserve"> </v>
      </c>
      <c r="Y684" s="3">
        <f t="shared" si="341"/>
        <v>0</v>
      </c>
      <c r="AA684" s="16" t="str">
        <f t="shared" si="342"/>
        <v>UprStage</v>
      </c>
      <c r="AC684" s="3">
        <f t="shared" si="343"/>
        <v>2.3982428571428556</v>
      </c>
      <c r="AD684" s="3">
        <f t="shared" si="344"/>
        <v>19.801588161411491</v>
      </c>
      <c r="AE684" s="3">
        <f t="shared" si="345"/>
        <v>2.4246571428571926</v>
      </c>
      <c r="AF684" s="3">
        <f t="shared" si="347"/>
        <v>11.455876646353975</v>
      </c>
      <c r="AH684" s="28">
        <f t="shared" si="348"/>
        <v>0.26300000000000001</v>
      </c>
      <c r="AI684" s="28">
        <f t="shared" si="349"/>
        <v>2.5446900494077322E-4</v>
      </c>
      <c r="AJ684" s="40">
        <f t="shared" si="346"/>
        <v>1.1455876646353974E-2</v>
      </c>
      <c r="AK684" s="28"/>
      <c r="AM684" s="14">
        <f>Rho_Coef0+Rho_Coef1*Solution!I684+Rho_Coef2*Solution!I684^2</f>
        <v>0.95929763367935994</v>
      </c>
      <c r="AO684" s="3" t="str">
        <f t="shared" si="327"/>
        <v xml:space="preserve"> </v>
      </c>
      <c r="AP684" s="3" t="str">
        <f t="shared" si="328"/>
        <v xml:space="preserve"> </v>
      </c>
      <c r="AQ684" s="3" t="str">
        <f t="shared" si="329"/>
        <v xml:space="preserve"> </v>
      </c>
      <c r="AR684" s="3" t="str">
        <f t="shared" si="330"/>
        <v xml:space="preserve"> </v>
      </c>
    </row>
    <row r="685" spans="1:44">
      <c r="A685" s="3">
        <f t="shared" si="331"/>
        <v>6.819999999999899</v>
      </c>
      <c r="B685" s="3">
        <f t="shared" si="351"/>
        <v>0</v>
      </c>
      <c r="C685" s="3">
        <f t="shared" si="352"/>
        <v>4.8229000000000486</v>
      </c>
      <c r="D685" s="14">
        <f t="shared" si="332"/>
        <v>-0.16251997105140698</v>
      </c>
      <c r="E685" s="14">
        <f t="shared" si="325"/>
        <v>-0.1123437727139672</v>
      </c>
      <c r="F685" s="14">
        <f t="shared" si="353"/>
        <v>-0.27486374376537415</v>
      </c>
      <c r="G685" s="3">
        <f t="shared" si="326"/>
        <v>-23.993252742718227</v>
      </c>
      <c r="H685" s="3">
        <f t="shared" si="354"/>
        <v>63.004729745539322</v>
      </c>
      <c r="I685" s="3">
        <f t="shared" si="355"/>
        <v>431.57001571237538</v>
      </c>
      <c r="P685" s="3" t="str">
        <f t="shared" si="350"/>
        <v xml:space="preserve"> </v>
      </c>
      <c r="Q685" s="3" t="str">
        <f t="shared" si="333"/>
        <v xml:space="preserve"> </v>
      </c>
      <c r="R685" s="3" t="str">
        <f t="shared" si="334"/>
        <v xml:space="preserve"> </v>
      </c>
      <c r="S685" s="3" t="str">
        <f t="shared" si="335"/>
        <v xml:space="preserve"> </v>
      </c>
      <c r="T685" s="3" t="str">
        <f t="shared" si="336"/>
        <v xml:space="preserve"> </v>
      </c>
      <c r="U685" s="3" t="str">
        <f t="shared" si="337"/>
        <v xml:space="preserve"> </v>
      </c>
      <c r="V685" s="3" t="str">
        <f t="shared" si="338"/>
        <v xml:space="preserve"> </v>
      </c>
      <c r="W685" s="3" t="str">
        <f t="shared" si="339"/>
        <v xml:space="preserve"> </v>
      </c>
      <c r="X685" s="3" t="str">
        <f t="shared" si="340"/>
        <v xml:space="preserve"> </v>
      </c>
      <c r="Y685" s="3">
        <f t="shared" si="341"/>
        <v>0</v>
      </c>
      <c r="AA685" s="16" t="str">
        <f t="shared" si="342"/>
        <v>UprStage</v>
      </c>
      <c r="AC685" s="3">
        <f t="shared" si="343"/>
        <v>2.3982428571428556</v>
      </c>
      <c r="AD685" s="3">
        <f t="shared" si="344"/>
        <v>19.801588161411491</v>
      </c>
      <c r="AE685" s="3">
        <f t="shared" si="345"/>
        <v>2.4246571428571926</v>
      </c>
      <c r="AF685" s="3">
        <f t="shared" si="347"/>
        <v>11.455876646353975</v>
      </c>
      <c r="AH685" s="28">
        <f t="shared" si="348"/>
        <v>0.26300000000000001</v>
      </c>
      <c r="AI685" s="28">
        <f t="shared" si="349"/>
        <v>2.5446900494077322E-4</v>
      </c>
      <c r="AJ685" s="40">
        <f t="shared" si="346"/>
        <v>1.1455876646353974E-2</v>
      </c>
      <c r="AK685" s="28"/>
      <c r="AM685" s="14">
        <f>Rho_Coef0+Rho_Coef1*Solution!I685+Rho_Coef2*Solution!I685^2</f>
        <v>0.95923892181610371</v>
      </c>
      <c r="AO685" s="3" t="str">
        <f t="shared" si="327"/>
        <v xml:space="preserve"> </v>
      </c>
      <c r="AP685" s="3" t="str">
        <f t="shared" si="328"/>
        <v xml:space="preserve"> </v>
      </c>
      <c r="AQ685" s="3" t="str">
        <f t="shared" si="329"/>
        <v xml:space="preserve"> </v>
      </c>
      <c r="AR685" s="3" t="str">
        <f t="shared" si="330"/>
        <v xml:space="preserve"> </v>
      </c>
    </row>
    <row r="686" spans="1:44">
      <c r="A686" s="3">
        <f t="shared" si="331"/>
        <v>6.8299999999998988</v>
      </c>
      <c r="B686" s="3">
        <f t="shared" si="351"/>
        <v>0</v>
      </c>
      <c r="C686" s="3">
        <f t="shared" si="352"/>
        <v>4.8229000000000486</v>
      </c>
      <c r="D686" s="14">
        <f t="shared" si="332"/>
        <v>-0.16127465049225223</v>
      </c>
      <c r="E686" s="14">
        <f t="shared" si="325"/>
        <v>-0.1123437727139672</v>
      </c>
      <c r="F686" s="14">
        <f t="shared" si="353"/>
        <v>-0.27361842320621943</v>
      </c>
      <c r="G686" s="3">
        <f t="shared" si="326"/>
        <v>-23.884546914469709</v>
      </c>
      <c r="H686" s="3">
        <f t="shared" si="354"/>
        <v>62.764797218112143</v>
      </c>
      <c r="I686" s="3">
        <f t="shared" si="355"/>
        <v>432.19886878248508</v>
      </c>
      <c r="P686" s="3" t="str">
        <f t="shared" si="350"/>
        <v xml:space="preserve"> </v>
      </c>
      <c r="Q686" s="3" t="str">
        <f t="shared" si="333"/>
        <v xml:space="preserve"> </v>
      </c>
      <c r="R686" s="3" t="str">
        <f t="shared" si="334"/>
        <v xml:space="preserve"> </v>
      </c>
      <c r="S686" s="3" t="str">
        <f t="shared" si="335"/>
        <v xml:space="preserve"> </v>
      </c>
      <c r="T686" s="3" t="str">
        <f t="shared" si="336"/>
        <v xml:space="preserve"> </v>
      </c>
      <c r="U686" s="3" t="str">
        <f t="shared" si="337"/>
        <v xml:space="preserve"> </v>
      </c>
      <c r="V686" s="3" t="str">
        <f t="shared" si="338"/>
        <v xml:space="preserve"> </v>
      </c>
      <c r="W686" s="3" t="str">
        <f t="shared" si="339"/>
        <v xml:space="preserve"> </v>
      </c>
      <c r="X686" s="3" t="str">
        <f t="shared" si="340"/>
        <v xml:space="preserve"> </v>
      </c>
      <c r="Y686" s="3">
        <f t="shared" si="341"/>
        <v>0</v>
      </c>
      <c r="AA686" s="16" t="str">
        <f t="shared" si="342"/>
        <v>UprStage</v>
      </c>
      <c r="AC686" s="3">
        <f t="shared" si="343"/>
        <v>2.3982428571428556</v>
      </c>
      <c r="AD686" s="3">
        <f t="shared" si="344"/>
        <v>19.801588161411491</v>
      </c>
      <c r="AE686" s="3">
        <f t="shared" si="345"/>
        <v>2.4246571428571926</v>
      </c>
      <c r="AF686" s="3">
        <f t="shared" si="347"/>
        <v>11.455876646353975</v>
      </c>
      <c r="AH686" s="28">
        <f t="shared" si="348"/>
        <v>0.26300000000000001</v>
      </c>
      <c r="AI686" s="28">
        <f t="shared" si="349"/>
        <v>2.5446900494077322E-4</v>
      </c>
      <c r="AJ686" s="40">
        <f t="shared" si="346"/>
        <v>1.1455876646353974E-2</v>
      </c>
      <c r="AK686" s="28"/>
      <c r="AM686" s="14">
        <f>Rho_Coef0+Rho_Coef1*Solution!I686+Rho_Coef2*Solution!I686^2</f>
        <v>0.95918043631869609</v>
      </c>
      <c r="AO686" s="3" t="str">
        <f t="shared" si="327"/>
        <v xml:space="preserve"> </v>
      </c>
      <c r="AP686" s="3" t="str">
        <f t="shared" si="328"/>
        <v xml:space="preserve"> </v>
      </c>
      <c r="AQ686" s="3" t="str">
        <f t="shared" si="329"/>
        <v xml:space="preserve"> </v>
      </c>
      <c r="AR686" s="3" t="str">
        <f t="shared" si="330"/>
        <v xml:space="preserve"> </v>
      </c>
    </row>
    <row r="687" spans="1:44">
      <c r="A687" s="3">
        <f t="shared" si="331"/>
        <v>6.8399999999998986</v>
      </c>
      <c r="B687" s="3">
        <f t="shared" si="351"/>
        <v>0</v>
      </c>
      <c r="C687" s="3">
        <f t="shared" si="352"/>
        <v>4.8229000000000486</v>
      </c>
      <c r="D687" s="14">
        <f t="shared" si="332"/>
        <v>-0.16003979688735381</v>
      </c>
      <c r="E687" s="14">
        <f t="shared" si="325"/>
        <v>-0.1123437727139672</v>
      </c>
      <c r="F687" s="14">
        <f t="shared" si="353"/>
        <v>-0.27238356960132104</v>
      </c>
      <c r="G687" s="3">
        <f t="shared" si="326"/>
        <v>-23.77675476175904</v>
      </c>
      <c r="H687" s="3">
        <f t="shared" si="354"/>
        <v>62.525951748967444</v>
      </c>
      <c r="I687" s="3">
        <f t="shared" si="355"/>
        <v>432.82532791692813</v>
      </c>
      <c r="P687" s="3" t="str">
        <f t="shared" si="350"/>
        <v xml:space="preserve"> </v>
      </c>
      <c r="Q687" s="3" t="str">
        <f t="shared" si="333"/>
        <v xml:space="preserve"> </v>
      </c>
      <c r="R687" s="3" t="str">
        <f t="shared" si="334"/>
        <v xml:space="preserve"> </v>
      </c>
      <c r="S687" s="3" t="str">
        <f t="shared" si="335"/>
        <v xml:space="preserve"> </v>
      </c>
      <c r="T687" s="3" t="str">
        <f t="shared" si="336"/>
        <v xml:space="preserve"> </v>
      </c>
      <c r="U687" s="3" t="str">
        <f t="shared" si="337"/>
        <v xml:space="preserve"> </v>
      </c>
      <c r="V687" s="3" t="str">
        <f t="shared" si="338"/>
        <v xml:space="preserve"> </v>
      </c>
      <c r="W687" s="3" t="str">
        <f t="shared" si="339"/>
        <v xml:space="preserve"> </v>
      </c>
      <c r="X687" s="3" t="str">
        <f t="shared" si="340"/>
        <v xml:space="preserve"> </v>
      </c>
      <c r="Y687" s="3">
        <f t="shared" si="341"/>
        <v>0</v>
      </c>
      <c r="AA687" s="16" t="str">
        <f t="shared" si="342"/>
        <v>UprStage</v>
      </c>
      <c r="AC687" s="3">
        <f t="shared" si="343"/>
        <v>2.3982428571428556</v>
      </c>
      <c r="AD687" s="3">
        <f t="shared" si="344"/>
        <v>19.801588161411491</v>
      </c>
      <c r="AE687" s="3">
        <f t="shared" si="345"/>
        <v>2.4246571428571926</v>
      </c>
      <c r="AF687" s="3">
        <f t="shared" si="347"/>
        <v>11.455876646353975</v>
      </c>
      <c r="AH687" s="28">
        <f t="shared" si="348"/>
        <v>0.26300000000000001</v>
      </c>
      <c r="AI687" s="28">
        <f t="shared" si="349"/>
        <v>2.5446900494077322E-4</v>
      </c>
      <c r="AJ687" s="40">
        <f t="shared" si="346"/>
        <v>1.1455876646353974E-2</v>
      </c>
      <c r="AK687" s="28"/>
      <c r="AM687" s="14">
        <f>Rho_Coef0+Rho_Coef1*Solution!I687+Rho_Coef2*Solution!I687^2</f>
        <v>0.95912217614099315</v>
      </c>
      <c r="AO687" s="3" t="str">
        <f t="shared" si="327"/>
        <v xml:space="preserve"> </v>
      </c>
      <c r="AP687" s="3" t="str">
        <f t="shared" si="328"/>
        <v xml:space="preserve"> </v>
      </c>
      <c r="AQ687" s="3" t="str">
        <f t="shared" si="329"/>
        <v xml:space="preserve"> </v>
      </c>
      <c r="AR687" s="3" t="str">
        <f t="shared" si="330"/>
        <v xml:space="preserve"> </v>
      </c>
    </row>
    <row r="688" spans="1:44">
      <c r="A688" s="3">
        <f t="shared" si="331"/>
        <v>6.8499999999998984</v>
      </c>
      <c r="B688" s="3">
        <f t="shared" si="351"/>
        <v>0</v>
      </c>
      <c r="C688" s="3">
        <f t="shared" si="352"/>
        <v>4.8229000000000486</v>
      </c>
      <c r="D688" s="14">
        <f t="shared" si="332"/>
        <v>-0.15881529695648819</v>
      </c>
      <c r="E688" s="14">
        <f t="shared" si="325"/>
        <v>-0.1123437727139672</v>
      </c>
      <c r="F688" s="14">
        <f t="shared" si="353"/>
        <v>-0.27115906967045539</v>
      </c>
      <c r="G688" s="3">
        <f t="shared" si="326"/>
        <v>-23.669866396192067</v>
      </c>
      <c r="H688" s="3">
        <f t="shared" si="354"/>
        <v>62.28818420134985</v>
      </c>
      <c r="I688" s="3">
        <f t="shared" si="355"/>
        <v>433.44940394109801</v>
      </c>
      <c r="P688" s="3" t="str">
        <f t="shared" si="350"/>
        <v xml:space="preserve"> </v>
      </c>
      <c r="Q688" s="3" t="str">
        <f t="shared" si="333"/>
        <v xml:space="preserve"> </v>
      </c>
      <c r="R688" s="3" t="str">
        <f t="shared" si="334"/>
        <v xml:space="preserve"> </v>
      </c>
      <c r="S688" s="3" t="str">
        <f t="shared" si="335"/>
        <v xml:space="preserve"> </v>
      </c>
      <c r="T688" s="3" t="str">
        <f t="shared" si="336"/>
        <v xml:space="preserve"> </v>
      </c>
      <c r="U688" s="3" t="str">
        <f t="shared" si="337"/>
        <v xml:space="preserve"> </v>
      </c>
      <c r="V688" s="3" t="str">
        <f t="shared" si="338"/>
        <v xml:space="preserve"> </v>
      </c>
      <c r="W688" s="3" t="str">
        <f t="shared" si="339"/>
        <v xml:space="preserve"> </v>
      </c>
      <c r="X688" s="3" t="str">
        <f t="shared" si="340"/>
        <v xml:space="preserve"> </v>
      </c>
      <c r="Y688" s="3">
        <f t="shared" si="341"/>
        <v>0</v>
      </c>
      <c r="AA688" s="16" t="str">
        <f t="shared" si="342"/>
        <v>UprStage</v>
      </c>
      <c r="AC688" s="3">
        <f t="shared" si="343"/>
        <v>2.3982428571428556</v>
      </c>
      <c r="AD688" s="3">
        <f t="shared" si="344"/>
        <v>19.801588161411491</v>
      </c>
      <c r="AE688" s="3">
        <f t="shared" si="345"/>
        <v>2.4246571428571926</v>
      </c>
      <c r="AF688" s="3">
        <f t="shared" si="347"/>
        <v>11.455876646353975</v>
      </c>
      <c r="AH688" s="28">
        <f t="shared" si="348"/>
        <v>0.26300000000000001</v>
      </c>
      <c r="AI688" s="28">
        <f t="shared" si="349"/>
        <v>2.5446900494077322E-4</v>
      </c>
      <c r="AJ688" s="40">
        <f t="shared" si="346"/>
        <v>1.1455876646353974E-2</v>
      </c>
      <c r="AK688" s="28"/>
      <c r="AM688" s="14">
        <f>Rho_Coef0+Rho_Coef1*Solution!I688+Rho_Coef2*Solution!I688^2</f>
        <v>0.95906414024569797</v>
      </c>
      <c r="AO688" s="3" t="str">
        <f t="shared" si="327"/>
        <v xml:space="preserve"> </v>
      </c>
      <c r="AP688" s="3" t="str">
        <f t="shared" si="328"/>
        <v xml:space="preserve"> </v>
      </c>
      <c r="AQ688" s="3" t="str">
        <f t="shared" si="329"/>
        <v xml:space="preserve"> </v>
      </c>
      <c r="AR688" s="3" t="str">
        <f t="shared" si="330"/>
        <v xml:space="preserve"> </v>
      </c>
    </row>
    <row r="689" spans="1:44">
      <c r="A689" s="3">
        <f t="shared" si="331"/>
        <v>6.8599999999998982</v>
      </c>
      <c r="B689" s="3">
        <f t="shared" si="351"/>
        <v>0</v>
      </c>
      <c r="C689" s="3">
        <f t="shared" si="352"/>
        <v>4.8229000000000486</v>
      </c>
      <c r="D689" s="14">
        <f t="shared" si="332"/>
        <v>-0.15760103896803471</v>
      </c>
      <c r="E689" s="14">
        <f t="shared" si="325"/>
        <v>-0.1123437727139672</v>
      </c>
      <c r="F689" s="14">
        <f t="shared" si="353"/>
        <v>-0.26994481168200191</v>
      </c>
      <c r="G689" s="3">
        <f t="shared" si="326"/>
        <v>-23.563872064554431</v>
      </c>
      <c r="H689" s="3">
        <f t="shared" si="354"/>
        <v>62.051485537387926</v>
      </c>
      <c r="I689" s="3">
        <f t="shared" si="355"/>
        <v>434.0711075895083</v>
      </c>
      <c r="P689" s="3" t="str">
        <f t="shared" si="350"/>
        <v xml:space="preserve"> </v>
      </c>
      <c r="Q689" s="3" t="str">
        <f t="shared" si="333"/>
        <v xml:space="preserve"> </v>
      </c>
      <c r="R689" s="3" t="str">
        <f t="shared" si="334"/>
        <v xml:space="preserve"> </v>
      </c>
      <c r="S689" s="3" t="str">
        <f t="shared" si="335"/>
        <v xml:space="preserve"> </v>
      </c>
      <c r="T689" s="3" t="str">
        <f t="shared" si="336"/>
        <v xml:space="preserve"> </v>
      </c>
      <c r="U689" s="3" t="str">
        <f t="shared" si="337"/>
        <v xml:space="preserve"> </v>
      </c>
      <c r="V689" s="3" t="str">
        <f t="shared" si="338"/>
        <v xml:space="preserve"> </v>
      </c>
      <c r="W689" s="3" t="str">
        <f t="shared" si="339"/>
        <v xml:space="preserve"> </v>
      </c>
      <c r="X689" s="3" t="str">
        <f t="shared" si="340"/>
        <v xml:space="preserve"> </v>
      </c>
      <c r="Y689" s="3">
        <f t="shared" si="341"/>
        <v>0</v>
      </c>
      <c r="AA689" s="16" t="str">
        <f t="shared" si="342"/>
        <v>UprStage</v>
      </c>
      <c r="AC689" s="3">
        <f t="shared" si="343"/>
        <v>2.3982428571428556</v>
      </c>
      <c r="AD689" s="3">
        <f t="shared" si="344"/>
        <v>19.801588161411491</v>
      </c>
      <c r="AE689" s="3">
        <f t="shared" si="345"/>
        <v>2.4246571428571926</v>
      </c>
      <c r="AF689" s="3">
        <f t="shared" si="347"/>
        <v>11.455876646353975</v>
      </c>
      <c r="AH689" s="28">
        <f t="shared" si="348"/>
        <v>0.26300000000000001</v>
      </c>
      <c r="AI689" s="28">
        <f t="shared" si="349"/>
        <v>2.5446900494077322E-4</v>
      </c>
      <c r="AJ689" s="40">
        <f t="shared" si="346"/>
        <v>1.1455876646353974E-2</v>
      </c>
      <c r="AK689" s="28"/>
      <c r="AM689" s="14">
        <f>Rho_Coef0+Rho_Coef1*Solution!I689+Rho_Coef2*Solution!I689^2</f>
        <v>0.95900632760426463</v>
      </c>
      <c r="AO689" s="3" t="str">
        <f t="shared" si="327"/>
        <v xml:space="preserve"> </v>
      </c>
      <c r="AP689" s="3" t="str">
        <f t="shared" si="328"/>
        <v xml:space="preserve"> </v>
      </c>
      <c r="AQ689" s="3" t="str">
        <f t="shared" si="329"/>
        <v xml:space="preserve"> </v>
      </c>
      <c r="AR689" s="3" t="str">
        <f t="shared" si="330"/>
        <v xml:space="preserve"> </v>
      </c>
    </row>
    <row r="690" spans="1:44">
      <c r="A690" s="3">
        <f t="shared" si="331"/>
        <v>6.869999999999898</v>
      </c>
      <c r="B690" s="3">
        <f t="shared" si="351"/>
        <v>0</v>
      </c>
      <c r="C690" s="3">
        <f t="shared" si="352"/>
        <v>4.8229000000000486</v>
      </c>
      <c r="D690" s="14">
        <f t="shared" si="332"/>
        <v>-0.15639691271367945</v>
      </c>
      <c r="E690" s="14">
        <f t="shared" si="325"/>
        <v>-0.1123437727139672</v>
      </c>
      <c r="F690" s="14">
        <f t="shared" si="353"/>
        <v>-0.26874068542764662</v>
      </c>
      <c r="G690" s="3">
        <f t="shared" si="326"/>
        <v>-23.458762146603409</v>
      </c>
      <c r="H690" s="3">
        <f t="shared" si="354"/>
        <v>61.815846816742379</v>
      </c>
      <c r="I690" s="3">
        <f t="shared" si="355"/>
        <v>434.69044950677483</v>
      </c>
      <c r="P690" s="3" t="str">
        <f t="shared" si="350"/>
        <v xml:space="preserve"> </v>
      </c>
      <c r="Q690" s="3" t="str">
        <f t="shared" si="333"/>
        <v xml:space="preserve"> </v>
      </c>
      <c r="R690" s="3" t="str">
        <f t="shared" si="334"/>
        <v xml:space="preserve"> </v>
      </c>
      <c r="S690" s="3" t="str">
        <f t="shared" si="335"/>
        <v xml:space="preserve"> </v>
      </c>
      <c r="T690" s="3" t="str">
        <f t="shared" si="336"/>
        <v xml:space="preserve"> </v>
      </c>
      <c r="U690" s="3" t="str">
        <f t="shared" si="337"/>
        <v xml:space="preserve"> </v>
      </c>
      <c r="V690" s="3" t="str">
        <f t="shared" si="338"/>
        <v xml:space="preserve"> </v>
      </c>
      <c r="W690" s="3" t="str">
        <f t="shared" si="339"/>
        <v xml:space="preserve"> </v>
      </c>
      <c r="X690" s="3" t="str">
        <f t="shared" si="340"/>
        <v xml:space="preserve"> </v>
      </c>
      <c r="Y690" s="3">
        <f t="shared" si="341"/>
        <v>0</v>
      </c>
      <c r="AA690" s="16" t="str">
        <f t="shared" si="342"/>
        <v>UprStage</v>
      </c>
      <c r="AC690" s="3">
        <f t="shared" si="343"/>
        <v>2.3982428571428556</v>
      </c>
      <c r="AD690" s="3">
        <f t="shared" si="344"/>
        <v>19.801588161411491</v>
      </c>
      <c r="AE690" s="3">
        <f t="shared" si="345"/>
        <v>2.4246571428571926</v>
      </c>
      <c r="AF690" s="3">
        <f t="shared" si="347"/>
        <v>11.455876646353975</v>
      </c>
      <c r="AH690" s="28">
        <f t="shared" si="348"/>
        <v>0.26300000000000001</v>
      </c>
      <c r="AI690" s="28">
        <f t="shared" si="349"/>
        <v>2.5446900494077322E-4</v>
      </c>
      <c r="AJ690" s="40">
        <f t="shared" si="346"/>
        <v>1.1455876646353974E-2</v>
      </c>
      <c r="AK690" s="28"/>
      <c r="AM690" s="14">
        <f>Rho_Coef0+Rho_Coef1*Solution!I690+Rho_Coef2*Solution!I690^2</f>
        <v>0.95894873719680329</v>
      </c>
      <c r="AO690" s="3" t="str">
        <f t="shared" si="327"/>
        <v xml:space="preserve"> </v>
      </c>
      <c r="AP690" s="3" t="str">
        <f t="shared" si="328"/>
        <v xml:space="preserve"> </v>
      </c>
      <c r="AQ690" s="3" t="str">
        <f t="shared" si="329"/>
        <v xml:space="preserve"> </v>
      </c>
      <c r="AR690" s="3" t="str">
        <f t="shared" si="330"/>
        <v xml:space="preserve"> </v>
      </c>
    </row>
    <row r="691" spans="1:44">
      <c r="A691" s="3">
        <f t="shared" si="331"/>
        <v>6.8799999999998978</v>
      </c>
      <c r="B691" s="3">
        <f t="shared" si="351"/>
        <v>0</v>
      </c>
      <c r="C691" s="3">
        <f t="shared" si="352"/>
        <v>4.8229000000000486</v>
      </c>
      <c r="D691" s="14">
        <f t="shared" si="332"/>
        <v>-0.15520280948359963</v>
      </c>
      <c r="E691" s="14">
        <f t="shared" si="325"/>
        <v>-0.1123437727139672</v>
      </c>
      <c r="F691" s="14">
        <f t="shared" si="353"/>
        <v>-0.26754658219756683</v>
      </c>
      <c r="G691" s="3">
        <f t="shared" si="326"/>
        <v>-23.354527152901742</v>
      </c>
      <c r="H691" s="3">
        <f t="shared" si="354"/>
        <v>61.581259195276346</v>
      </c>
      <c r="I691" s="3">
        <f t="shared" si="355"/>
        <v>435.30744024858461</v>
      </c>
      <c r="P691" s="3" t="str">
        <f t="shared" si="350"/>
        <v xml:space="preserve"> </v>
      </c>
      <c r="Q691" s="3" t="str">
        <f t="shared" si="333"/>
        <v xml:space="preserve"> </v>
      </c>
      <c r="R691" s="3" t="str">
        <f t="shared" si="334"/>
        <v xml:space="preserve"> </v>
      </c>
      <c r="S691" s="3" t="str">
        <f t="shared" si="335"/>
        <v xml:space="preserve"> </v>
      </c>
      <c r="T691" s="3" t="str">
        <f t="shared" si="336"/>
        <v xml:space="preserve"> </v>
      </c>
      <c r="U691" s="3" t="str">
        <f t="shared" si="337"/>
        <v xml:space="preserve"> </v>
      </c>
      <c r="V691" s="3" t="str">
        <f t="shared" si="338"/>
        <v xml:space="preserve"> </v>
      </c>
      <c r="W691" s="3" t="str">
        <f t="shared" si="339"/>
        <v xml:space="preserve"> </v>
      </c>
      <c r="X691" s="3" t="str">
        <f t="shared" si="340"/>
        <v xml:space="preserve"> </v>
      </c>
      <c r="Y691" s="3">
        <f t="shared" si="341"/>
        <v>0</v>
      </c>
      <c r="AA691" s="16" t="str">
        <f t="shared" si="342"/>
        <v>UprStage</v>
      </c>
      <c r="AC691" s="3">
        <f t="shared" si="343"/>
        <v>2.3982428571428556</v>
      </c>
      <c r="AD691" s="3">
        <f t="shared" si="344"/>
        <v>19.801588161411491</v>
      </c>
      <c r="AE691" s="3">
        <f t="shared" si="345"/>
        <v>2.4246571428571926</v>
      </c>
      <c r="AF691" s="3">
        <f t="shared" si="347"/>
        <v>11.455876646353975</v>
      </c>
      <c r="AH691" s="28">
        <f t="shared" si="348"/>
        <v>0.26300000000000001</v>
      </c>
      <c r="AI691" s="28">
        <f t="shared" si="349"/>
        <v>2.5446900494077322E-4</v>
      </c>
      <c r="AJ691" s="40">
        <f t="shared" si="346"/>
        <v>1.1455876646353974E-2</v>
      </c>
      <c r="AK691" s="28"/>
      <c r="AM691" s="14">
        <f>Rho_Coef0+Rho_Coef1*Solution!I691+Rho_Coef2*Solution!I691^2</f>
        <v>0.95889136801198627</v>
      </c>
      <c r="AO691" s="3" t="str">
        <f t="shared" si="327"/>
        <v xml:space="preserve"> </v>
      </c>
      <c r="AP691" s="3" t="str">
        <f t="shared" si="328"/>
        <v xml:space="preserve"> </v>
      </c>
      <c r="AQ691" s="3" t="str">
        <f t="shared" si="329"/>
        <v xml:space="preserve"> </v>
      </c>
      <c r="AR691" s="3" t="str">
        <f t="shared" si="330"/>
        <v xml:space="preserve"> </v>
      </c>
    </row>
    <row r="692" spans="1:44">
      <c r="A692" s="3">
        <f t="shared" si="331"/>
        <v>6.8899999999998975</v>
      </c>
      <c r="B692" s="3">
        <f t="shared" si="351"/>
        <v>0</v>
      </c>
      <c r="C692" s="3">
        <f t="shared" si="352"/>
        <v>4.8229000000000486</v>
      </c>
      <c r="D692" s="14">
        <f t="shared" si="332"/>
        <v>-0.15401862204211994</v>
      </c>
      <c r="E692" s="14">
        <f t="shared" si="325"/>
        <v>-0.1123437727139672</v>
      </c>
      <c r="F692" s="14">
        <f t="shared" si="353"/>
        <v>-0.26636239475608714</v>
      </c>
      <c r="G692" s="3">
        <f t="shared" si="326"/>
        <v>-23.251157722692611</v>
      </c>
      <c r="H692" s="3">
        <f t="shared" si="354"/>
        <v>61.347713923747328</v>
      </c>
      <c r="I692" s="3">
        <f t="shared" si="355"/>
        <v>435.92209028265125</v>
      </c>
      <c r="P692" s="3" t="str">
        <f t="shared" si="350"/>
        <v xml:space="preserve"> </v>
      </c>
      <c r="Q692" s="3" t="str">
        <f t="shared" si="333"/>
        <v xml:space="preserve"> </v>
      </c>
      <c r="R692" s="3" t="str">
        <f t="shared" si="334"/>
        <v xml:space="preserve"> </v>
      </c>
      <c r="S692" s="3" t="str">
        <f t="shared" si="335"/>
        <v xml:space="preserve"> </v>
      </c>
      <c r="T692" s="3" t="str">
        <f t="shared" si="336"/>
        <v xml:space="preserve"> </v>
      </c>
      <c r="U692" s="3" t="str">
        <f t="shared" si="337"/>
        <v xml:space="preserve"> </v>
      </c>
      <c r="V692" s="3" t="str">
        <f t="shared" si="338"/>
        <v xml:space="preserve"> </v>
      </c>
      <c r="W692" s="3" t="str">
        <f t="shared" si="339"/>
        <v xml:space="preserve"> </v>
      </c>
      <c r="X692" s="3" t="str">
        <f t="shared" si="340"/>
        <v xml:space="preserve"> </v>
      </c>
      <c r="Y692" s="3">
        <f t="shared" si="341"/>
        <v>0</v>
      </c>
      <c r="AA692" s="16" t="str">
        <f t="shared" si="342"/>
        <v>UprStage</v>
      </c>
      <c r="AC692" s="3">
        <f t="shared" si="343"/>
        <v>2.3982428571428556</v>
      </c>
      <c r="AD692" s="3">
        <f t="shared" si="344"/>
        <v>19.801588161411491</v>
      </c>
      <c r="AE692" s="3">
        <f t="shared" si="345"/>
        <v>2.4246571428571926</v>
      </c>
      <c r="AF692" s="3">
        <f t="shared" si="347"/>
        <v>11.455876646353975</v>
      </c>
      <c r="AH692" s="28">
        <f t="shared" si="348"/>
        <v>0.26300000000000001</v>
      </c>
      <c r="AI692" s="28">
        <f t="shared" si="349"/>
        <v>2.5446900494077322E-4</v>
      </c>
      <c r="AJ692" s="40">
        <f t="shared" si="346"/>
        <v>1.1455876646353974E-2</v>
      </c>
      <c r="AK692" s="28"/>
      <c r="AM692" s="14">
        <f>Rho_Coef0+Rho_Coef1*Solution!I692+Rho_Coef2*Solution!I692^2</f>
        <v>0.95883421904695565</v>
      </c>
      <c r="AO692" s="3" t="str">
        <f t="shared" si="327"/>
        <v xml:space="preserve"> </v>
      </c>
      <c r="AP692" s="3" t="str">
        <f t="shared" si="328"/>
        <v xml:space="preserve"> </v>
      </c>
      <c r="AQ692" s="3" t="str">
        <f t="shared" si="329"/>
        <v xml:space="preserve"> </v>
      </c>
      <c r="AR692" s="3" t="str">
        <f t="shared" si="330"/>
        <v xml:space="preserve"> </v>
      </c>
    </row>
    <row r="693" spans="1:44">
      <c r="A693" s="3">
        <f t="shared" si="331"/>
        <v>6.8999999999998973</v>
      </c>
      <c r="B693" s="3">
        <f t="shared" si="351"/>
        <v>0</v>
      </c>
      <c r="C693" s="3">
        <f t="shared" si="352"/>
        <v>4.8229000000000486</v>
      </c>
      <c r="D693" s="14">
        <f t="shared" si="332"/>
        <v>-0.1528442446038295</v>
      </c>
      <c r="E693" s="14">
        <f t="shared" si="325"/>
        <v>-0.1123437727139672</v>
      </c>
      <c r="F693" s="14">
        <f t="shared" si="353"/>
        <v>-0.26518801731779673</v>
      </c>
      <c r="G693" s="3">
        <f t="shared" si="326"/>
        <v>-23.148644621814892</v>
      </c>
      <c r="H693" s="3">
        <f t="shared" si="354"/>
        <v>61.115202346520405</v>
      </c>
      <c r="I693" s="3">
        <f t="shared" si="355"/>
        <v>436.53440998965766</v>
      </c>
      <c r="P693" s="3" t="str">
        <f t="shared" si="350"/>
        <v xml:space="preserve"> </v>
      </c>
      <c r="Q693" s="3" t="str">
        <f t="shared" si="333"/>
        <v xml:space="preserve"> </v>
      </c>
      <c r="R693" s="3" t="str">
        <f t="shared" si="334"/>
        <v xml:space="preserve"> </v>
      </c>
      <c r="S693" s="3" t="str">
        <f t="shared" si="335"/>
        <v xml:space="preserve"> </v>
      </c>
      <c r="T693" s="3" t="str">
        <f t="shared" si="336"/>
        <v xml:space="preserve"> </v>
      </c>
      <c r="U693" s="3" t="str">
        <f t="shared" si="337"/>
        <v xml:space="preserve"> </v>
      </c>
      <c r="V693" s="3" t="str">
        <f t="shared" si="338"/>
        <v xml:space="preserve"> </v>
      </c>
      <c r="W693" s="3" t="str">
        <f t="shared" si="339"/>
        <v xml:space="preserve"> </v>
      </c>
      <c r="X693" s="3" t="str">
        <f t="shared" si="340"/>
        <v xml:space="preserve"> </v>
      </c>
      <c r="Y693" s="3">
        <f t="shared" si="341"/>
        <v>0</v>
      </c>
      <c r="AA693" s="16" t="str">
        <f t="shared" si="342"/>
        <v>UprStage</v>
      </c>
      <c r="AC693" s="3">
        <f t="shared" si="343"/>
        <v>2.3982428571428556</v>
      </c>
      <c r="AD693" s="3">
        <f t="shared" si="344"/>
        <v>19.801588161411491</v>
      </c>
      <c r="AE693" s="3">
        <f t="shared" si="345"/>
        <v>2.4246571428571926</v>
      </c>
      <c r="AF693" s="3">
        <f t="shared" si="347"/>
        <v>11.455876646353975</v>
      </c>
      <c r="AH693" s="28">
        <f t="shared" si="348"/>
        <v>0.26300000000000001</v>
      </c>
      <c r="AI693" s="28">
        <f t="shared" si="349"/>
        <v>2.5446900494077322E-4</v>
      </c>
      <c r="AJ693" s="40">
        <f t="shared" si="346"/>
        <v>1.1455876646353974E-2</v>
      </c>
      <c r="AK693" s="28"/>
      <c r="AM693" s="14">
        <f>Rho_Coef0+Rho_Coef1*Solution!I693+Rho_Coef2*Solution!I693^2</f>
        <v>0.95877728930723238</v>
      </c>
      <c r="AO693" s="3" t="str">
        <f t="shared" si="327"/>
        <v xml:space="preserve"> </v>
      </c>
      <c r="AP693" s="3" t="str">
        <f t="shared" si="328"/>
        <v xml:space="preserve"> </v>
      </c>
      <c r="AQ693" s="3" t="str">
        <f t="shared" si="329"/>
        <v xml:space="preserve"> </v>
      </c>
      <c r="AR693" s="3" t="str">
        <f t="shared" si="330"/>
        <v xml:space="preserve"> </v>
      </c>
    </row>
    <row r="694" spans="1:44">
      <c r="A694" s="3">
        <f t="shared" si="331"/>
        <v>6.9099999999998971</v>
      </c>
      <c r="B694" s="3">
        <f t="shared" si="351"/>
        <v>0</v>
      </c>
      <c r="C694" s="3">
        <f t="shared" si="352"/>
        <v>4.8229000000000486</v>
      </c>
      <c r="D694" s="14">
        <f t="shared" si="332"/>
        <v>-0.15167957281015015</v>
      </c>
      <c r="E694" s="14">
        <f t="shared" si="325"/>
        <v>-0.1123437727139672</v>
      </c>
      <c r="F694" s="14">
        <f t="shared" si="353"/>
        <v>-0.26402334552411733</v>
      </c>
      <c r="G694" s="3">
        <f t="shared" si="326"/>
        <v>-23.046978740657721</v>
      </c>
      <c r="H694" s="3">
        <f t="shared" si="354"/>
        <v>60.883715900302256</v>
      </c>
      <c r="I694" s="3">
        <f t="shared" si="355"/>
        <v>437.14440966418584</v>
      </c>
      <c r="P694" s="3" t="str">
        <f t="shared" si="350"/>
        <v xml:space="preserve"> </v>
      </c>
      <c r="Q694" s="3" t="str">
        <f t="shared" si="333"/>
        <v xml:space="preserve"> </v>
      </c>
      <c r="R694" s="3" t="str">
        <f t="shared" si="334"/>
        <v xml:space="preserve"> </v>
      </c>
      <c r="S694" s="3" t="str">
        <f t="shared" si="335"/>
        <v xml:space="preserve"> </v>
      </c>
      <c r="T694" s="3" t="str">
        <f t="shared" si="336"/>
        <v xml:space="preserve"> </v>
      </c>
      <c r="U694" s="3" t="str">
        <f t="shared" si="337"/>
        <v xml:space="preserve"> </v>
      </c>
      <c r="V694" s="3" t="str">
        <f t="shared" si="338"/>
        <v xml:space="preserve"> </v>
      </c>
      <c r="W694" s="3" t="str">
        <f t="shared" si="339"/>
        <v xml:space="preserve"> </v>
      </c>
      <c r="X694" s="3" t="str">
        <f t="shared" si="340"/>
        <v xml:space="preserve"> </v>
      </c>
      <c r="Y694" s="3">
        <f t="shared" si="341"/>
        <v>0</v>
      </c>
      <c r="AA694" s="16" t="str">
        <f t="shared" si="342"/>
        <v>UprStage</v>
      </c>
      <c r="AC694" s="3">
        <f t="shared" si="343"/>
        <v>2.3982428571428556</v>
      </c>
      <c r="AD694" s="3">
        <f t="shared" si="344"/>
        <v>19.801588161411491</v>
      </c>
      <c r="AE694" s="3">
        <f t="shared" si="345"/>
        <v>2.4246571428571926</v>
      </c>
      <c r="AF694" s="3">
        <f t="shared" si="347"/>
        <v>11.455876646353975</v>
      </c>
      <c r="AH694" s="28">
        <f t="shared" si="348"/>
        <v>0.26300000000000001</v>
      </c>
      <c r="AI694" s="28">
        <f t="shared" si="349"/>
        <v>2.5446900494077322E-4</v>
      </c>
      <c r="AJ694" s="40">
        <f t="shared" si="346"/>
        <v>1.1455876646353974E-2</v>
      </c>
      <c r="AK694" s="28"/>
      <c r="AM694" s="14">
        <f>Rho_Coef0+Rho_Coef1*Solution!I694+Rho_Coef2*Solution!I694^2</f>
        <v>0.95872057780662612</v>
      </c>
      <c r="AO694" s="3" t="str">
        <f t="shared" si="327"/>
        <v xml:space="preserve"> </v>
      </c>
      <c r="AP694" s="3" t="str">
        <f t="shared" si="328"/>
        <v xml:space="preserve"> </v>
      </c>
      <c r="AQ694" s="3" t="str">
        <f t="shared" si="329"/>
        <v xml:space="preserve"> </v>
      </c>
      <c r="AR694" s="3" t="str">
        <f t="shared" si="330"/>
        <v xml:space="preserve"> </v>
      </c>
    </row>
    <row r="695" spans="1:44">
      <c r="A695" s="3">
        <f t="shared" si="331"/>
        <v>6.9199999999998969</v>
      </c>
      <c r="B695" s="3">
        <f t="shared" si="351"/>
        <v>0</v>
      </c>
      <c r="C695" s="3">
        <f t="shared" si="352"/>
        <v>4.8229000000000486</v>
      </c>
      <c r="D695" s="14">
        <f t="shared" si="332"/>
        <v>-0.15052450370634551</v>
      </c>
      <c r="E695" s="14">
        <f t="shared" si="325"/>
        <v>-0.1123437727139672</v>
      </c>
      <c r="F695" s="14">
        <f t="shared" si="353"/>
        <v>-0.26286827642031274</v>
      </c>
      <c r="G695" s="3">
        <f t="shared" si="326"/>
        <v>-22.946151092153652</v>
      </c>
      <c r="H695" s="3">
        <f t="shared" si="354"/>
        <v>60.65324611289568</v>
      </c>
      <c r="I695" s="3">
        <f t="shared" si="355"/>
        <v>437.75209951563426</v>
      </c>
      <c r="P695" s="3" t="str">
        <f t="shared" si="350"/>
        <v xml:space="preserve"> </v>
      </c>
      <c r="Q695" s="3" t="str">
        <f t="shared" si="333"/>
        <v xml:space="preserve"> </v>
      </c>
      <c r="R695" s="3" t="str">
        <f t="shared" si="334"/>
        <v xml:space="preserve"> </v>
      </c>
      <c r="S695" s="3" t="str">
        <f t="shared" si="335"/>
        <v xml:space="preserve"> </v>
      </c>
      <c r="T695" s="3" t="str">
        <f t="shared" si="336"/>
        <v xml:space="preserve"> </v>
      </c>
      <c r="U695" s="3" t="str">
        <f t="shared" si="337"/>
        <v xml:space="preserve"> </v>
      </c>
      <c r="V695" s="3" t="str">
        <f t="shared" si="338"/>
        <v xml:space="preserve"> </v>
      </c>
      <c r="W695" s="3" t="str">
        <f t="shared" si="339"/>
        <v xml:space="preserve"> </v>
      </c>
      <c r="X695" s="3" t="str">
        <f t="shared" si="340"/>
        <v xml:space="preserve"> </v>
      </c>
      <c r="Y695" s="3">
        <f t="shared" si="341"/>
        <v>0</v>
      </c>
      <c r="AA695" s="16" t="str">
        <f t="shared" si="342"/>
        <v>UprStage</v>
      </c>
      <c r="AC695" s="3">
        <f t="shared" si="343"/>
        <v>2.3982428571428556</v>
      </c>
      <c r="AD695" s="3">
        <f t="shared" si="344"/>
        <v>19.801588161411491</v>
      </c>
      <c r="AE695" s="3">
        <f t="shared" si="345"/>
        <v>2.4246571428571926</v>
      </c>
      <c r="AF695" s="3">
        <f t="shared" si="347"/>
        <v>11.455876646353975</v>
      </c>
      <c r="AH695" s="28">
        <f t="shared" si="348"/>
        <v>0.26300000000000001</v>
      </c>
      <c r="AI695" s="28">
        <f t="shared" si="349"/>
        <v>2.5446900494077322E-4</v>
      </c>
      <c r="AJ695" s="40">
        <f t="shared" si="346"/>
        <v>1.1455876646353974E-2</v>
      </c>
      <c r="AK695" s="28"/>
      <c r="AM695" s="14">
        <f>Rho_Coef0+Rho_Coef1*Solution!I695+Rho_Coef2*Solution!I695^2</f>
        <v>0.9586640835671465</v>
      </c>
      <c r="AO695" s="3" t="str">
        <f t="shared" si="327"/>
        <v xml:space="preserve"> </v>
      </c>
      <c r="AP695" s="3" t="str">
        <f t="shared" si="328"/>
        <v xml:space="preserve"> </v>
      </c>
      <c r="AQ695" s="3" t="str">
        <f t="shared" si="329"/>
        <v xml:space="preserve"> </v>
      </c>
      <c r="AR695" s="3" t="str">
        <f t="shared" si="330"/>
        <v xml:space="preserve"> </v>
      </c>
    </row>
    <row r="696" spans="1:44">
      <c r="A696" s="3">
        <f t="shared" si="331"/>
        <v>6.9299999999998967</v>
      </c>
      <c r="B696" s="3">
        <f t="shared" si="351"/>
        <v>0</v>
      </c>
      <c r="C696" s="3">
        <f t="shared" si="352"/>
        <v>4.8229000000000486</v>
      </c>
      <c r="D696" s="14">
        <f t="shared" si="332"/>
        <v>-0.1493789357189628</v>
      </c>
      <c r="E696" s="14">
        <f t="shared" si="325"/>
        <v>-0.1123437727139672</v>
      </c>
      <c r="F696" s="14">
        <f t="shared" si="353"/>
        <v>-0.26172270843293</v>
      </c>
      <c r="G696" s="3">
        <f t="shared" si="326"/>
        <v>-22.846152809809425</v>
      </c>
      <c r="H696" s="3">
        <f t="shared" si="354"/>
        <v>60.423784601974141</v>
      </c>
      <c r="I696" s="3">
        <f t="shared" si="355"/>
        <v>438.35748966912274</v>
      </c>
      <c r="P696" s="3" t="str">
        <f t="shared" si="350"/>
        <v xml:space="preserve"> </v>
      </c>
      <c r="Q696" s="3" t="str">
        <f t="shared" si="333"/>
        <v xml:space="preserve"> </v>
      </c>
      <c r="R696" s="3" t="str">
        <f t="shared" si="334"/>
        <v xml:space="preserve"> </v>
      </c>
      <c r="S696" s="3" t="str">
        <f t="shared" si="335"/>
        <v xml:space="preserve"> </v>
      </c>
      <c r="T696" s="3" t="str">
        <f t="shared" si="336"/>
        <v xml:space="preserve"> </v>
      </c>
      <c r="U696" s="3" t="str">
        <f t="shared" si="337"/>
        <v xml:space="preserve"> </v>
      </c>
      <c r="V696" s="3" t="str">
        <f t="shared" si="338"/>
        <v xml:space="preserve"> </v>
      </c>
      <c r="W696" s="3" t="str">
        <f t="shared" si="339"/>
        <v xml:space="preserve"> </v>
      </c>
      <c r="X696" s="3" t="str">
        <f t="shared" si="340"/>
        <v xml:space="preserve"> </v>
      </c>
      <c r="Y696" s="3">
        <f t="shared" si="341"/>
        <v>0</v>
      </c>
      <c r="AA696" s="16" t="str">
        <f t="shared" si="342"/>
        <v>UprStage</v>
      </c>
      <c r="AC696" s="3">
        <f t="shared" si="343"/>
        <v>2.3982428571428556</v>
      </c>
      <c r="AD696" s="3">
        <f t="shared" si="344"/>
        <v>19.801588161411491</v>
      </c>
      <c r="AE696" s="3">
        <f t="shared" si="345"/>
        <v>2.4246571428571926</v>
      </c>
      <c r="AF696" s="3">
        <f t="shared" si="347"/>
        <v>11.455876646353975</v>
      </c>
      <c r="AH696" s="28">
        <f t="shared" si="348"/>
        <v>0.26300000000000001</v>
      </c>
      <c r="AI696" s="28">
        <f t="shared" si="349"/>
        <v>2.5446900494077322E-4</v>
      </c>
      <c r="AJ696" s="40">
        <f t="shared" si="346"/>
        <v>1.1455876646353974E-2</v>
      </c>
      <c r="AK696" s="28"/>
      <c r="AM696" s="14">
        <f>Rho_Coef0+Rho_Coef1*Solution!I696+Rho_Coef2*Solution!I696^2</f>
        <v>0.9586078056189159</v>
      </c>
      <c r="AO696" s="3" t="str">
        <f t="shared" si="327"/>
        <v xml:space="preserve"> </v>
      </c>
      <c r="AP696" s="3" t="str">
        <f t="shared" si="328"/>
        <v xml:space="preserve"> </v>
      </c>
      <c r="AQ696" s="3" t="str">
        <f t="shared" si="329"/>
        <v xml:space="preserve"> </v>
      </c>
      <c r="AR696" s="3" t="str">
        <f t="shared" si="330"/>
        <v xml:space="preserve"> </v>
      </c>
    </row>
    <row r="697" spans="1:44">
      <c r="A697" s="3">
        <f t="shared" si="331"/>
        <v>6.9399999999998965</v>
      </c>
      <c r="B697" s="3">
        <f t="shared" si="351"/>
        <v>0</v>
      </c>
      <c r="C697" s="3">
        <f t="shared" si="352"/>
        <v>4.8229000000000486</v>
      </c>
      <c r="D697" s="14">
        <f t="shared" si="332"/>
        <v>-0.14824276863369637</v>
      </c>
      <c r="E697" s="14">
        <f t="shared" si="325"/>
        <v>-0.1123437727139672</v>
      </c>
      <c r="F697" s="14">
        <f t="shared" si="353"/>
        <v>-0.26058654134766357</v>
      </c>
      <c r="G697" s="3">
        <f t="shared" si="326"/>
        <v>-22.746975145773732</v>
      </c>
      <c r="H697" s="3">
        <f t="shared" si="354"/>
        <v>60.195323073876047</v>
      </c>
      <c r="I697" s="3">
        <f t="shared" si="355"/>
        <v>438.96059016638515</v>
      </c>
      <c r="P697" s="3" t="str">
        <f t="shared" si="350"/>
        <v xml:space="preserve"> </v>
      </c>
      <c r="Q697" s="3" t="str">
        <f t="shared" si="333"/>
        <v xml:space="preserve"> </v>
      </c>
      <c r="R697" s="3" t="str">
        <f t="shared" si="334"/>
        <v xml:space="preserve"> </v>
      </c>
      <c r="S697" s="3" t="str">
        <f t="shared" si="335"/>
        <v xml:space="preserve"> </v>
      </c>
      <c r="T697" s="3" t="str">
        <f t="shared" si="336"/>
        <v xml:space="preserve"> </v>
      </c>
      <c r="U697" s="3" t="str">
        <f t="shared" si="337"/>
        <v xml:space="preserve"> </v>
      </c>
      <c r="V697" s="3" t="str">
        <f t="shared" si="338"/>
        <v xml:space="preserve"> </v>
      </c>
      <c r="W697" s="3" t="str">
        <f t="shared" si="339"/>
        <v xml:space="preserve"> </v>
      </c>
      <c r="X697" s="3" t="str">
        <f t="shared" si="340"/>
        <v xml:space="preserve"> </v>
      </c>
      <c r="Y697" s="3">
        <f t="shared" si="341"/>
        <v>0</v>
      </c>
      <c r="AA697" s="16" t="str">
        <f t="shared" si="342"/>
        <v>UprStage</v>
      </c>
      <c r="AC697" s="3">
        <f t="shared" si="343"/>
        <v>2.3982428571428556</v>
      </c>
      <c r="AD697" s="3">
        <f t="shared" si="344"/>
        <v>19.801588161411491</v>
      </c>
      <c r="AE697" s="3">
        <f t="shared" si="345"/>
        <v>2.4246571428571926</v>
      </c>
      <c r="AF697" s="3">
        <f t="shared" si="347"/>
        <v>11.455876646353975</v>
      </c>
      <c r="AH697" s="28">
        <f t="shared" si="348"/>
        <v>0.26300000000000001</v>
      </c>
      <c r="AI697" s="28">
        <f t="shared" si="349"/>
        <v>2.5446900494077322E-4</v>
      </c>
      <c r="AJ697" s="40">
        <f t="shared" si="346"/>
        <v>1.1455876646353974E-2</v>
      </c>
      <c r="AK697" s="28"/>
      <c r="AM697" s="14">
        <f>Rho_Coef0+Rho_Coef1*Solution!I697+Rho_Coef2*Solution!I697^2</f>
        <v>0.95855174300008283</v>
      </c>
      <c r="AO697" s="3" t="str">
        <f t="shared" si="327"/>
        <v xml:space="preserve"> </v>
      </c>
      <c r="AP697" s="3" t="str">
        <f t="shared" si="328"/>
        <v xml:space="preserve"> </v>
      </c>
      <c r="AQ697" s="3" t="str">
        <f t="shared" si="329"/>
        <v xml:space="preserve"> </v>
      </c>
      <c r="AR697" s="3" t="str">
        <f t="shared" si="330"/>
        <v xml:space="preserve"> </v>
      </c>
    </row>
    <row r="698" spans="1:44">
      <c r="A698" s="3">
        <f t="shared" si="331"/>
        <v>6.9499999999998963</v>
      </c>
      <c r="B698" s="3">
        <f t="shared" si="351"/>
        <v>0</v>
      </c>
      <c r="C698" s="3">
        <f t="shared" si="352"/>
        <v>4.8229000000000486</v>
      </c>
      <c r="D698" s="14">
        <f t="shared" si="332"/>
        <v>-0.14711590357366525</v>
      </c>
      <c r="E698" s="14">
        <f t="shared" si="325"/>
        <v>-0.1123437727139672</v>
      </c>
      <c r="F698" s="14">
        <f t="shared" si="353"/>
        <v>-0.25945967628763245</v>
      </c>
      <c r="G698" s="3">
        <f t="shared" si="326"/>
        <v>-22.648609468940979</v>
      </c>
      <c r="H698" s="3">
        <f t="shared" si="354"/>
        <v>59.967853322418307</v>
      </c>
      <c r="I698" s="3">
        <f t="shared" si="355"/>
        <v>439.5614109666505</v>
      </c>
      <c r="P698" s="3" t="str">
        <f t="shared" si="350"/>
        <v xml:space="preserve"> </v>
      </c>
      <c r="Q698" s="3" t="str">
        <f t="shared" si="333"/>
        <v xml:space="preserve"> </v>
      </c>
      <c r="R698" s="3" t="str">
        <f t="shared" si="334"/>
        <v xml:space="preserve"> </v>
      </c>
      <c r="S698" s="3" t="str">
        <f t="shared" si="335"/>
        <v xml:space="preserve"> </v>
      </c>
      <c r="T698" s="3" t="str">
        <f t="shared" si="336"/>
        <v xml:space="preserve"> </v>
      </c>
      <c r="U698" s="3" t="str">
        <f t="shared" si="337"/>
        <v xml:space="preserve"> </v>
      </c>
      <c r="V698" s="3" t="str">
        <f t="shared" si="338"/>
        <v xml:space="preserve"> </v>
      </c>
      <c r="W698" s="3" t="str">
        <f t="shared" si="339"/>
        <v xml:space="preserve"> </v>
      </c>
      <c r="X698" s="3" t="str">
        <f t="shared" si="340"/>
        <v xml:space="preserve"> </v>
      </c>
      <c r="Y698" s="3">
        <f t="shared" si="341"/>
        <v>0</v>
      </c>
      <c r="AA698" s="16" t="str">
        <f t="shared" si="342"/>
        <v>UprStage</v>
      </c>
      <c r="AC698" s="3">
        <f t="shared" si="343"/>
        <v>2.3982428571428556</v>
      </c>
      <c r="AD698" s="3">
        <f t="shared" si="344"/>
        <v>19.801588161411491</v>
      </c>
      <c r="AE698" s="3">
        <f t="shared" si="345"/>
        <v>2.4246571428571926</v>
      </c>
      <c r="AF698" s="3">
        <f t="shared" si="347"/>
        <v>11.455876646353975</v>
      </c>
      <c r="AH698" s="28">
        <f t="shared" si="348"/>
        <v>0.26300000000000001</v>
      </c>
      <c r="AI698" s="28">
        <f t="shared" si="349"/>
        <v>2.5446900494077322E-4</v>
      </c>
      <c r="AJ698" s="40">
        <f t="shared" si="346"/>
        <v>1.1455876646353974E-2</v>
      </c>
      <c r="AK698" s="28"/>
      <c r="AM698" s="14">
        <f>Rho_Coef0+Rho_Coef1*Solution!I698+Rho_Coef2*Solution!I698^2</f>
        <v>0.95849589475673713</v>
      </c>
      <c r="AO698" s="3" t="str">
        <f t="shared" si="327"/>
        <v xml:space="preserve"> </v>
      </c>
      <c r="AP698" s="3" t="str">
        <f t="shared" si="328"/>
        <v xml:space="preserve"> </v>
      </c>
      <c r="AQ698" s="3" t="str">
        <f t="shared" si="329"/>
        <v xml:space="preserve"> </v>
      </c>
      <c r="AR698" s="3" t="str">
        <f t="shared" si="330"/>
        <v xml:space="preserve"> </v>
      </c>
    </row>
    <row r="699" spans="1:44">
      <c r="A699" s="3">
        <f t="shared" si="331"/>
        <v>6.959999999999896</v>
      </c>
      <c r="B699" s="3">
        <f t="shared" si="351"/>
        <v>0</v>
      </c>
      <c r="C699" s="3">
        <f t="shared" si="352"/>
        <v>4.8229000000000486</v>
      </c>
      <c r="D699" s="14">
        <f t="shared" si="332"/>
        <v>-0.14599824297809536</v>
      </c>
      <c r="E699" s="14">
        <f t="shared" si="325"/>
        <v>-0.1123437727139672</v>
      </c>
      <c r="F699" s="14">
        <f t="shared" si="353"/>
        <v>-0.25834201569206255</v>
      </c>
      <c r="G699" s="3">
        <f t="shared" si="326"/>
        <v>-22.551047263090446</v>
      </c>
      <c r="H699" s="3">
        <f t="shared" si="354"/>
        <v>59.741367227728894</v>
      </c>
      <c r="I699" s="3">
        <f t="shared" si="355"/>
        <v>440.15996194751153</v>
      </c>
      <c r="P699" s="3" t="str">
        <f t="shared" si="350"/>
        <v xml:space="preserve"> </v>
      </c>
      <c r="Q699" s="3" t="str">
        <f t="shared" si="333"/>
        <v xml:space="preserve"> </v>
      </c>
      <c r="R699" s="3" t="str">
        <f t="shared" si="334"/>
        <v xml:space="preserve"> </v>
      </c>
      <c r="S699" s="3" t="str">
        <f t="shared" si="335"/>
        <v xml:space="preserve"> </v>
      </c>
      <c r="T699" s="3" t="str">
        <f t="shared" si="336"/>
        <v xml:space="preserve"> </v>
      </c>
      <c r="U699" s="3" t="str">
        <f t="shared" si="337"/>
        <v xml:space="preserve"> </v>
      </c>
      <c r="V699" s="3" t="str">
        <f t="shared" si="338"/>
        <v xml:space="preserve"> </v>
      </c>
      <c r="W699" s="3" t="str">
        <f t="shared" si="339"/>
        <v xml:space="preserve"> </v>
      </c>
      <c r="X699" s="3" t="str">
        <f t="shared" si="340"/>
        <v xml:space="preserve"> </v>
      </c>
      <c r="Y699" s="3">
        <f t="shared" si="341"/>
        <v>0</v>
      </c>
      <c r="AA699" s="16" t="str">
        <f t="shared" si="342"/>
        <v>UprStage</v>
      </c>
      <c r="AC699" s="3">
        <f t="shared" si="343"/>
        <v>2.3982428571428556</v>
      </c>
      <c r="AD699" s="3">
        <f t="shared" si="344"/>
        <v>19.801588161411491</v>
      </c>
      <c r="AE699" s="3">
        <f t="shared" si="345"/>
        <v>2.4246571428571926</v>
      </c>
      <c r="AF699" s="3">
        <f t="shared" si="347"/>
        <v>11.455876646353975</v>
      </c>
      <c r="AH699" s="28">
        <f t="shared" si="348"/>
        <v>0.26300000000000001</v>
      </c>
      <c r="AI699" s="28">
        <f t="shared" si="349"/>
        <v>2.5446900494077322E-4</v>
      </c>
      <c r="AJ699" s="40">
        <f t="shared" si="346"/>
        <v>1.1455876646353974E-2</v>
      </c>
      <c r="AK699" s="28"/>
      <c r="AM699" s="14">
        <f>Rho_Coef0+Rho_Coef1*Solution!I699+Rho_Coef2*Solution!I699^2</f>
        <v>0.95844025994282545</v>
      </c>
      <c r="AO699" s="3" t="str">
        <f t="shared" si="327"/>
        <v xml:space="preserve"> </v>
      </c>
      <c r="AP699" s="3" t="str">
        <f t="shared" si="328"/>
        <v xml:space="preserve"> </v>
      </c>
      <c r="AQ699" s="3" t="str">
        <f t="shared" si="329"/>
        <v xml:space="preserve"> </v>
      </c>
      <c r="AR699" s="3" t="str">
        <f t="shared" si="330"/>
        <v xml:space="preserve"> </v>
      </c>
    </row>
    <row r="700" spans="1:44">
      <c r="A700" s="3">
        <f t="shared" si="331"/>
        <v>6.9699999999998958</v>
      </c>
      <c r="B700" s="3">
        <f t="shared" si="351"/>
        <v>0</v>
      </c>
      <c r="C700" s="3">
        <f t="shared" si="352"/>
        <v>4.8229000000000486</v>
      </c>
      <c r="D700" s="14">
        <f t="shared" si="332"/>
        <v>-0.14488969058139803</v>
      </c>
      <c r="E700" s="14">
        <f t="shared" si="325"/>
        <v>-0.1123437727139672</v>
      </c>
      <c r="F700" s="14">
        <f t="shared" si="353"/>
        <v>-0.25723346329536523</v>
      </c>
      <c r="G700" s="3">
        <f t="shared" si="326"/>
        <v>-22.454280125060016</v>
      </c>
      <c r="H700" s="3">
        <f t="shared" si="354"/>
        <v>59.515856755097992</v>
      </c>
      <c r="I700" s="3">
        <f t="shared" si="355"/>
        <v>440.75625290578256</v>
      </c>
      <c r="P700" s="3" t="str">
        <f t="shared" si="350"/>
        <v xml:space="preserve"> </v>
      </c>
      <c r="Q700" s="3" t="str">
        <f t="shared" si="333"/>
        <v xml:space="preserve"> </v>
      </c>
      <c r="R700" s="3" t="str">
        <f t="shared" si="334"/>
        <v xml:space="preserve"> </v>
      </c>
      <c r="S700" s="3" t="str">
        <f t="shared" si="335"/>
        <v xml:space="preserve"> </v>
      </c>
      <c r="T700" s="3" t="str">
        <f t="shared" si="336"/>
        <v xml:space="preserve"> </v>
      </c>
      <c r="U700" s="3" t="str">
        <f t="shared" si="337"/>
        <v xml:space="preserve"> </v>
      </c>
      <c r="V700" s="3" t="str">
        <f t="shared" si="338"/>
        <v xml:space="preserve"> </v>
      </c>
      <c r="W700" s="3" t="str">
        <f t="shared" si="339"/>
        <v xml:space="preserve"> </v>
      </c>
      <c r="X700" s="3" t="str">
        <f t="shared" si="340"/>
        <v xml:space="preserve"> </v>
      </c>
      <c r="Y700" s="3">
        <f t="shared" si="341"/>
        <v>0</v>
      </c>
      <c r="AA700" s="16" t="str">
        <f t="shared" si="342"/>
        <v>UprStage</v>
      </c>
      <c r="AC700" s="3">
        <f t="shared" si="343"/>
        <v>2.3982428571428556</v>
      </c>
      <c r="AD700" s="3">
        <f t="shared" si="344"/>
        <v>19.801588161411491</v>
      </c>
      <c r="AE700" s="3">
        <f t="shared" si="345"/>
        <v>2.4246571428571926</v>
      </c>
      <c r="AF700" s="3">
        <f t="shared" si="347"/>
        <v>11.455876646353975</v>
      </c>
      <c r="AH700" s="28">
        <f t="shared" si="348"/>
        <v>0.26300000000000001</v>
      </c>
      <c r="AI700" s="28">
        <f t="shared" si="349"/>
        <v>2.5446900494077322E-4</v>
      </c>
      <c r="AJ700" s="40">
        <f t="shared" si="346"/>
        <v>1.1455876646353974E-2</v>
      </c>
      <c r="AK700" s="28"/>
      <c r="AM700" s="14">
        <f>Rho_Coef0+Rho_Coef1*Solution!I700+Rho_Coef2*Solution!I700^2</f>
        <v>0.95838483762006865</v>
      </c>
      <c r="AO700" s="3" t="str">
        <f t="shared" si="327"/>
        <v xml:space="preserve"> </v>
      </c>
      <c r="AP700" s="3" t="str">
        <f t="shared" si="328"/>
        <v xml:space="preserve"> </v>
      </c>
      <c r="AQ700" s="3" t="str">
        <f t="shared" si="329"/>
        <v xml:space="preserve"> </v>
      </c>
      <c r="AR700" s="3" t="str">
        <f t="shared" si="330"/>
        <v xml:space="preserve"> </v>
      </c>
    </row>
    <row r="701" spans="1:44">
      <c r="A701" s="3">
        <f t="shared" si="331"/>
        <v>6.9799999999998956</v>
      </c>
      <c r="B701" s="3">
        <f t="shared" si="351"/>
        <v>0</v>
      </c>
      <c r="C701" s="3">
        <f t="shared" si="352"/>
        <v>4.8229000000000486</v>
      </c>
      <c r="D701" s="14">
        <f t="shared" si="332"/>
        <v>-0.14379015139263593</v>
      </c>
      <c r="E701" s="14">
        <f t="shared" si="325"/>
        <v>-0.1123437727139672</v>
      </c>
      <c r="F701" s="14">
        <f t="shared" si="353"/>
        <v>-0.25613392410660313</v>
      </c>
      <c r="G701" s="3">
        <f t="shared" si="326"/>
        <v>-22.35829976295372</v>
      </c>
      <c r="H701" s="3">
        <f t="shared" si="354"/>
        <v>59.291313953847393</v>
      </c>
      <c r="I701" s="3">
        <f t="shared" si="355"/>
        <v>441.35029355834541</v>
      </c>
      <c r="P701" s="3" t="str">
        <f t="shared" si="350"/>
        <v xml:space="preserve"> </v>
      </c>
      <c r="Q701" s="3" t="str">
        <f t="shared" si="333"/>
        <v xml:space="preserve"> </v>
      </c>
      <c r="R701" s="3" t="str">
        <f t="shared" si="334"/>
        <v xml:space="preserve"> </v>
      </c>
      <c r="S701" s="3" t="str">
        <f t="shared" si="335"/>
        <v xml:space="preserve"> </v>
      </c>
      <c r="T701" s="3" t="str">
        <f t="shared" si="336"/>
        <v xml:space="preserve"> </v>
      </c>
      <c r="U701" s="3" t="str">
        <f t="shared" si="337"/>
        <v xml:space="preserve"> </v>
      </c>
      <c r="V701" s="3" t="str">
        <f t="shared" si="338"/>
        <v xml:space="preserve"> </v>
      </c>
      <c r="W701" s="3" t="str">
        <f t="shared" si="339"/>
        <v xml:space="preserve"> </v>
      </c>
      <c r="X701" s="3" t="str">
        <f t="shared" si="340"/>
        <v xml:space="preserve"> </v>
      </c>
      <c r="Y701" s="3">
        <f t="shared" si="341"/>
        <v>0</v>
      </c>
      <c r="AA701" s="16" t="str">
        <f t="shared" si="342"/>
        <v>UprStage</v>
      </c>
      <c r="AC701" s="3">
        <f t="shared" si="343"/>
        <v>2.3982428571428556</v>
      </c>
      <c r="AD701" s="3">
        <f t="shared" si="344"/>
        <v>19.801588161411491</v>
      </c>
      <c r="AE701" s="3">
        <f t="shared" si="345"/>
        <v>2.4246571428571926</v>
      </c>
      <c r="AF701" s="3">
        <f t="shared" si="347"/>
        <v>11.455876646353975</v>
      </c>
      <c r="AH701" s="28">
        <f t="shared" si="348"/>
        <v>0.26300000000000001</v>
      </c>
      <c r="AI701" s="28">
        <f t="shared" si="349"/>
        <v>2.5446900494077322E-4</v>
      </c>
      <c r="AJ701" s="40">
        <f t="shared" si="346"/>
        <v>1.1455876646353974E-2</v>
      </c>
      <c r="AK701" s="28"/>
      <c r="AM701" s="14">
        <f>Rho_Coef0+Rho_Coef1*Solution!I701+Rho_Coef2*Solution!I701^2</f>
        <v>0.95832962685788026</v>
      </c>
      <c r="AO701" s="3" t="str">
        <f t="shared" si="327"/>
        <v xml:space="preserve"> </v>
      </c>
      <c r="AP701" s="3" t="str">
        <f t="shared" si="328"/>
        <v xml:space="preserve"> </v>
      </c>
      <c r="AQ701" s="3" t="str">
        <f t="shared" si="329"/>
        <v xml:space="preserve"> </v>
      </c>
      <c r="AR701" s="3" t="str">
        <f t="shared" si="330"/>
        <v xml:space="preserve"> </v>
      </c>
    </row>
    <row r="702" spans="1:44">
      <c r="A702" s="3">
        <f t="shared" si="331"/>
        <v>6.9899999999998954</v>
      </c>
      <c r="B702" s="3">
        <f t="shared" si="351"/>
        <v>0</v>
      </c>
      <c r="C702" s="3">
        <f t="shared" si="352"/>
        <v>4.8229000000000486</v>
      </c>
      <c r="D702" s="14">
        <f t="shared" si="332"/>
        <v>-0.14269953167536892</v>
      </c>
      <c r="E702" s="14">
        <f t="shared" si="325"/>
        <v>-0.1123437727139672</v>
      </c>
      <c r="F702" s="14">
        <f t="shared" si="353"/>
        <v>-0.25504330438933609</v>
      </c>
      <c r="G702" s="3">
        <f t="shared" si="326"/>
        <v>-22.263097994382466</v>
      </c>
      <c r="H702" s="3">
        <f t="shared" si="354"/>
        <v>59.067730956217858</v>
      </c>
      <c r="I702" s="3">
        <f t="shared" si="355"/>
        <v>441.9420935429842</v>
      </c>
      <c r="P702" s="3" t="str">
        <f t="shared" si="350"/>
        <v xml:space="preserve"> </v>
      </c>
      <c r="Q702" s="3" t="str">
        <f t="shared" si="333"/>
        <v xml:space="preserve"> </v>
      </c>
      <c r="R702" s="3" t="str">
        <f t="shared" si="334"/>
        <v xml:space="preserve"> </v>
      </c>
      <c r="S702" s="3" t="str">
        <f t="shared" si="335"/>
        <v xml:space="preserve"> </v>
      </c>
      <c r="T702" s="3" t="str">
        <f t="shared" si="336"/>
        <v xml:space="preserve"> </v>
      </c>
      <c r="U702" s="3" t="str">
        <f t="shared" si="337"/>
        <v xml:space="preserve"> </v>
      </c>
      <c r="V702" s="3" t="str">
        <f t="shared" si="338"/>
        <v xml:space="preserve"> </v>
      </c>
      <c r="W702" s="3" t="str">
        <f t="shared" si="339"/>
        <v xml:space="preserve"> </v>
      </c>
      <c r="X702" s="3" t="str">
        <f t="shared" si="340"/>
        <v xml:space="preserve"> </v>
      </c>
      <c r="Y702" s="3">
        <f t="shared" si="341"/>
        <v>0</v>
      </c>
      <c r="AA702" s="16" t="str">
        <f t="shared" si="342"/>
        <v>UprStage</v>
      </c>
      <c r="AC702" s="3">
        <f t="shared" si="343"/>
        <v>2.3982428571428556</v>
      </c>
      <c r="AD702" s="3">
        <f t="shared" si="344"/>
        <v>19.801588161411491</v>
      </c>
      <c r="AE702" s="3">
        <f t="shared" si="345"/>
        <v>2.4246571428571926</v>
      </c>
      <c r="AF702" s="3">
        <f t="shared" si="347"/>
        <v>11.455876646353975</v>
      </c>
      <c r="AH702" s="28">
        <f t="shared" si="348"/>
        <v>0.26300000000000001</v>
      </c>
      <c r="AI702" s="28">
        <f t="shared" si="349"/>
        <v>2.5446900494077322E-4</v>
      </c>
      <c r="AJ702" s="40">
        <f t="shared" si="346"/>
        <v>1.1455876646353974E-2</v>
      </c>
      <c r="AK702" s="28"/>
      <c r="AM702" s="14">
        <f>Rho_Coef0+Rho_Coef1*Solution!I702+Rho_Coef2*Solution!I702^2</f>
        <v>0.95827462673328523</v>
      </c>
      <c r="AO702" s="3" t="str">
        <f t="shared" si="327"/>
        <v xml:space="preserve"> </v>
      </c>
      <c r="AP702" s="3" t="str">
        <f t="shared" si="328"/>
        <v xml:space="preserve"> </v>
      </c>
      <c r="AQ702" s="3" t="str">
        <f t="shared" si="329"/>
        <v xml:space="preserve"> </v>
      </c>
      <c r="AR702" s="3" t="str">
        <f t="shared" si="330"/>
        <v xml:space="preserve"> </v>
      </c>
    </row>
    <row r="703" spans="1:44">
      <c r="A703" s="3">
        <f t="shared" si="331"/>
        <v>6.9999999999998952</v>
      </c>
      <c r="B703" s="3">
        <f t="shared" si="351"/>
        <v>0</v>
      </c>
      <c r="C703" s="3">
        <f t="shared" si="352"/>
        <v>4.8229000000000486</v>
      </c>
      <c r="D703" s="14">
        <f t="shared" si="332"/>
        <v>-0.14161773892787136</v>
      </c>
      <c r="E703" s="14">
        <f t="shared" si="325"/>
        <v>-0.1123437727139672</v>
      </c>
      <c r="F703" s="14">
        <f t="shared" si="353"/>
        <v>-0.25396151164183856</v>
      </c>
      <c r="G703" s="3">
        <f t="shared" si="326"/>
        <v>-22.168666744737173</v>
      </c>
      <c r="H703" s="3">
        <f t="shared" si="354"/>
        <v>58.845099976274035</v>
      </c>
      <c r="I703" s="3">
        <f t="shared" si="355"/>
        <v>442.53166241920911</v>
      </c>
      <c r="P703" s="3" t="str">
        <f t="shared" si="350"/>
        <v xml:space="preserve"> </v>
      </c>
      <c r="Q703" s="3" t="str">
        <f t="shared" si="333"/>
        <v xml:space="preserve"> </v>
      </c>
      <c r="R703" s="3" t="str">
        <f t="shared" si="334"/>
        <v xml:space="preserve"> </v>
      </c>
      <c r="S703" s="3" t="str">
        <f t="shared" si="335"/>
        <v xml:space="preserve"> </v>
      </c>
      <c r="T703" s="3" t="str">
        <f t="shared" si="336"/>
        <v xml:space="preserve"> </v>
      </c>
      <c r="U703" s="3" t="str">
        <f t="shared" si="337"/>
        <v xml:space="preserve"> </v>
      </c>
      <c r="V703" s="3" t="str">
        <f t="shared" si="338"/>
        <v xml:space="preserve"> </v>
      </c>
      <c r="W703" s="3" t="str">
        <f t="shared" si="339"/>
        <v xml:space="preserve"> </v>
      </c>
      <c r="X703" s="3" t="str">
        <f t="shared" si="340"/>
        <v xml:space="preserve"> </v>
      </c>
      <c r="Y703" s="3">
        <f t="shared" si="341"/>
        <v>0</v>
      </c>
      <c r="AA703" s="16" t="str">
        <f t="shared" si="342"/>
        <v>UprStage</v>
      </c>
      <c r="AC703" s="3">
        <f t="shared" si="343"/>
        <v>2.3982428571428556</v>
      </c>
      <c r="AD703" s="3">
        <f t="shared" si="344"/>
        <v>19.801588161411491</v>
      </c>
      <c r="AE703" s="3">
        <f t="shared" si="345"/>
        <v>2.4246571428571926</v>
      </c>
      <c r="AF703" s="3">
        <f t="shared" si="347"/>
        <v>11.455876646353975</v>
      </c>
      <c r="AH703" s="28">
        <f t="shared" si="348"/>
        <v>0.26300000000000001</v>
      </c>
      <c r="AI703" s="28">
        <f t="shared" si="349"/>
        <v>2.5446900494077322E-4</v>
      </c>
      <c r="AJ703" s="40">
        <f t="shared" si="346"/>
        <v>1.1455876646353974E-2</v>
      </c>
      <c r="AK703" s="28"/>
      <c r="AM703" s="14">
        <f>Rho_Coef0+Rho_Coef1*Solution!I703+Rho_Coef2*Solution!I703^2</f>
        <v>0.95821983633084085</v>
      </c>
      <c r="AO703" s="3" t="str">
        <f t="shared" si="327"/>
        <v xml:space="preserve"> </v>
      </c>
      <c r="AP703" s="3" t="str">
        <f t="shared" si="328"/>
        <v xml:space="preserve"> </v>
      </c>
      <c r="AQ703" s="3" t="str">
        <f t="shared" si="329"/>
        <v xml:space="preserve"> </v>
      </c>
      <c r="AR703" s="3" t="str">
        <f t="shared" si="330"/>
        <v xml:space="preserve"> </v>
      </c>
    </row>
    <row r="704" spans="1:44">
      <c r="A704" s="3">
        <f t="shared" si="331"/>
        <v>7.009999999999895</v>
      </c>
      <c r="B704" s="3">
        <f t="shared" si="351"/>
        <v>0</v>
      </c>
      <c r="C704" s="3">
        <f t="shared" si="352"/>
        <v>4.8229000000000486</v>
      </c>
      <c r="D704" s="14">
        <f t="shared" si="332"/>
        <v>-0.14054468186371316</v>
      </c>
      <c r="E704" s="14">
        <f t="shared" si="325"/>
        <v>-0.1123437727139672</v>
      </c>
      <c r="F704" s="14">
        <f t="shared" si="353"/>
        <v>-0.25288845457768039</v>
      </c>
      <c r="G704" s="3">
        <f t="shared" si="326"/>
        <v>-22.074998045493654</v>
      </c>
      <c r="H704" s="3">
        <f t="shared" si="354"/>
        <v>58.623413308826663</v>
      </c>
      <c r="I704" s="3">
        <f t="shared" si="355"/>
        <v>443.11900966906961</v>
      </c>
      <c r="P704" s="3" t="str">
        <f t="shared" si="350"/>
        <v xml:space="preserve"> </v>
      </c>
      <c r="Q704" s="3" t="str">
        <f t="shared" si="333"/>
        <v xml:space="preserve"> </v>
      </c>
      <c r="R704" s="3" t="str">
        <f t="shared" si="334"/>
        <v xml:space="preserve"> </v>
      </c>
      <c r="S704" s="3" t="str">
        <f t="shared" si="335"/>
        <v xml:space="preserve"> </v>
      </c>
      <c r="T704" s="3" t="str">
        <f t="shared" si="336"/>
        <v xml:space="preserve"> </v>
      </c>
      <c r="U704" s="3" t="str">
        <f t="shared" si="337"/>
        <v xml:space="preserve"> </v>
      </c>
      <c r="V704" s="3" t="str">
        <f t="shared" si="338"/>
        <v xml:space="preserve"> </v>
      </c>
      <c r="W704" s="3" t="str">
        <f t="shared" si="339"/>
        <v xml:space="preserve"> </v>
      </c>
      <c r="X704" s="3" t="str">
        <f t="shared" si="340"/>
        <v xml:space="preserve"> </v>
      </c>
      <c r="Y704" s="3">
        <f t="shared" si="341"/>
        <v>0</v>
      </c>
      <c r="AA704" s="16" t="str">
        <f t="shared" si="342"/>
        <v>UprStage</v>
      </c>
      <c r="AC704" s="3">
        <f t="shared" si="343"/>
        <v>2.3982428571428556</v>
      </c>
      <c r="AD704" s="3">
        <f t="shared" si="344"/>
        <v>19.801588161411491</v>
      </c>
      <c r="AE704" s="3">
        <f t="shared" si="345"/>
        <v>2.4246571428571926</v>
      </c>
      <c r="AF704" s="3">
        <f t="shared" si="347"/>
        <v>11.455876646353975</v>
      </c>
      <c r="AH704" s="28">
        <f t="shared" si="348"/>
        <v>0.26300000000000001</v>
      </c>
      <c r="AI704" s="28">
        <f t="shared" si="349"/>
        <v>2.5446900494077322E-4</v>
      </c>
      <c r="AJ704" s="40">
        <f t="shared" si="346"/>
        <v>1.1455876646353974E-2</v>
      </c>
      <c r="AK704" s="28"/>
      <c r="AM704" s="14">
        <f>Rho_Coef0+Rho_Coef1*Solution!I704+Rho_Coef2*Solution!I704^2</f>
        <v>0.95816525474255787</v>
      </c>
      <c r="AO704" s="3" t="str">
        <f t="shared" si="327"/>
        <v xml:space="preserve"> </v>
      </c>
      <c r="AP704" s="3" t="str">
        <f t="shared" si="328"/>
        <v xml:space="preserve"> </v>
      </c>
      <c r="AQ704" s="3" t="str">
        <f t="shared" si="329"/>
        <v xml:space="preserve"> </v>
      </c>
      <c r="AR704" s="3" t="str">
        <f t="shared" si="330"/>
        <v xml:space="preserve"> </v>
      </c>
    </row>
    <row r="705" spans="1:44">
      <c r="A705" s="3">
        <f t="shared" si="331"/>
        <v>7.0199999999998948</v>
      </c>
      <c r="B705" s="3">
        <f t="shared" si="351"/>
        <v>0</v>
      </c>
      <c r="C705" s="3">
        <f t="shared" si="352"/>
        <v>4.8229000000000486</v>
      </c>
      <c r="D705" s="14">
        <f t="shared" si="332"/>
        <v>-0.1394802703926967</v>
      </c>
      <c r="E705" s="14">
        <f t="shared" si="325"/>
        <v>-0.1123437727139672</v>
      </c>
      <c r="F705" s="14">
        <f t="shared" si="353"/>
        <v>-0.2518240431066639</v>
      </c>
      <c r="G705" s="3">
        <f t="shared" si="326"/>
        <v>-21.982084032548581</v>
      </c>
      <c r="H705" s="3">
        <f t="shared" si="354"/>
        <v>58.402663328371723</v>
      </c>
      <c r="I705" s="3">
        <f t="shared" si="355"/>
        <v>443.70414469795628</v>
      </c>
      <c r="P705" s="3" t="str">
        <f t="shared" si="350"/>
        <v xml:space="preserve"> </v>
      </c>
      <c r="Q705" s="3" t="str">
        <f t="shared" si="333"/>
        <v xml:space="preserve"> </v>
      </c>
      <c r="R705" s="3" t="str">
        <f t="shared" si="334"/>
        <v xml:space="preserve"> </v>
      </c>
      <c r="S705" s="3" t="str">
        <f t="shared" si="335"/>
        <v xml:space="preserve"> </v>
      </c>
      <c r="T705" s="3" t="str">
        <f t="shared" si="336"/>
        <v xml:space="preserve"> </v>
      </c>
      <c r="U705" s="3" t="str">
        <f t="shared" si="337"/>
        <v xml:space="preserve"> </v>
      </c>
      <c r="V705" s="3" t="str">
        <f t="shared" si="338"/>
        <v xml:space="preserve"> </v>
      </c>
      <c r="W705" s="3" t="str">
        <f t="shared" si="339"/>
        <v xml:space="preserve"> </v>
      </c>
      <c r="X705" s="3" t="str">
        <f t="shared" si="340"/>
        <v xml:space="preserve"> </v>
      </c>
      <c r="Y705" s="3">
        <f t="shared" si="341"/>
        <v>0</v>
      </c>
      <c r="AA705" s="16" t="str">
        <f t="shared" si="342"/>
        <v>UprStage</v>
      </c>
      <c r="AC705" s="3">
        <f t="shared" si="343"/>
        <v>2.3982428571428556</v>
      </c>
      <c r="AD705" s="3">
        <f t="shared" si="344"/>
        <v>19.801588161411491</v>
      </c>
      <c r="AE705" s="3">
        <f t="shared" si="345"/>
        <v>2.4246571428571926</v>
      </c>
      <c r="AF705" s="3">
        <f t="shared" si="347"/>
        <v>11.455876646353975</v>
      </c>
      <c r="AH705" s="28">
        <f t="shared" si="348"/>
        <v>0.26300000000000001</v>
      </c>
      <c r="AI705" s="28">
        <f t="shared" si="349"/>
        <v>2.5446900494077322E-4</v>
      </c>
      <c r="AJ705" s="40">
        <f t="shared" si="346"/>
        <v>1.1455876646353974E-2</v>
      </c>
      <c r="AK705" s="28"/>
      <c r="AM705" s="14">
        <f>Rho_Coef0+Rho_Coef1*Solution!I705+Rho_Coef2*Solution!I705^2</f>
        <v>0.95811088106782261</v>
      </c>
      <c r="AO705" s="3" t="str">
        <f t="shared" si="327"/>
        <v xml:space="preserve"> </v>
      </c>
      <c r="AP705" s="3" t="str">
        <f t="shared" si="328"/>
        <v xml:space="preserve"> </v>
      </c>
      <c r="AQ705" s="3" t="str">
        <f t="shared" si="329"/>
        <v xml:space="preserve"> </v>
      </c>
      <c r="AR705" s="3" t="str">
        <f t="shared" si="330"/>
        <v xml:space="preserve"> </v>
      </c>
    </row>
    <row r="706" spans="1:44">
      <c r="A706" s="3">
        <f t="shared" si="331"/>
        <v>7.0299999999998946</v>
      </c>
      <c r="B706" s="3">
        <f t="shared" si="351"/>
        <v>0</v>
      </c>
      <c r="C706" s="3">
        <f t="shared" si="352"/>
        <v>4.8229000000000486</v>
      </c>
      <c r="D706" s="14">
        <f t="shared" si="332"/>
        <v>-0.13842441560214302</v>
      </c>
      <c r="E706" s="14">
        <f t="shared" si="325"/>
        <v>-0.1123437727139672</v>
      </c>
      <c r="F706" s="14">
        <f t="shared" si="353"/>
        <v>-0.25076818831611025</v>
      </c>
      <c r="G706" s="3">
        <f t="shared" si="326"/>
        <v>-21.889916944585945</v>
      </c>
      <c r="H706" s="3">
        <f t="shared" si="354"/>
        <v>58.182842488046241</v>
      </c>
      <c r="I706" s="3">
        <f t="shared" si="355"/>
        <v>444.28707683539278</v>
      </c>
      <c r="P706" s="3" t="str">
        <f t="shared" si="350"/>
        <v xml:space="preserve"> </v>
      </c>
      <c r="Q706" s="3" t="str">
        <f t="shared" si="333"/>
        <v xml:space="preserve"> </v>
      </c>
      <c r="R706" s="3" t="str">
        <f t="shared" si="334"/>
        <v xml:space="preserve"> </v>
      </c>
      <c r="S706" s="3" t="str">
        <f t="shared" si="335"/>
        <v xml:space="preserve"> </v>
      </c>
      <c r="T706" s="3" t="str">
        <f t="shared" si="336"/>
        <v xml:space="preserve"> </v>
      </c>
      <c r="U706" s="3" t="str">
        <f t="shared" si="337"/>
        <v xml:space="preserve"> </v>
      </c>
      <c r="V706" s="3" t="str">
        <f t="shared" si="338"/>
        <v xml:space="preserve"> </v>
      </c>
      <c r="W706" s="3" t="str">
        <f t="shared" si="339"/>
        <v xml:space="preserve"> </v>
      </c>
      <c r="X706" s="3" t="str">
        <f t="shared" si="340"/>
        <v xml:space="preserve"> </v>
      </c>
      <c r="Y706" s="3">
        <f t="shared" si="341"/>
        <v>0</v>
      </c>
      <c r="AA706" s="16" t="str">
        <f t="shared" si="342"/>
        <v>UprStage</v>
      </c>
      <c r="AC706" s="3">
        <f t="shared" si="343"/>
        <v>2.3982428571428556</v>
      </c>
      <c r="AD706" s="3">
        <f t="shared" si="344"/>
        <v>19.801588161411491</v>
      </c>
      <c r="AE706" s="3">
        <f t="shared" si="345"/>
        <v>2.4246571428571926</v>
      </c>
      <c r="AF706" s="3">
        <f t="shared" si="347"/>
        <v>11.455876646353975</v>
      </c>
      <c r="AH706" s="28">
        <f t="shared" si="348"/>
        <v>0.26300000000000001</v>
      </c>
      <c r="AI706" s="28">
        <f t="shared" si="349"/>
        <v>2.5446900494077322E-4</v>
      </c>
      <c r="AJ706" s="40">
        <f t="shared" si="346"/>
        <v>1.1455876646353974E-2</v>
      </c>
      <c r="AK706" s="28"/>
      <c r="AM706" s="14">
        <f>Rho_Coef0+Rho_Coef1*Solution!I706+Rho_Coef2*Solution!I706^2</f>
        <v>0.95805671441332152</v>
      </c>
      <c r="AO706" s="3" t="str">
        <f t="shared" si="327"/>
        <v xml:space="preserve"> </v>
      </c>
      <c r="AP706" s="3" t="str">
        <f t="shared" si="328"/>
        <v xml:space="preserve"> </v>
      </c>
      <c r="AQ706" s="3" t="str">
        <f t="shared" si="329"/>
        <v xml:space="preserve"> </v>
      </c>
      <c r="AR706" s="3" t="str">
        <f t="shared" si="330"/>
        <v xml:space="preserve"> </v>
      </c>
    </row>
    <row r="707" spans="1:44">
      <c r="A707" s="3">
        <f t="shared" si="331"/>
        <v>7.0399999999998943</v>
      </c>
      <c r="B707" s="3">
        <f t="shared" si="351"/>
        <v>0</v>
      </c>
      <c r="C707" s="3">
        <f t="shared" si="352"/>
        <v>4.8229000000000486</v>
      </c>
      <c r="D707" s="14">
        <f t="shared" si="332"/>
        <v>-0.13737702973851892</v>
      </c>
      <c r="E707" s="14">
        <f t="shared" ref="E707:E770" si="356">-Grav*AJ707</f>
        <v>-0.1123437727139672</v>
      </c>
      <c r="F707" s="14">
        <f t="shared" si="353"/>
        <v>-0.24972080245248612</v>
      </c>
      <c r="G707" s="3">
        <f t="shared" ref="G707:G770" si="357">F707/AJ707</f>
        <v>-21.79848912147321</v>
      </c>
      <c r="H707" s="3">
        <f t="shared" si="354"/>
        <v>57.963943318600379</v>
      </c>
      <c r="I707" s="3">
        <f t="shared" si="355"/>
        <v>444.86781533581717</v>
      </c>
      <c r="P707" s="3" t="str">
        <f t="shared" si="350"/>
        <v xml:space="preserve"> </v>
      </c>
      <c r="Q707" s="3" t="str">
        <f t="shared" si="333"/>
        <v xml:space="preserve"> </v>
      </c>
      <c r="R707" s="3" t="str">
        <f t="shared" si="334"/>
        <v xml:space="preserve"> </v>
      </c>
      <c r="S707" s="3" t="str">
        <f t="shared" si="335"/>
        <v xml:space="preserve"> </v>
      </c>
      <c r="T707" s="3" t="str">
        <f t="shared" si="336"/>
        <v xml:space="preserve"> </v>
      </c>
      <c r="U707" s="3" t="str">
        <f t="shared" si="337"/>
        <v xml:space="preserve"> </v>
      </c>
      <c r="V707" s="3" t="str">
        <f t="shared" si="338"/>
        <v xml:space="preserve"> </v>
      </c>
      <c r="W707" s="3" t="str">
        <f t="shared" si="339"/>
        <v xml:space="preserve"> </v>
      </c>
      <c r="X707" s="3" t="str">
        <f t="shared" si="340"/>
        <v xml:space="preserve"> </v>
      </c>
      <c r="Y707" s="3">
        <f t="shared" si="341"/>
        <v>0</v>
      </c>
      <c r="AA707" s="16" t="str">
        <f t="shared" si="342"/>
        <v>UprStage</v>
      </c>
      <c r="AC707" s="3">
        <f t="shared" si="343"/>
        <v>2.3982428571428556</v>
      </c>
      <c r="AD707" s="3">
        <f t="shared" si="344"/>
        <v>19.801588161411491</v>
      </c>
      <c r="AE707" s="3">
        <f t="shared" si="345"/>
        <v>2.4246571428571926</v>
      </c>
      <c r="AF707" s="3">
        <f t="shared" si="347"/>
        <v>11.455876646353975</v>
      </c>
      <c r="AH707" s="28">
        <f t="shared" si="348"/>
        <v>0.26300000000000001</v>
      </c>
      <c r="AI707" s="28">
        <f t="shared" si="349"/>
        <v>2.5446900494077322E-4</v>
      </c>
      <c r="AJ707" s="40">
        <f t="shared" si="346"/>
        <v>1.1455876646353974E-2</v>
      </c>
      <c r="AK707" s="28"/>
      <c r="AM707" s="14">
        <f>Rho_Coef0+Rho_Coef1*Solution!I707+Rho_Coef2*Solution!I707^2</f>
        <v>0.95800275389296452</v>
      </c>
      <c r="AO707" s="3" t="str">
        <f t="shared" ref="AO707:AO770" si="358">IF(ABS($A707-$L$7)&lt;0.5*DeltaT,$H707," ")</f>
        <v xml:space="preserve"> </v>
      </c>
      <c r="AP707" s="3" t="str">
        <f t="shared" ref="AP707:AP770" si="359">IF(ABS($A707-$L$7)&lt;0.5*DeltaT,$I707," ")</f>
        <v xml:space="preserve"> </v>
      </c>
      <c r="AQ707" s="3" t="str">
        <f t="shared" ref="AQ707:AQ770" si="360">IF(ABS($A707-$L$9)&lt;0.5*DeltaT,$H707," ")</f>
        <v xml:space="preserve"> </v>
      </c>
      <c r="AR707" s="3" t="str">
        <f t="shared" ref="AR707:AR770" si="361">IF(ABS($A707-$L$9)&lt;0.5*DeltaT,$I707," ")</f>
        <v xml:space="preserve"> </v>
      </c>
    </row>
    <row r="708" spans="1:44">
      <c r="A708" s="3">
        <f t="shared" ref="A708:A771" si="362">A707+DeltaT</f>
        <v>7.0499999999998941</v>
      </c>
      <c r="B708" s="3">
        <f t="shared" si="351"/>
        <v>0</v>
      </c>
      <c r="C708" s="3">
        <f t="shared" si="352"/>
        <v>4.8229000000000486</v>
      </c>
      <c r="D708" s="14">
        <f t="shared" ref="D708:D771" si="363">-SIGN(H708)*(0.5*(Rho*AM707)*H708^2*AH708*AI708)</f>
        <v>-0.13633802618939839</v>
      </c>
      <c r="E708" s="14">
        <f t="shared" si="356"/>
        <v>-0.1123437727139672</v>
      </c>
      <c r="F708" s="14">
        <f t="shared" si="353"/>
        <v>-0.24868179890336559</v>
      </c>
      <c r="G708" s="3">
        <f t="shared" si="357"/>
        <v>-21.70779300268677</v>
      </c>
      <c r="H708" s="3">
        <f t="shared" si="354"/>
        <v>57.745958427385645</v>
      </c>
      <c r="I708" s="3">
        <f t="shared" si="355"/>
        <v>445.44636937935303</v>
      </c>
      <c r="P708" s="3" t="str">
        <f t="shared" si="350"/>
        <v xml:space="preserve"> </v>
      </c>
      <c r="Q708" s="3" t="str">
        <f t="shared" ref="Q708:Q771" si="364">IF(($A708&gt;$L$4)*AND($A708&lt;=$L$5),$M$4+($A708-$L$4)*$N$4," ")</f>
        <v xml:space="preserve"> </v>
      </c>
      <c r="R708" s="3" t="str">
        <f t="shared" ref="R708:R771" si="365">IF(($A708&gt;$L$5)*AND($A708&lt;=$L$6),$M$5+($A708-$L$5)*$N$5," ")</f>
        <v xml:space="preserve"> </v>
      </c>
      <c r="S708" s="3" t="str">
        <f t="shared" ref="S708:S771" si="366">IF(($A708&gt;$L$6)*AND($A708&lt;=$L$7),$M$6+($A708-$L$6)*$N$6," ")</f>
        <v xml:space="preserve"> </v>
      </c>
      <c r="T708" s="3" t="str">
        <f t="shared" ref="T708:T771" si="367">IF(($A708&gt;$L$7)*AND($A708&lt;=$L$9),0," ")</f>
        <v xml:space="preserve"> </v>
      </c>
      <c r="U708" s="3" t="str">
        <f t="shared" ref="U708:U771" si="368">IF(($A708&gt;$L$9)*AND($A708&lt;=$L$10),$M$9+($A708-$L$9)*$N$9," ")</f>
        <v xml:space="preserve"> </v>
      </c>
      <c r="V708" s="3" t="str">
        <f t="shared" ref="V708:V771" si="369">IF(($A708&gt;$L$10)*AND($A708&lt;=$L$11),$M$10+($A708-$L$10)*$N$10," ")</f>
        <v xml:space="preserve"> </v>
      </c>
      <c r="W708" s="3" t="str">
        <f t="shared" ref="W708:W771" si="370">IF(($A708&gt;$L$11)*AND($A708&lt;=$L$12),$M$11+($A708-$L$11)*$N$11," ")</f>
        <v xml:space="preserve"> </v>
      </c>
      <c r="X708" s="3" t="str">
        <f t="shared" ref="X708:X771" si="371">IF(($A708&gt;$L$12)*AND($A708&lt;=$L$13),$M$12+($A708-$L$12)*$N$12," ")</f>
        <v xml:space="preserve"> </v>
      </c>
      <c r="Y708" s="3">
        <f t="shared" ref="Y708:Y771" si="372">IF(($A708&gt;$L$13),0," ")</f>
        <v>0</v>
      </c>
      <c r="AA708" s="16" t="str">
        <f t="shared" ref="AA708:AA771" si="373">IF($A708&lt;$L$7,"Booster","UprStage")</f>
        <v>UprStage</v>
      </c>
      <c r="AC708" s="3">
        <f t="shared" ref="AC708:AC771" si="374">IF($AA708="Booster",AC707+AVERAGE($B707:$B708)*DeltaT,AC707)</f>
        <v>2.3982428571428556</v>
      </c>
      <c r="AD708" s="3">
        <f t="shared" ref="AD708:AD771" si="375">$M$33+$M$34-$M$45*$AC708</f>
        <v>19.801588161411491</v>
      </c>
      <c r="AE708" s="3">
        <f t="shared" ref="AE708:AE771" si="376">IF($AA708="UprStage",AE707+AVERAGE($B707:$B708)*DeltaT,AE707)</f>
        <v>2.4246571428571926</v>
      </c>
      <c r="AF708" s="3">
        <f t="shared" si="347"/>
        <v>11.455876646353975</v>
      </c>
      <c r="AH708" s="28">
        <f t="shared" si="348"/>
        <v>0.26300000000000001</v>
      </c>
      <c r="AI708" s="28">
        <f t="shared" si="349"/>
        <v>2.5446900494077322E-4</v>
      </c>
      <c r="AJ708" s="40">
        <f t="shared" ref="AJ708:AJ771" si="377">IF($AA708="Booster",AD708+AF708,AF708)/1000</f>
        <v>1.1455876646353974E-2</v>
      </c>
      <c r="AK708" s="28"/>
      <c r="AM708" s="14">
        <f>Rho_Coef0+Rho_Coef1*Solution!I708+Rho_Coef2*Solution!I708^2</f>
        <v>0.95794899862781113</v>
      </c>
      <c r="AO708" s="3" t="str">
        <f t="shared" si="358"/>
        <v xml:space="preserve"> </v>
      </c>
      <c r="AP708" s="3" t="str">
        <f t="shared" si="359"/>
        <v xml:space="preserve"> </v>
      </c>
      <c r="AQ708" s="3" t="str">
        <f t="shared" si="360"/>
        <v xml:space="preserve"> </v>
      </c>
      <c r="AR708" s="3" t="str">
        <f t="shared" si="361"/>
        <v xml:space="preserve"> </v>
      </c>
    </row>
    <row r="709" spans="1:44">
      <c r="A709" s="3">
        <f t="shared" si="362"/>
        <v>7.0599999999998939</v>
      </c>
      <c r="B709" s="3">
        <f t="shared" si="351"/>
        <v>0</v>
      </c>
      <c r="C709" s="3">
        <f t="shared" si="352"/>
        <v>4.8229000000000486</v>
      </c>
      <c r="D709" s="14">
        <f t="shared" si="363"/>
        <v>-0.13530731946575184</v>
      </c>
      <c r="E709" s="14">
        <f t="shared" si="356"/>
        <v>-0.1123437727139672</v>
      </c>
      <c r="F709" s="14">
        <f t="shared" si="353"/>
        <v>-0.24765109217971903</v>
      </c>
      <c r="G709" s="3">
        <f t="shared" si="357"/>
        <v>-21.617821125765889</v>
      </c>
      <c r="H709" s="3">
        <f t="shared" si="354"/>
        <v>57.528880497358777</v>
      </c>
      <c r="I709" s="3">
        <f t="shared" si="355"/>
        <v>446.02274807257061</v>
      </c>
      <c r="P709" s="3" t="str">
        <f t="shared" si="350"/>
        <v xml:space="preserve"> </v>
      </c>
      <c r="Q709" s="3" t="str">
        <f t="shared" si="364"/>
        <v xml:space="preserve"> </v>
      </c>
      <c r="R709" s="3" t="str">
        <f t="shared" si="365"/>
        <v xml:space="preserve"> </v>
      </c>
      <c r="S709" s="3" t="str">
        <f t="shared" si="366"/>
        <v xml:space="preserve"> </v>
      </c>
      <c r="T709" s="3" t="str">
        <f t="shared" si="367"/>
        <v xml:space="preserve"> </v>
      </c>
      <c r="U709" s="3" t="str">
        <f t="shared" si="368"/>
        <v xml:space="preserve"> </v>
      </c>
      <c r="V709" s="3" t="str">
        <f t="shared" si="369"/>
        <v xml:space="preserve"> </v>
      </c>
      <c r="W709" s="3" t="str">
        <f t="shared" si="370"/>
        <v xml:space="preserve"> </v>
      </c>
      <c r="X709" s="3" t="str">
        <f t="shared" si="371"/>
        <v xml:space="preserve"> </v>
      </c>
      <c r="Y709" s="3">
        <f t="shared" si="372"/>
        <v>0</v>
      </c>
      <c r="AA709" s="16" t="str">
        <f t="shared" si="373"/>
        <v>UprStage</v>
      </c>
      <c r="AC709" s="3">
        <f t="shared" si="374"/>
        <v>2.3982428571428556</v>
      </c>
      <c r="AD709" s="3">
        <f t="shared" si="375"/>
        <v>19.801588161411491</v>
      </c>
      <c r="AE709" s="3">
        <f t="shared" si="376"/>
        <v>2.4246571428571926</v>
      </c>
      <c r="AF709" s="3">
        <f t="shared" ref="AF709:AF772" si="378">$M$31+$M$32-$M$41*$AE709</f>
        <v>11.455876646353975</v>
      </c>
      <c r="AH709" s="28">
        <f t="shared" ref="AH709:AH772" si="379">IF($AA709="Booster",$M$28,$M$21)</f>
        <v>0.26300000000000001</v>
      </c>
      <c r="AI709" s="28">
        <f t="shared" ref="AI709:AI772" si="380">IF($AA709="Booster",M$27,M$20)</f>
        <v>2.5446900494077322E-4</v>
      </c>
      <c r="AJ709" s="40">
        <f t="shared" si="377"/>
        <v>1.1455876646353974E-2</v>
      </c>
      <c r="AK709" s="28"/>
      <c r="AM709" s="14">
        <f>Rho_Coef0+Rho_Coef1*Solution!I709+Rho_Coef2*Solution!I709^2</f>
        <v>0.95789544774599666</v>
      </c>
      <c r="AO709" s="3" t="str">
        <f t="shared" si="358"/>
        <v xml:space="preserve"> </v>
      </c>
      <c r="AP709" s="3" t="str">
        <f t="shared" si="359"/>
        <v xml:space="preserve"> </v>
      </c>
      <c r="AQ709" s="3" t="str">
        <f t="shared" si="360"/>
        <v xml:space="preserve"> </v>
      </c>
      <c r="AR709" s="3" t="str">
        <f t="shared" si="361"/>
        <v xml:space="preserve"> </v>
      </c>
    </row>
    <row r="710" spans="1:44">
      <c r="A710" s="3">
        <f t="shared" si="362"/>
        <v>7.0699999999998937</v>
      </c>
      <c r="B710" s="3">
        <f t="shared" si="351"/>
        <v>0</v>
      </c>
      <c r="C710" s="3">
        <f t="shared" si="352"/>
        <v>4.8229000000000486</v>
      </c>
      <c r="D710" s="14">
        <f t="shared" si="363"/>
        <v>-0.13428482518455526</v>
      </c>
      <c r="E710" s="14">
        <f t="shared" si="356"/>
        <v>-0.1123437727139672</v>
      </c>
      <c r="F710" s="14">
        <f t="shared" si="353"/>
        <v>-0.24662859789852246</v>
      </c>
      <c r="G710" s="3">
        <f t="shared" si="357"/>
        <v>-21.528566124794661</v>
      </c>
      <c r="H710" s="3">
        <f t="shared" si="354"/>
        <v>57.312702286101121</v>
      </c>
      <c r="I710" s="3">
        <f t="shared" si="355"/>
        <v>446.59696044923794</v>
      </c>
      <c r="P710" s="3" t="str">
        <f t="shared" si="350"/>
        <v xml:space="preserve"> </v>
      </c>
      <c r="Q710" s="3" t="str">
        <f t="shared" si="364"/>
        <v xml:space="preserve"> </v>
      </c>
      <c r="R710" s="3" t="str">
        <f t="shared" si="365"/>
        <v xml:space="preserve"> </v>
      </c>
      <c r="S710" s="3" t="str">
        <f t="shared" si="366"/>
        <v xml:space="preserve"> </v>
      </c>
      <c r="T710" s="3" t="str">
        <f t="shared" si="367"/>
        <v xml:space="preserve"> </v>
      </c>
      <c r="U710" s="3" t="str">
        <f t="shared" si="368"/>
        <v xml:space="preserve"> </v>
      </c>
      <c r="V710" s="3" t="str">
        <f t="shared" si="369"/>
        <v xml:space="preserve"> </v>
      </c>
      <c r="W710" s="3" t="str">
        <f t="shared" si="370"/>
        <v xml:space="preserve"> </v>
      </c>
      <c r="X710" s="3" t="str">
        <f t="shared" si="371"/>
        <v xml:space="preserve"> </v>
      </c>
      <c r="Y710" s="3">
        <f t="shared" si="372"/>
        <v>0</v>
      </c>
      <c r="AA710" s="16" t="str">
        <f t="shared" si="373"/>
        <v>UprStage</v>
      </c>
      <c r="AC710" s="3">
        <f t="shared" si="374"/>
        <v>2.3982428571428556</v>
      </c>
      <c r="AD710" s="3">
        <f t="shared" si="375"/>
        <v>19.801588161411491</v>
      </c>
      <c r="AE710" s="3">
        <f t="shared" si="376"/>
        <v>2.4246571428571926</v>
      </c>
      <c r="AF710" s="3">
        <f t="shared" si="378"/>
        <v>11.455876646353975</v>
      </c>
      <c r="AH710" s="28">
        <f t="shared" si="379"/>
        <v>0.26300000000000001</v>
      </c>
      <c r="AI710" s="28">
        <f t="shared" si="380"/>
        <v>2.5446900494077322E-4</v>
      </c>
      <c r="AJ710" s="40">
        <f t="shared" si="377"/>
        <v>1.1455876646353974E-2</v>
      </c>
      <c r="AK710" s="28"/>
      <c r="AM710" s="14">
        <f>Rho_Coef0+Rho_Coef1*Solution!I710+Rho_Coef2*Solution!I710^2</f>
        <v>0.95784210038265982</v>
      </c>
      <c r="AO710" s="3" t="str">
        <f t="shared" si="358"/>
        <v xml:space="preserve"> </v>
      </c>
      <c r="AP710" s="3" t="str">
        <f t="shared" si="359"/>
        <v xml:space="preserve"> </v>
      </c>
      <c r="AQ710" s="3" t="str">
        <f t="shared" si="360"/>
        <v xml:space="preserve"> </v>
      </c>
      <c r="AR710" s="3" t="str">
        <f t="shared" si="361"/>
        <v xml:space="preserve"> </v>
      </c>
    </row>
    <row r="711" spans="1:44">
      <c r="A711" s="3">
        <f t="shared" si="362"/>
        <v>7.0799999999998935</v>
      </c>
      <c r="B711" s="3">
        <f t="shared" si="351"/>
        <v>0</v>
      </c>
      <c r="C711" s="3">
        <f t="shared" si="352"/>
        <v>4.8229000000000486</v>
      </c>
      <c r="D711" s="14">
        <f t="shared" si="363"/>
        <v>-0.13327046005171406</v>
      </c>
      <c r="E711" s="14">
        <f t="shared" si="356"/>
        <v>-0.1123437727139672</v>
      </c>
      <c r="F711" s="14">
        <f t="shared" si="353"/>
        <v>-0.24561423276568126</v>
      </c>
      <c r="G711" s="3">
        <f t="shared" si="357"/>
        <v>-21.440020728911403</v>
      </c>
      <c r="H711" s="3">
        <f t="shared" si="354"/>
        <v>57.097416624853174</v>
      </c>
      <c r="I711" s="3">
        <f t="shared" si="355"/>
        <v>447.16901547106249</v>
      </c>
      <c r="P711" s="3" t="str">
        <f t="shared" si="350"/>
        <v xml:space="preserve"> </v>
      </c>
      <c r="Q711" s="3" t="str">
        <f t="shared" si="364"/>
        <v xml:space="preserve"> </v>
      </c>
      <c r="R711" s="3" t="str">
        <f t="shared" si="365"/>
        <v xml:space="preserve"> </v>
      </c>
      <c r="S711" s="3" t="str">
        <f t="shared" si="366"/>
        <v xml:space="preserve"> </v>
      </c>
      <c r="T711" s="3" t="str">
        <f t="shared" si="367"/>
        <v xml:space="preserve"> </v>
      </c>
      <c r="U711" s="3" t="str">
        <f t="shared" si="368"/>
        <v xml:space="preserve"> </v>
      </c>
      <c r="V711" s="3" t="str">
        <f t="shared" si="369"/>
        <v xml:space="preserve"> </v>
      </c>
      <c r="W711" s="3" t="str">
        <f t="shared" si="370"/>
        <v xml:space="preserve"> </v>
      </c>
      <c r="X711" s="3" t="str">
        <f t="shared" si="371"/>
        <v xml:space="preserve"> </v>
      </c>
      <c r="Y711" s="3">
        <f t="shared" si="372"/>
        <v>0</v>
      </c>
      <c r="AA711" s="16" t="str">
        <f t="shared" si="373"/>
        <v>UprStage</v>
      </c>
      <c r="AC711" s="3">
        <f t="shared" si="374"/>
        <v>2.3982428571428556</v>
      </c>
      <c r="AD711" s="3">
        <f t="shared" si="375"/>
        <v>19.801588161411491</v>
      </c>
      <c r="AE711" s="3">
        <f t="shared" si="376"/>
        <v>2.4246571428571926</v>
      </c>
      <c r="AF711" s="3">
        <f t="shared" si="378"/>
        <v>11.455876646353975</v>
      </c>
      <c r="AH711" s="28">
        <f t="shared" si="379"/>
        <v>0.26300000000000001</v>
      </c>
      <c r="AI711" s="28">
        <f t="shared" si="380"/>
        <v>2.5446900494077322E-4</v>
      </c>
      <c r="AJ711" s="40">
        <f t="shared" si="377"/>
        <v>1.1455876646353974E-2</v>
      </c>
      <c r="AK711" s="28"/>
      <c r="AM711" s="14">
        <f>Rho_Coef0+Rho_Coef1*Solution!I711+Rho_Coef2*Solution!I711^2</f>
        <v>0.95778895567987077</v>
      </c>
      <c r="AO711" s="3" t="str">
        <f t="shared" si="358"/>
        <v xml:space="preserve"> </v>
      </c>
      <c r="AP711" s="3" t="str">
        <f t="shared" si="359"/>
        <v xml:space="preserve"> </v>
      </c>
      <c r="AQ711" s="3" t="str">
        <f t="shared" si="360"/>
        <v xml:space="preserve"> </v>
      </c>
      <c r="AR711" s="3" t="str">
        <f t="shared" si="361"/>
        <v xml:space="preserve"> </v>
      </c>
    </row>
    <row r="712" spans="1:44">
      <c r="A712" s="3">
        <f t="shared" si="362"/>
        <v>7.0899999999998933</v>
      </c>
      <c r="B712" s="3">
        <f t="shared" si="351"/>
        <v>0</v>
      </c>
      <c r="C712" s="3">
        <f t="shared" si="352"/>
        <v>4.8229000000000486</v>
      </c>
      <c r="D712" s="14">
        <f t="shared" si="363"/>
        <v>-0.13226414184529375</v>
      </c>
      <c r="E712" s="14">
        <f t="shared" si="356"/>
        <v>-0.1123437727139672</v>
      </c>
      <c r="F712" s="14">
        <f t="shared" si="353"/>
        <v>-0.24460791455926095</v>
      </c>
      <c r="G712" s="3">
        <f t="shared" si="357"/>
        <v>-21.352177760844828</v>
      </c>
      <c r="H712" s="3">
        <f t="shared" si="354"/>
        <v>56.883016417564058</v>
      </c>
      <c r="I712" s="3">
        <f t="shared" si="355"/>
        <v>447.73892202842296</v>
      </c>
      <c r="P712" s="3" t="str">
        <f t="shared" si="350"/>
        <v xml:space="preserve"> </v>
      </c>
      <c r="Q712" s="3" t="str">
        <f t="shared" si="364"/>
        <v xml:space="preserve"> </v>
      </c>
      <c r="R712" s="3" t="str">
        <f t="shared" si="365"/>
        <v xml:space="preserve"> </v>
      </c>
      <c r="S712" s="3" t="str">
        <f t="shared" si="366"/>
        <v xml:space="preserve"> </v>
      </c>
      <c r="T712" s="3" t="str">
        <f t="shared" si="367"/>
        <v xml:space="preserve"> </v>
      </c>
      <c r="U712" s="3" t="str">
        <f t="shared" si="368"/>
        <v xml:space="preserve"> </v>
      </c>
      <c r="V712" s="3" t="str">
        <f t="shared" si="369"/>
        <v xml:space="preserve"> </v>
      </c>
      <c r="W712" s="3" t="str">
        <f t="shared" si="370"/>
        <v xml:space="preserve"> </v>
      </c>
      <c r="X712" s="3" t="str">
        <f t="shared" si="371"/>
        <v xml:space="preserve"> </v>
      </c>
      <c r="Y712" s="3">
        <f t="shared" si="372"/>
        <v>0</v>
      </c>
      <c r="AA712" s="16" t="str">
        <f t="shared" si="373"/>
        <v>UprStage</v>
      </c>
      <c r="AC712" s="3">
        <f t="shared" si="374"/>
        <v>2.3982428571428556</v>
      </c>
      <c r="AD712" s="3">
        <f t="shared" si="375"/>
        <v>19.801588161411491</v>
      </c>
      <c r="AE712" s="3">
        <f t="shared" si="376"/>
        <v>2.4246571428571926</v>
      </c>
      <c r="AF712" s="3">
        <f t="shared" si="378"/>
        <v>11.455876646353975</v>
      </c>
      <c r="AH712" s="28">
        <f t="shared" si="379"/>
        <v>0.26300000000000001</v>
      </c>
      <c r="AI712" s="28">
        <f t="shared" si="380"/>
        <v>2.5446900494077322E-4</v>
      </c>
      <c r="AJ712" s="40">
        <f t="shared" si="377"/>
        <v>1.1455876646353974E-2</v>
      </c>
      <c r="AK712" s="28"/>
      <c r="AM712" s="14">
        <f>Rho_Coef0+Rho_Coef1*Solution!I712+Rho_Coef2*Solution!I712^2</f>
        <v>0.95773601278656084</v>
      </c>
      <c r="AO712" s="3" t="str">
        <f t="shared" si="358"/>
        <v xml:space="preserve"> </v>
      </c>
      <c r="AP712" s="3" t="str">
        <f t="shared" si="359"/>
        <v xml:space="preserve"> </v>
      </c>
      <c r="AQ712" s="3" t="str">
        <f t="shared" si="360"/>
        <v xml:space="preserve"> </v>
      </c>
      <c r="AR712" s="3" t="str">
        <f t="shared" si="361"/>
        <v xml:space="preserve"> </v>
      </c>
    </row>
    <row r="713" spans="1:44">
      <c r="A713" s="3">
        <f t="shared" si="362"/>
        <v>7.0999999999998931</v>
      </c>
      <c r="B713" s="3">
        <f t="shared" si="351"/>
        <v>0</v>
      </c>
      <c r="C713" s="3">
        <f t="shared" si="352"/>
        <v>4.8229000000000486</v>
      </c>
      <c r="D713" s="14">
        <f t="shared" si="363"/>
        <v>-0.13126578939905248</v>
      </c>
      <c r="E713" s="14">
        <f t="shared" si="356"/>
        <v>-0.1123437727139672</v>
      </c>
      <c r="F713" s="14">
        <f t="shared" si="353"/>
        <v>-0.24360956211301968</v>
      </c>
      <c r="G713" s="3">
        <f t="shared" si="357"/>
        <v>-21.265030135476582</v>
      </c>
      <c r="H713" s="3">
        <f t="shared" si="354"/>
        <v>56.669494639955609</v>
      </c>
      <c r="I713" s="3">
        <f t="shared" si="355"/>
        <v>448.30668894109186</v>
      </c>
      <c r="P713" s="3" t="str">
        <f t="shared" si="350"/>
        <v xml:space="preserve"> </v>
      </c>
      <c r="Q713" s="3" t="str">
        <f t="shared" si="364"/>
        <v xml:space="preserve"> </v>
      </c>
      <c r="R713" s="3" t="str">
        <f t="shared" si="365"/>
        <v xml:space="preserve"> </v>
      </c>
      <c r="S713" s="3" t="str">
        <f t="shared" si="366"/>
        <v xml:space="preserve"> </v>
      </c>
      <c r="T713" s="3" t="str">
        <f t="shared" si="367"/>
        <v xml:space="preserve"> </v>
      </c>
      <c r="U713" s="3" t="str">
        <f t="shared" si="368"/>
        <v xml:space="preserve"> </v>
      </c>
      <c r="V713" s="3" t="str">
        <f t="shared" si="369"/>
        <v xml:space="preserve"> </v>
      </c>
      <c r="W713" s="3" t="str">
        <f t="shared" si="370"/>
        <v xml:space="preserve"> </v>
      </c>
      <c r="X713" s="3" t="str">
        <f t="shared" si="371"/>
        <v xml:space="preserve"> </v>
      </c>
      <c r="Y713" s="3">
        <f t="shared" si="372"/>
        <v>0</v>
      </c>
      <c r="AA713" s="16" t="str">
        <f t="shared" si="373"/>
        <v>UprStage</v>
      </c>
      <c r="AC713" s="3">
        <f t="shared" si="374"/>
        <v>2.3982428571428556</v>
      </c>
      <c r="AD713" s="3">
        <f t="shared" si="375"/>
        <v>19.801588161411491</v>
      </c>
      <c r="AE713" s="3">
        <f t="shared" si="376"/>
        <v>2.4246571428571926</v>
      </c>
      <c r="AF713" s="3">
        <f t="shared" si="378"/>
        <v>11.455876646353975</v>
      </c>
      <c r="AH713" s="28">
        <f t="shared" si="379"/>
        <v>0.26300000000000001</v>
      </c>
      <c r="AI713" s="28">
        <f t="shared" si="380"/>
        <v>2.5446900494077322E-4</v>
      </c>
      <c r="AJ713" s="40">
        <f t="shared" si="377"/>
        <v>1.1455876646353974E-2</v>
      </c>
      <c r="AK713" s="28"/>
      <c r="AM713" s="14">
        <f>Rho_Coef0+Rho_Coef1*Solution!I713+Rho_Coef2*Solution!I713^2</f>
        <v>0.95768327085845228</v>
      </c>
      <c r="AO713" s="3" t="str">
        <f t="shared" si="358"/>
        <v xml:space="preserve"> </v>
      </c>
      <c r="AP713" s="3" t="str">
        <f t="shared" si="359"/>
        <v xml:space="preserve"> </v>
      </c>
      <c r="AQ713" s="3" t="str">
        <f t="shared" si="360"/>
        <v xml:space="preserve"> </v>
      </c>
      <c r="AR713" s="3" t="str">
        <f t="shared" si="361"/>
        <v xml:space="preserve"> </v>
      </c>
    </row>
    <row r="714" spans="1:44">
      <c r="A714" s="3">
        <f t="shared" si="362"/>
        <v>7.1099999999998929</v>
      </c>
      <c r="B714" s="3">
        <f t="shared" si="351"/>
        <v>0</v>
      </c>
      <c r="C714" s="3">
        <f t="shared" si="352"/>
        <v>4.8229000000000486</v>
      </c>
      <c r="D714" s="14">
        <f t="shared" si="363"/>
        <v>-0.13027532258626795</v>
      </c>
      <c r="E714" s="14">
        <f t="shared" si="356"/>
        <v>-0.1123437727139672</v>
      </c>
      <c r="F714" s="14">
        <f t="shared" si="353"/>
        <v>-0.24261909530023515</v>
      </c>
      <c r="G714" s="3">
        <f t="shared" si="357"/>
        <v>-21.178570858429485</v>
      </c>
      <c r="H714" s="3">
        <f t="shared" si="354"/>
        <v>56.456844338600845</v>
      </c>
      <c r="I714" s="3">
        <f t="shared" si="355"/>
        <v>448.87232495894847</v>
      </c>
      <c r="P714" s="3" t="str">
        <f t="shared" si="350"/>
        <v xml:space="preserve"> </v>
      </c>
      <c r="Q714" s="3" t="str">
        <f t="shared" si="364"/>
        <v xml:space="preserve"> </v>
      </c>
      <c r="R714" s="3" t="str">
        <f t="shared" si="365"/>
        <v xml:space="preserve"> </v>
      </c>
      <c r="S714" s="3" t="str">
        <f t="shared" si="366"/>
        <v xml:space="preserve"> </v>
      </c>
      <c r="T714" s="3" t="str">
        <f t="shared" si="367"/>
        <v xml:space="preserve"> </v>
      </c>
      <c r="U714" s="3" t="str">
        <f t="shared" si="368"/>
        <v xml:space="preserve"> </v>
      </c>
      <c r="V714" s="3" t="str">
        <f t="shared" si="369"/>
        <v xml:space="preserve"> </v>
      </c>
      <c r="W714" s="3" t="str">
        <f t="shared" si="370"/>
        <v xml:space="preserve"> </v>
      </c>
      <c r="X714" s="3" t="str">
        <f t="shared" si="371"/>
        <v xml:space="preserve"> </v>
      </c>
      <c r="Y714" s="3">
        <f t="shared" si="372"/>
        <v>0</v>
      </c>
      <c r="AA714" s="16" t="str">
        <f t="shared" si="373"/>
        <v>UprStage</v>
      </c>
      <c r="AC714" s="3">
        <f t="shared" si="374"/>
        <v>2.3982428571428556</v>
      </c>
      <c r="AD714" s="3">
        <f t="shared" si="375"/>
        <v>19.801588161411491</v>
      </c>
      <c r="AE714" s="3">
        <f t="shared" si="376"/>
        <v>2.4246571428571926</v>
      </c>
      <c r="AF714" s="3">
        <f t="shared" si="378"/>
        <v>11.455876646353975</v>
      </c>
      <c r="AH714" s="28">
        <f t="shared" si="379"/>
        <v>0.26300000000000001</v>
      </c>
      <c r="AI714" s="28">
        <f t="shared" si="380"/>
        <v>2.5446900494077322E-4</v>
      </c>
      <c r="AJ714" s="40">
        <f t="shared" si="377"/>
        <v>1.1455876646353974E-2</v>
      </c>
      <c r="AK714" s="28"/>
      <c r="AM714" s="14">
        <f>Rho_Coef0+Rho_Coef1*Solution!I714+Rho_Coef2*Solution!I714^2</f>
        <v>0.95763072905798985</v>
      </c>
      <c r="AO714" s="3" t="str">
        <f t="shared" si="358"/>
        <v xml:space="preserve"> </v>
      </c>
      <c r="AP714" s="3" t="str">
        <f t="shared" si="359"/>
        <v xml:space="preserve"> </v>
      </c>
      <c r="AQ714" s="3" t="str">
        <f t="shared" si="360"/>
        <v xml:space="preserve"> </v>
      </c>
      <c r="AR714" s="3" t="str">
        <f t="shared" si="361"/>
        <v xml:space="preserve"> </v>
      </c>
    </row>
    <row r="715" spans="1:44">
      <c r="A715" s="3">
        <f t="shared" si="362"/>
        <v>7.1199999999998926</v>
      </c>
      <c r="B715" s="3">
        <f t="shared" si="351"/>
        <v>0</v>
      </c>
      <c r="C715" s="3">
        <f t="shared" si="352"/>
        <v>4.8229000000000486</v>
      </c>
      <c r="D715" s="14">
        <f t="shared" si="363"/>
        <v>-0.12929266230385386</v>
      </c>
      <c r="E715" s="14">
        <f t="shared" si="356"/>
        <v>-0.1123437727139672</v>
      </c>
      <c r="F715" s="14">
        <f t="shared" si="353"/>
        <v>-0.24163643501782106</v>
      </c>
      <c r="G715" s="3">
        <f t="shared" si="357"/>
        <v>-21.092793024681001</v>
      </c>
      <c r="H715" s="3">
        <f t="shared" si="354"/>
        <v>56.245058630016551</v>
      </c>
      <c r="I715" s="3">
        <f t="shared" si="355"/>
        <v>449.43583876268326</v>
      </c>
      <c r="P715" s="3" t="str">
        <f t="shared" si="350"/>
        <v xml:space="preserve"> </v>
      </c>
      <c r="Q715" s="3" t="str">
        <f t="shared" si="364"/>
        <v xml:space="preserve"> </v>
      </c>
      <c r="R715" s="3" t="str">
        <f t="shared" si="365"/>
        <v xml:space="preserve"> </v>
      </c>
      <c r="S715" s="3" t="str">
        <f t="shared" si="366"/>
        <v xml:space="preserve"> </v>
      </c>
      <c r="T715" s="3" t="str">
        <f t="shared" si="367"/>
        <v xml:space="preserve"> </v>
      </c>
      <c r="U715" s="3" t="str">
        <f t="shared" si="368"/>
        <v xml:space="preserve"> </v>
      </c>
      <c r="V715" s="3" t="str">
        <f t="shared" si="369"/>
        <v xml:space="preserve"> </v>
      </c>
      <c r="W715" s="3" t="str">
        <f t="shared" si="370"/>
        <v xml:space="preserve"> </v>
      </c>
      <c r="X715" s="3" t="str">
        <f t="shared" si="371"/>
        <v xml:space="preserve"> </v>
      </c>
      <c r="Y715" s="3">
        <f t="shared" si="372"/>
        <v>0</v>
      </c>
      <c r="AA715" s="16" t="str">
        <f t="shared" si="373"/>
        <v>UprStage</v>
      </c>
      <c r="AC715" s="3">
        <f t="shared" si="374"/>
        <v>2.3982428571428556</v>
      </c>
      <c r="AD715" s="3">
        <f t="shared" si="375"/>
        <v>19.801588161411491</v>
      </c>
      <c r="AE715" s="3">
        <f t="shared" si="376"/>
        <v>2.4246571428571926</v>
      </c>
      <c r="AF715" s="3">
        <f t="shared" si="378"/>
        <v>11.455876646353975</v>
      </c>
      <c r="AH715" s="28">
        <f t="shared" si="379"/>
        <v>0.26300000000000001</v>
      </c>
      <c r="AI715" s="28">
        <f t="shared" si="380"/>
        <v>2.5446900494077322E-4</v>
      </c>
      <c r="AJ715" s="40">
        <f t="shared" si="377"/>
        <v>1.1455876646353974E-2</v>
      </c>
      <c r="AK715" s="28"/>
      <c r="AM715" s="14">
        <f>Rho_Coef0+Rho_Coef1*Solution!I715+Rho_Coef2*Solution!I715^2</f>
        <v>0.95757838655427197</v>
      </c>
      <c r="AO715" s="3" t="str">
        <f t="shared" si="358"/>
        <v xml:space="preserve"> </v>
      </c>
      <c r="AP715" s="3" t="str">
        <f t="shared" si="359"/>
        <v xml:space="preserve"> </v>
      </c>
      <c r="AQ715" s="3" t="str">
        <f t="shared" si="360"/>
        <v xml:space="preserve"> </v>
      </c>
      <c r="AR715" s="3" t="str">
        <f t="shared" si="361"/>
        <v xml:space="preserve"> </v>
      </c>
    </row>
    <row r="716" spans="1:44">
      <c r="A716" s="3">
        <f t="shared" si="362"/>
        <v>7.1299999999998924</v>
      </c>
      <c r="B716" s="3">
        <f t="shared" si="351"/>
        <v>0</v>
      </c>
      <c r="C716" s="3">
        <f t="shared" si="352"/>
        <v>4.8229000000000486</v>
      </c>
      <c r="D716" s="14">
        <f t="shared" si="363"/>
        <v>-0.12831773045675909</v>
      </c>
      <c r="E716" s="14">
        <f t="shared" si="356"/>
        <v>-0.1123437727139672</v>
      </c>
      <c r="F716" s="14">
        <f t="shared" si="353"/>
        <v>-0.24066150317072629</v>
      </c>
      <c r="G716" s="3">
        <f t="shared" si="357"/>
        <v>-21.007689817201452</v>
      </c>
      <c r="H716" s="3">
        <f t="shared" si="354"/>
        <v>56.03413069976974</v>
      </c>
      <c r="I716" s="3">
        <f t="shared" si="355"/>
        <v>449.99723896449257</v>
      </c>
      <c r="P716" s="3" t="str">
        <f t="shared" si="350"/>
        <v xml:space="preserve"> </v>
      </c>
      <c r="Q716" s="3" t="str">
        <f t="shared" si="364"/>
        <v xml:space="preserve"> </v>
      </c>
      <c r="R716" s="3" t="str">
        <f t="shared" si="365"/>
        <v xml:space="preserve"> </v>
      </c>
      <c r="S716" s="3" t="str">
        <f t="shared" si="366"/>
        <v xml:space="preserve"> </v>
      </c>
      <c r="T716" s="3" t="str">
        <f t="shared" si="367"/>
        <v xml:space="preserve"> </v>
      </c>
      <c r="U716" s="3" t="str">
        <f t="shared" si="368"/>
        <v xml:space="preserve"> </v>
      </c>
      <c r="V716" s="3" t="str">
        <f t="shared" si="369"/>
        <v xml:space="preserve"> </v>
      </c>
      <c r="W716" s="3" t="str">
        <f t="shared" si="370"/>
        <v xml:space="preserve"> </v>
      </c>
      <c r="X716" s="3" t="str">
        <f t="shared" si="371"/>
        <v xml:space="preserve"> </v>
      </c>
      <c r="Y716" s="3">
        <f t="shared" si="372"/>
        <v>0</v>
      </c>
      <c r="AA716" s="16" t="str">
        <f t="shared" si="373"/>
        <v>UprStage</v>
      </c>
      <c r="AC716" s="3">
        <f t="shared" si="374"/>
        <v>2.3982428571428556</v>
      </c>
      <c r="AD716" s="3">
        <f t="shared" si="375"/>
        <v>19.801588161411491</v>
      </c>
      <c r="AE716" s="3">
        <f t="shared" si="376"/>
        <v>2.4246571428571926</v>
      </c>
      <c r="AF716" s="3">
        <f t="shared" si="378"/>
        <v>11.455876646353975</v>
      </c>
      <c r="AH716" s="28">
        <f t="shared" si="379"/>
        <v>0.26300000000000001</v>
      </c>
      <c r="AI716" s="28">
        <f t="shared" si="380"/>
        <v>2.5446900494077322E-4</v>
      </c>
      <c r="AJ716" s="40">
        <f t="shared" si="377"/>
        <v>1.1455876646353974E-2</v>
      </c>
      <c r="AK716" s="28"/>
      <c r="AM716" s="14">
        <f>Rho_Coef0+Rho_Coef1*Solution!I716+Rho_Coef2*Solution!I716^2</f>
        <v>0.95752624252298457</v>
      </c>
      <c r="AO716" s="3" t="str">
        <f t="shared" si="358"/>
        <v xml:space="preserve"> </v>
      </c>
      <c r="AP716" s="3" t="str">
        <f t="shared" si="359"/>
        <v xml:space="preserve"> </v>
      </c>
      <c r="AQ716" s="3" t="str">
        <f t="shared" si="360"/>
        <v xml:space="preserve"> </v>
      </c>
      <c r="AR716" s="3" t="str">
        <f t="shared" si="361"/>
        <v xml:space="preserve"> </v>
      </c>
    </row>
    <row r="717" spans="1:44">
      <c r="A717" s="3">
        <f t="shared" si="362"/>
        <v>7.1399999999998922</v>
      </c>
      <c r="B717" s="3">
        <f t="shared" si="351"/>
        <v>0</v>
      </c>
      <c r="C717" s="3">
        <f t="shared" si="352"/>
        <v>4.8229000000000486</v>
      </c>
      <c r="D717" s="14">
        <f t="shared" si="363"/>
        <v>-0.12735044994264458</v>
      </c>
      <c r="E717" s="14">
        <f t="shared" si="356"/>
        <v>-0.1123437727139672</v>
      </c>
      <c r="F717" s="14">
        <f t="shared" si="353"/>
        <v>-0.23969422265661178</v>
      </c>
      <c r="G717" s="3">
        <f t="shared" si="357"/>
        <v>-20.923254505616427</v>
      </c>
      <c r="H717" s="3">
        <f t="shared" si="354"/>
        <v>55.824053801597728</v>
      </c>
      <c r="I717" s="3">
        <f t="shared" si="355"/>
        <v>450.55653410876499</v>
      </c>
      <c r="P717" s="3" t="str">
        <f t="shared" ref="P717:P780" si="381">IF($A717&lt;$L$4,$M$3+($A717-$L$3)*$N$3," ")</f>
        <v xml:space="preserve"> </v>
      </c>
      <c r="Q717" s="3" t="str">
        <f t="shared" si="364"/>
        <v xml:space="preserve"> </v>
      </c>
      <c r="R717" s="3" t="str">
        <f t="shared" si="365"/>
        <v xml:space="preserve"> </v>
      </c>
      <c r="S717" s="3" t="str">
        <f t="shared" si="366"/>
        <v xml:space="preserve"> </v>
      </c>
      <c r="T717" s="3" t="str">
        <f t="shared" si="367"/>
        <v xml:space="preserve"> </v>
      </c>
      <c r="U717" s="3" t="str">
        <f t="shared" si="368"/>
        <v xml:space="preserve"> </v>
      </c>
      <c r="V717" s="3" t="str">
        <f t="shared" si="369"/>
        <v xml:space="preserve"> </v>
      </c>
      <c r="W717" s="3" t="str">
        <f t="shared" si="370"/>
        <v xml:space="preserve"> </v>
      </c>
      <c r="X717" s="3" t="str">
        <f t="shared" si="371"/>
        <v xml:space="preserve"> </v>
      </c>
      <c r="Y717" s="3">
        <f t="shared" si="372"/>
        <v>0</v>
      </c>
      <c r="AA717" s="16" t="str">
        <f t="shared" si="373"/>
        <v>UprStage</v>
      </c>
      <c r="AC717" s="3">
        <f t="shared" si="374"/>
        <v>2.3982428571428556</v>
      </c>
      <c r="AD717" s="3">
        <f t="shared" si="375"/>
        <v>19.801588161411491</v>
      </c>
      <c r="AE717" s="3">
        <f t="shared" si="376"/>
        <v>2.4246571428571926</v>
      </c>
      <c r="AF717" s="3">
        <f t="shared" si="378"/>
        <v>11.455876646353975</v>
      </c>
      <c r="AH717" s="28">
        <f t="shared" si="379"/>
        <v>0.26300000000000001</v>
      </c>
      <c r="AI717" s="28">
        <f t="shared" si="380"/>
        <v>2.5446900494077322E-4</v>
      </c>
      <c r="AJ717" s="40">
        <f t="shared" si="377"/>
        <v>1.1455876646353974E-2</v>
      </c>
      <c r="AK717" s="28"/>
      <c r="AM717" s="14">
        <f>Rho_Coef0+Rho_Coef1*Solution!I717+Rho_Coef2*Solution!I717^2</f>
        <v>0.95747429614633428</v>
      </c>
      <c r="AO717" s="3" t="str">
        <f t="shared" si="358"/>
        <v xml:space="preserve"> </v>
      </c>
      <c r="AP717" s="3" t="str">
        <f t="shared" si="359"/>
        <v xml:space="preserve"> </v>
      </c>
      <c r="AQ717" s="3" t="str">
        <f t="shared" si="360"/>
        <v xml:space="preserve"> </v>
      </c>
      <c r="AR717" s="3" t="str">
        <f t="shared" si="361"/>
        <v xml:space="preserve"> </v>
      </c>
    </row>
    <row r="718" spans="1:44">
      <c r="A718" s="3">
        <f t="shared" si="362"/>
        <v>7.149999999999892</v>
      </c>
      <c r="B718" s="3">
        <f t="shared" si="351"/>
        <v>0</v>
      </c>
      <c r="C718" s="3">
        <f t="shared" si="352"/>
        <v>4.8229000000000486</v>
      </c>
      <c r="D718" s="14">
        <f t="shared" si="363"/>
        <v>-0.12639074463683156</v>
      </c>
      <c r="E718" s="14">
        <f t="shared" si="356"/>
        <v>-0.1123437727139672</v>
      </c>
      <c r="F718" s="14">
        <f t="shared" si="353"/>
        <v>-0.23873451735079876</v>
      </c>
      <c r="G718" s="3">
        <f t="shared" si="357"/>
        <v>-20.839480444892889</v>
      </c>
      <c r="H718" s="3">
        <f t="shared" si="354"/>
        <v>55.614821256541561</v>
      </c>
      <c r="I718" s="3">
        <f t="shared" si="355"/>
        <v>451.11373267275872</v>
      </c>
      <c r="P718" s="3" t="str">
        <f t="shared" si="381"/>
        <v xml:space="preserve"> </v>
      </c>
      <c r="Q718" s="3" t="str">
        <f t="shared" si="364"/>
        <v xml:space="preserve"> </v>
      </c>
      <c r="R718" s="3" t="str">
        <f t="shared" si="365"/>
        <v xml:space="preserve"> </v>
      </c>
      <c r="S718" s="3" t="str">
        <f t="shared" si="366"/>
        <v xml:space="preserve"> </v>
      </c>
      <c r="T718" s="3" t="str">
        <f t="shared" si="367"/>
        <v xml:space="preserve"> </v>
      </c>
      <c r="U718" s="3" t="str">
        <f t="shared" si="368"/>
        <v xml:space="preserve"> </v>
      </c>
      <c r="V718" s="3" t="str">
        <f t="shared" si="369"/>
        <v xml:space="preserve"> </v>
      </c>
      <c r="W718" s="3" t="str">
        <f t="shared" si="370"/>
        <v xml:space="preserve"> </v>
      </c>
      <c r="X718" s="3" t="str">
        <f t="shared" si="371"/>
        <v xml:space="preserve"> </v>
      </c>
      <c r="Y718" s="3">
        <f t="shared" si="372"/>
        <v>0</v>
      </c>
      <c r="AA718" s="16" t="str">
        <f t="shared" si="373"/>
        <v>UprStage</v>
      </c>
      <c r="AC718" s="3">
        <f t="shared" si="374"/>
        <v>2.3982428571428556</v>
      </c>
      <c r="AD718" s="3">
        <f t="shared" si="375"/>
        <v>19.801588161411491</v>
      </c>
      <c r="AE718" s="3">
        <f t="shared" si="376"/>
        <v>2.4246571428571926</v>
      </c>
      <c r="AF718" s="3">
        <f t="shared" si="378"/>
        <v>11.455876646353975</v>
      </c>
      <c r="AH718" s="28">
        <f t="shared" si="379"/>
        <v>0.26300000000000001</v>
      </c>
      <c r="AI718" s="28">
        <f t="shared" si="380"/>
        <v>2.5446900494077322E-4</v>
      </c>
      <c r="AJ718" s="40">
        <f t="shared" si="377"/>
        <v>1.1455876646353974E-2</v>
      </c>
      <c r="AK718" s="28"/>
      <c r="AM718" s="14">
        <f>Rho_Coef0+Rho_Coef1*Solution!I718+Rho_Coef2*Solution!I718^2</f>
        <v>0.95742254661298298</v>
      </c>
      <c r="AO718" s="3" t="str">
        <f t="shared" si="358"/>
        <v xml:space="preserve"> </v>
      </c>
      <c r="AP718" s="3" t="str">
        <f t="shared" si="359"/>
        <v xml:space="preserve"> </v>
      </c>
      <c r="AQ718" s="3" t="str">
        <f t="shared" si="360"/>
        <v xml:space="preserve"> </v>
      </c>
      <c r="AR718" s="3" t="str">
        <f t="shared" si="361"/>
        <v xml:space="preserve"> </v>
      </c>
    </row>
    <row r="719" spans="1:44">
      <c r="A719" s="3">
        <f t="shared" si="362"/>
        <v>7.1599999999998918</v>
      </c>
      <c r="B719" s="3">
        <f t="shared" si="351"/>
        <v>0</v>
      </c>
      <c r="C719" s="3">
        <f t="shared" si="352"/>
        <v>4.8229000000000486</v>
      </c>
      <c r="D719" s="14">
        <f t="shared" si="363"/>
        <v>-0.12543853937751637</v>
      </c>
      <c r="E719" s="14">
        <f t="shared" si="356"/>
        <v>-0.1123437727139672</v>
      </c>
      <c r="F719" s="14">
        <f t="shared" si="353"/>
        <v>-0.23778231209148357</v>
      </c>
      <c r="G719" s="3">
        <f t="shared" si="357"/>
        <v>-20.756361074048559</v>
      </c>
      <c r="H719" s="3">
        <f t="shared" si="354"/>
        <v>55.406426452092632</v>
      </c>
      <c r="I719" s="3">
        <f t="shared" si="355"/>
        <v>451.66884306727042</v>
      </c>
      <c r="P719" s="3" t="str">
        <f t="shared" si="381"/>
        <v xml:space="preserve"> </v>
      </c>
      <c r="Q719" s="3" t="str">
        <f t="shared" si="364"/>
        <v xml:space="preserve"> </v>
      </c>
      <c r="R719" s="3" t="str">
        <f t="shared" si="365"/>
        <v xml:space="preserve"> </v>
      </c>
      <c r="S719" s="3" t="str">
        <f t="shared" si="366"/>
        <v xml:space="preserve"> </v>
      </c>
      <c r="T719" s="3" t="str">
        <f t="shared" si="367"/>
        <v xml:space="preserve"> </v>
      </c>
      <c r="U719" s="3" t="str">
        <f t="shared" si="368"/>
        <v xml:space="preserve"> </v>
      </c>
      <c r="V719" s="3" t="str">
        <f t="shared" si="369"/>
        <v xml:space="preserve"> </v>
      </c>
      <c r="W719" s="3" t="str">
        <f t="shared" si="370"/>
        <v xml:space="preserve"> </v>
      </c>
      <c r="X719" s="3" t="str">
        <f t="shared" si="371"/>
        <v xml:space="preserve"> </v>
      </c>
      <c r="Y719" s="3">
        <f t="shared" si="372"/>
        <v>0</v>
      </c>
      <c r="AA719" s="16" t="str">
        <f t="shared" si="373"/>
        <v>UprStage</v>
      </c>
      <c r="AC719" s="3">
        <f t="shared" si="374"/>
        <v>2.3982428571428556</v>
      </c>
      <c r="AD719" s="3">
        <f t="shared" si="375"/>
        <v>19.801588161411491</v>
      </c>
      <c r="AE719" s="3">
        <f t="shared" si="376"/>
        <v>2.4246571428571926</v>
      </c>
      <c r="AF719" s="3">
        <f t="shared" si="378"/>
        <v>11.455876646353975</v>
      </c>
      <c r="AH719" s="28">
        <f t="shared" si="379"/>
        <v>0.26300000000000001</v>
      </c>
      <c r="AI719" s="28">
        <f t="shared" si="380"/>
        <v>2.5446900494077322E-4</v>
      </c>
      <c r="AJ719" s="40">
        <f t="shared" si="377"/>
        <v>1.1455876646353974E-2</v>
      </c>
      <c r="AK719" s="28"/>
      <c r="AM719" s="14">
        <f>Rho_Coef0+Rho_Coef1*Solution!I719+Rho_Coef2*Solution!I719^2</f>
        <v>0.95737099311798335</v>
      </c>
      <c r="AO719" s="3" t="str">
        <f t="shared" si="358"/>
        <v xml:space="preserve"> </v>
      </c>
      <c r="AP719" s="3" t="str">
        <f t="shared" si="359"/>
        <v xml:space="preserve"> </v>
      </c>
      <c r="AQ719" s="3" t="str">
        <f t="shared" si="360"/>
        <v xml:space="preserve"> </v>
      </c>
      <c r="AR719" s="3" t="str">
        <f t="shared" si="361"/>
        <v xml:space="preserve"> </v>
      </c>
    </row>
    <row r="720" spans="1:44">
      <c r="A720" s="3">
        <f t="shared" si="362"/>
        <v>7.1699999999998916</v>
      </c>
      <c r="B720" s="3">
        <f t="shared" si="351"/>
        <v>0</v>
      </c>
      <c r="C720" s="3">
        <f t="shared" si="352"/>
        <v>4.8229000000000486</v>
      </c>
      <c r="D720" s="14">
        <f t="shared" si="363"/>
        <v>-0.12449375995124594</v>
      </c>
      <c r="E720" s="14">
        <f t="shared" si="356"/>
        <v>-0.1123437727139672</v>
      </c>
      <c r="F720" s="14">
        <f t="shared" si="353"/>
        <v>-0.23683753266521312</v>
      </c>
      <c r="G720" s="3">
        <f t="shared" si="357"/>
        <v>-20.67388991488405</v>
      </c>
      <c r="H720" s="3">
        <f t="shared" si="354"/>
        <v>55.198862841352145</v>
      </c>
      <c r="I720" s="3">
        <f t="shared" si="355"/>
        <v>452.22187363729563</v>
      </c>
      <c r="P720" s="3" t="str">
        <f t="shared" si="381"/>
        <v xml:space="preserve"> </v>
      </c>
      <c r="Q720" s="3" t="str">
        <f t="shared" si="364"/>
        <v xml:space="preserve"> </v>
      </c>
      <c r="R720" s="3" t="str">
        <f t="shared" si="365"/>
        <v xml:space="preserve"> </v>
      </c>
      <c r="S720" s="3" t="str">
        <f t="shared" si="366"/>
        <v xml:space="preserve"> </v>
      </c>
      <c r="T720" s="3" t="str">
        <f t="shared" si="367"/>
        <v xml:space="preserve"> </v>
      </c>
      <c r="U720" s="3" t="str">
        <f t="shared" si="368"/>
        <v xml:space="preserve"> </v>
      </c>
      <c r="V720" s="3" t="str">
        <f t="shared" si="369"/>
        <v xml:space="preserve"> </v>
      </c>
      <c r="W720" s="3" t="str">
        <f t="shared" si="370"/>
        <v xml:space="preserve"> </v>
      </c>
      <c r="X720" s="3" t="str">
        <f t="shared" si="371"/>
        <v xml:space="preserve"> </v>
      </c>
      <c r="Y720" s="3">
        <f t="shared" si="372"/>
        <v>0</v>
      </c>
      <c r="AA720" s="16" t="str">
        <f t="shared" si="373"/>
        <v>UprStage</v>
      </c>
      <c r="AC720" s="3">
        <f t="shared" si="374"/>
        <v>2.3982428571428556</v>
      </c>
      <c r="AD720" s="3">
        <f t="shared" si="375"/>
        <v>19.801588161411491</v>
      </c>
      <c r="AE720" s="3">
        <f t="shared" si="376"/>
        <v>2.4246571428571926</v>
      </c>
      <c r="AF720" s="3">
        <f t="shared" si="378"/>
        <v>11.455876646353975</v>
      </c>
      <c r="AH720" s="28">
        <f t="shared" si="379"/>
        <v>0.26300000000000001</v>
      </c>
      <c r="AI720" s="28">
        <f t="shared" si="380"/>
        <v>2.5446900494077322E-4</v>
      </c>
      <c r="AJ720" s="40">
        <f t="shared" si="377"/>
        <v>1.1455876646353974E-2</v>
      </c>
      <c r="AK720" s="28"/>
      <c r="AM720" s="14">
        <f>Rho_Coef0+Rho_Coef1*Solution!I720+Rho_Coef2*Solution!I720^2</f>
        <v>0.9573196348627151</v>
      </c>
      <c r="AO720" s="3" t="str">
        <f t="shared" si="358"/>
        <v xml:space="preserve"> </v>
      </c>
      <c r="AP720" s="3" t="str">
        <f t="shared" si="359"/>
        <v xml:space="preserve"> </v>
      </c>
      <c r="AQ720" s="3" t="str">
        <f t="shared" si="360"/>
        <v xml:space="preserve"> </v>
      </c>
      <c r="AR720" s="3" t="str">
        <f t="shared" si="361"/>
        <v xml:space="preserve"> </v>
      </c>
    </row>
    <row r="721" spans="1:44">
      <c r="A721" s="3">
        <f t="shared" si="362"/>
        <v>7.1799999999998914</v>
      </c>
      <c r="B721" s="3">
        <f t="shared" si="351"/>
        <v>0</v>
      </c>
      <c r="C721" s="3">
        <f t="shared" si="352"/>
        <v>4.8229000000000486</v>
      </c>
      <c r="D721" s="14">
        <f t="shared" si="363"/>
        <v>-0.12355633307864894</v>
      </c>
      <c r="E721" s="14">
        <f t="shared" si="356"/>
        <v>-0.1123437727139672</v>
      </c>
      <c r="F721" s="14">
        <f t="shared" si="353"/>
        <v>-0.23590010579261614</v>
      </c>
      <c r="G721" s="3">
        <f t="shared" si="357"/>
        <v>-20.592060570737321</v>
      </c>
      <c r="H721" s="3">
        <f t="shared" si="354"/>
        <v>54.992123942203307</v>
      </c>
      <c r="I721" s="3">
        <f t="shared" si="355"/>
        <v>452.77283266268063</v>
      </c>
      <c r="P721" s="3" t="str">
        <f t="shared" si="381"/>
        <v xml:space="preserve"> </v>
      </c>
      <c r="Q721" s="3" t="str">
        <f t="shared" si="364"/>
        <v xml:space="preserve"> </v>
      </c>
      <c r="R721" s="3" t="str">
        <f t="shared" si="365"/>
        <v xml:space="preserve"> </v>
      </c>
      <c r="S721" s="3" t="str">
        <f t="shared" si="366"/>
        <v xml:space="preserve"> </v>
      </c>
      <c r="T721" s="3" t="str">
        <f t="shared" si="367"/>
        <v xml:space="preserve"> </v>
      </c>
      <c r="U721" s="3" t="str">
        <f t="shared" si="368"/>
        <v xml:space="preserve"> </v>
      </c>
      <c r="V721" s="3" t="str">
        <f t="shared" si="369"/>
        <v xml:space="preserve"> </v>
      </c>
      <c r="W721" s="3" t="str">
        <f t="shared" si="370"/>
        <v xml:space="preserve"> </v>
      </c>
      <c r="X721" s="3" t="str">
        <f t="shared" si="371"/>
        <v xml:space="preserve"> </v>
      </c>
      <c r="Y721" s="3">
        <f t="shared" si="372"/>
        <v>0</v>
      </c>
      <c r="AA721" s="16" t="str">
        <f t="shared" si="373"/>
        <v>UprStage</v>
      </c>
      <c r="AC721" s="3">
        <f t="shared" si="374"/>
        <v>2.3982428571428556</v>
      </c>
      <c r="AD721" s="3">
        <f t="shared" si="375"/>
        <v>19.801588161411491</v>
      </c>
      <c r="AE721" s="3">
        <f t="shared" si="376"/>
        <v>2.4246571428571926</v>
      </c>
      <c r="AF721" s="3">
        <f t="shared" si="378"/>
        <v>11.455876646353975</v>
      </c>
      <c r="AH721" s="28">
        <f t="shared" si="379"/>
        <v>0.26300000000000001</v>
      </c>
      <c r="AI721" s="28">
        <f t="shared" si="380"/>
        <v>2.5446900494077322E-4</v>
      </c>
      <c r="AJ721" s="40">
        <f t="shared" si="377"/>
        <v>1.1455876646353974E-2</v>
      </c>
      <c r="AK721" s="28"/>
      <c r="AM721" s="14">
        <f>Rho_Coef0+Rho_Coef1*Solution!I721+Rho_Coef2*Solution!I721^2</f>
        <v>0.95726847105482149</v>
      </c>
      <c r="AO721" s="3" t="str">
        <f t="shared" si="358"/>
        <v xml:space="preserve"> </v>
      </c>
      <c r="AP721" s="3" t="str">
        <f t="shared" si="359"/>
        <v xml:space="preserve"> </v>
      </c>
      <c r="AQ721" s="3" t="str">
        <f t="shared" si="360"/>
        <v xml:space="preserve"> </v>
      </c>
      <c r="AR721" s="3" t="str">
        <f t="shared" si="361"/>
        <v xml:space="preserve"> </v>
      </c>
    </row>
    <row r="722" spans="1:44">
      <c r="A722" s="3">
        <f t="shared" si="362"/>
        <v>7.1899999999998911</v>
      </c>
      <c r="B722" s="3">
        <f t="shared" si="351"/>
        <v>0</v>
      </c>
      <c r="C722" s="3">
        <f t="shared" si="352"/>
        <v>4.8229000000000486</v>
      </c>
      <c r="D722" s="14">
        <f t="shared" si="363"/>
        <v>-0.12262618640041736</v>
      </c>
      <c r="E722" s="14">
        <f t="shared" si="356"/>
        <v>-0.1123437727139672</v>
      </c>
      <c r="F722" s="14">
        <f t="shared" si="353"/>
        <v>-0.23496995911438456</v>
      </c>
      <c r="G722" s="3">
        <f t="shared" si="357"/>
        <v>-20.510866725259977</v>
      </c>
      <c r="H722" s="3">
        <f t="shared" si="354"/>
        <v>54.78620333649593</v>
      </c>
      <c r="I722" s="3">
        <f t="shared" si="355"/>
        <v>453.32172835876639</v>
      </c>
      <c r="P722" s="3" t="str">
        <f t="shared" si="381"/>
        <v xml:space="preserve"> </v>
      </c>
      <c r="Q722" s="3" t="str">
        <f t="shared" si="364"/>
        <v xml:space="preserve"> </v>
      </c>
      <c r="R722" s="3" t="str">
        <f t="shared" si="365"/>
        <v xml:space="preserve"> </v>
      </c>
      <c r="S722" s="3" t="str">
        <f t="shared" si="366"/>
        <v xml:space="preserve"> </v>
      </c>
      <c r="T722" s="3" t="str">
        <f t="shared" si="367"/>
        <v xml:space="preserve"> </v>
      </c>
      <c r="U722" s="3" t="str">
        <f t="shared" si="368"/>
        <v xml:space="preserve"> </v>
      </c>
      <c r="V722" s="3" t="str">
        <f t="shared" si="369"/>
        <v xml:space="preserve"> </v>
      </c>
      <c r="W722" s="3" t="str">
        <f t="shared" si="370"/>
        <v xml:space="preserve"> </v>
      </c>
      <c r="X722" s="3" t="str">
        <f t="shared" si="371"/>
        <v xml:space="preserve"> </v>
      </c>
      <c r="Y722" s="3">
        <f t="shared" si="372"/>
        <v>0</v>
      </c>
      <c r="AA722" s="16" t="str">
        <f t="shared" si="373"/>
        <v>UprStage</v>
      </c>
      <c r="AC722" s="3">
        <f t="shared" si="374"/>
        <v>2.3982428571428556</v>
      </c>
      <c r="AD722" s="3">
        <f t="shared" si="375"/>
        <v>19.801588161411491</v>
      </c>
      <c r="AE722" s="3">
        <f t="shared" si="376"/>
        <v>2.4246571428571926</v>
      </c>
      <c r="AF722" s="3">
        <f t="shared" si="378"/>
        <v>11.455876646353975</v>
      </c>
      <c r="AH722" s="28">
        <f t="shared" si="379"/>
        <v>0.26300000000000001</v>
      </c>
      <c r="AI722" s="28">
        <f t="shared" si="380"/>
        <v>2.5446900494077322E-4</v>
      </c>
      <c r="AJ722" s="40">
        <f t="shared" si="377"/>
        <v>1.1455876646353974E-2</v>
      </c>
      <c r="AK722" s="28"/>
      <c r="AM722" s="14">
        <f>Rho_Coef0+Rho_Coef1*Solution!I722+Rho_Coef2*Solution!I722^2</f>
        <v>0.95721750090814828</v>
      </c>
      <c r="AO722" s="3" t="str">
        <f t="shared" si="358"/>
        <v xml:space="preserve"> </v>
      </c>
      <c r="AP722" s="3" t="str">
        <f t="shared" si="359"/>
        <v xml:space="preserve"> </v>
      </c>
      <c r="AQ722" s="3" t="str">
        <f t="shared" si="360"/>
        <v xml:space="preserve"> </v>
      </c>
      <c r="AR722" s="3" t="str">
        <f t="shared" si="361"/>
        <v xml:space="preserve"> </v>
      </c>
    </row>
    <row r="723" spans="1:44">
      <c r="A723" s="3">
        <f t="shared" si="362"/>
        <v>7.1999999999998909</v>
      </c>
      <c r="B723" s="3">
        <f t="shared" si="351"/>
        <v>0</v>
      </c>
      <c r="C723" s="3">
        <f t="shared" si="352"/>
        <v>4.8229000000000486</v>
      </c>
      <c r="D723" s="14">
        <f t="shared" si="363"/>
        <v>-0.12170324846353392</v>
      </c>
      <c r="E723" s="14">
        <f t="shared" si="356"/>
        <v>-0.1123437727139672</v>
      </c>
      <c r="F723" s="14">
        <f t="shared" si="353"/>
        <v>-0.23404702117750112</v>
      </c>
      <c r="G723" s="3">
        <f t="shared" si="357"/>
        <v>-20.430302141215055</v>
      </c>
      <c r="H723" s="3">
        <f t="shared" si="354"/>
        <v>54.581094669243328</v>
      </c>
      <c r="I723" s="3">
        <f t="shared" si="355"/>
        <v>453.86856887702425</v>
      </c>
      <c r="P723" s="3" t="str">
        <f t="shared" si="381"/>
        <v xml:space="preserve"> </v>
      </c>
      <c r="Q723" s="3" t="str">
        <f t="shared" si="364"/>
        <v xml:space="preserve"> </v>
      </c>
      <c r="R723" s="3" t="str">
        <f t="shared" si="365"/>
        <v xml:space="preserve"> </v>
      </c>
      <c r="S723" s="3" t="str">
        <f t="shared" si="366"/>
        <v xml:space="preserve"> </v>
      </c>
      <c r="T723" s="3" t="str">
        <f t="shared" si="367"/>
        <v xml:space="preserve"> </v>
      </c>
      <c r="U723" s="3" t="str">
        <f t="shared" si="368"/>
        <v xml:space="preserve"> </v>
      </c>
      <c r="V723" s="3" t="str">
        <f t="shared" si="369"/>
        <v xml:space="preserve"> </v>
      </c>
      <c r="W723" s="3" t="str">
        <f t="shared" si="370"/>
        <v xml:space="preserve"> </v>
      </c>
      <c r="X723" s="3" t="str">
        <f t="shared" si="371"/>
        <v xml:space="preserve"> </v>
      </c>
      <c r="Y723" s="3">
        <f t="shared" si="372"/>
        <v>0</v>
      </c>
      <c r="AA723" s="16" t="str">
        <f t="shared" si="373"/>
        <v>UprStage</v>
      </c>
      <c r="AC723" s="3">
        <f t="shared" si="374"/>
        <v>2.3982428571428556</v>
      </c>
      <c r="AD723" s="3">
        <f t="shared" si="375"/>
        <v>19.801588161411491</v>
      </c>
      <c r="AE723" s="3">
        <f t="shared" si="376"/>
        <v>2.4246571428571926</v>
      </c>
      <c r="AF723" s="3">
        <f t="shared" si="378"/>
        <v>11.455876646353975</v>
      </c>
      <c r="AH723" s="28">
        <f t="shared" si="379"/>
        <v>0.26300000000000001</v>
      </c>
      <c r="AI723" s="28">
        <f t="shared" si="380"/>
        <v>2.5446900494077322E-4</v>
      </c>
      <c r="AJ723" s="40">
        <f t="shared" si="377"/>
        <v>1.1455876646353974E-2</v>
      </c>
      <c r="AK723" s="28"/>
      <c r="AM723" s="14">
        <f>Rho_Coef0+Rho_Coef1*Solution!I723+Rho_Coef2*Solution!I723^2</f>
        <v>0.95716672364268107</v>
      </c>
      <c r="AO723" s="3" t="str">
        <f t="shared" si="358"/>
        <v xml:space="preserve"> </v>
      </c>
      <c r="AP723" s="3" t="str">
        <f t="shared" si="359"/>
        <v xml:space="preserve"> </v>
      </c>
      <c r="AQ723" s="3" t="str">
        <f t="shared" si="360"/>
        <v xml:space="preserve"> </v>
      </c>
      <c r="AR723" s="3" t="str">
        <f t="shared" si="361"/>
        <v xml:space="preserve"> </v>
      </c>
    </row>
    <row r="724" spans="1:44">
      <c r="A724" s="3">
        <f t="shared" si="362"/>
        <v>7.2099999999998907</v>
      </c>
      <c r="B724" s="3">
        <f t="shared" si="351"/>
        <v>0</v>
      </c>
      <c r="C724" s="3">
        <f t="shared" si="352"/>
        <v>4.8229000000000486</v>
      </c>
      <c r="D724" s="14">
        <f t="shared" si="363"/>
        <v>-0.12078744870773946</v>
      </c>
      <c r="E724" s="14">
        <f t="shared" si="356"/>
        <v>-0.1123437727139672</v>
      </c>
      <c r="F724" s="14">
        <f t="shared" si="353"/>
        <v>-0.23313122142170667</v>
      </c>
      <c r="G724" s="3">
        <f t="shared" si="357"/>
        <v>-20.350360659295735</v>
      </c>
      <c r="H724" s="3">
        <f t="shared" si="354"/>
        <v>54.376791647831176</v>
      </c>
      <c r="I724" s="3">
        <f t="shared" si="355"/>
        <v>454.41336230568373</v>
      </c>
      <c r="P724" s="3" t="str">
        <f t="shared" si="381"/>
        <v xml:space="preserve"> </v>
      </c>
      <c r="Q724" s="3" t="str">
        <f t="shared" si="364"/>
        <v xml:space="preserve"> </v>
      </c>
      <c r="R724" s="3" t="str">
        <f t="shared" si="365"/>
        <v xml:space="preserve"> </v>
      </c>
      <c r="S724" s="3" t="str">
        <f t="shared" si="366"/>
        <v xml:space="preserve"> </v>
      </c>
      <c r="T724" s="3" t="str">
        <f t="shared" si="367"/>
        <v xml:space="preserve"> </v>
      </c>
      <c r="U724" s="3" t="str">
        <f t="shared" si="368"/>
        <v xml:space="preserve"> </v>
      </c>
      <c r="V724" s="3" t="str">
        <f t="shared" si="369"/>
        <v xml:space="preserve"> </v>
      </c>
      <c r="W724" s="3" t="str">
        <f t="shared" si="370"/>
        <v xml:space="preserve"> </v>
      </c>
      <c r="X724" s="3" t="str">
        <f t="shared" si="371"/>
        <v xml:space="preserve"> </v>
      </c>
      <c r="Y724" s="3">
        <f t="shared" si="372"/>
        <v>0</v>
      </c>
      <c r="AA724" s="16" t="str">
        <f t="shared" si="373"/>
        <v>UprStage</v>
      </c>
      <c r="AC724" s="3">
        <f t="shared" si="374"/>
        <v>2.3982428571428556</v>
      </c>
      <c r="AD724" s="3">
        <f t="shared" si="375"/>
        <v>19.801588161411491</v>
      </c>
      <c r="AE724" s="3">
        <f t="shared" si="376"/>
        <v>2.4246571428571926</v>
      </c>
      <c r="AF724" s="3">
        <f t="shared" si="378"/>
        <v>11.455876646353975</v>
      </c>
      <c r="AH724" s="28">
        <f t="shared" si="379"/>
        <v>0.26300000000000001</v>
      </c>
      <c r="AI724" s="28">
        <f t="shared" si="380"/>
        <v>2.5446900494077322E-4</v>
      </c>
      <c r="AJ724" s="40">
        <f t="shared" si="377"/>
        <v>1.1455876646353974E-2</v>
      </c>
      <c r="AK724" s="28"/>
      <c r="AM724" s="14">
        <f>Rho_Coef0+Rho_Coef1*Solution!I724+Rho_Coef2*Solution!I724^2</f>
        <v>0.95711613848448562</v>
      </c>
      <c r="AO724" s="3" t="str">
        <f t="shared" si="358"/>
        <v xml:space="preserve"> </v>
      </c>
      <c r="AP724" s="3" t="str">
        <f t="shared" si="359"/>
        <v xml:space="preserve"> </v>
      </c>
      <c r="AQ724" s="3" t="str">
        <f t="shared" si="360"/>
        <v xml:space="preserve"> </v>
      </c>
      <c r="AR724" s="3" t="str">
        <f t="shared" si="361"/>
        <v xml:space="preserve"> </v>
      </c>
    </row>
    <row r="725" spans="1:44">
      <c r="A725" s="3">
        <f t="shared" si="362"/>
        <v>7.2199999999998905</v>
      </c>
      <c r="B725" s="3">
        <f t="shared" si="351"/>
        <v>0</v>
      </c>
      <c r="C725" s="3">
        <f t="shared" si="352"/>
        <v>4.8229000000000486</v>
      </c>
      <c r="D725" s="14">
        <f t="shared" si="363"/>
        <v>-0.11987871745223644</v>
      </c>
      <c r="E725" s="14">
        <f t="shared" si="356"/>
        <v>-0.1123437727139672</v>
      </c>
      <c r="F725" s="14">
        <f t="shared" si="353"/>
        <v>-0.23222249016620364</v>
      </c>
      <c r="G725" s="3">
        <f t="shared" si="357"/>
        <v>-20.271036196964669</v>
      </c>
      <c r="H725" s="3">
        <f t="shared" si="354"/>
        <v>54.173288041238216</v>
      </c>
      <c r="I725" s="3">
        <f t="shared" si="355"/>
        <v>454.95611667035217</v>
      </c>
      <c r="P725" s="3" t="str">
        <f t="shared" si="381"/>
        <v xml:space="preserve"> </v>
      </c>
      <c r="Q725" s="3" t="str">
        <f t="shared" si="364"/>
        <v xml:space="preserve"> </v>
      </c>
      <c r="R725" s="3" t="str">
        <f t="shared" si="365"/>
        <v xml:space="preserve"> </v>
      </c>
      <c r="S725" s="3" t="str">
        <f t="shared" si="366"/>
        <v xml:space="preserve"> </v>
      </c>
      <c r="T725" s="3" t="str">
        <f t="shared" si="367"/>
        <v xml:space="preserve"> </v>
      </c>
      <c r="U725" s="3" t="str">
        <f t="shared" si="368"/>
        <v xml:space="preserve"> </v>
      </c>
      <c r="V725" s="3" t="str">
        <f t="shared" si="369"/>
        <v xml:space="preserve"> </v>
      </c>
      <c r="W725" s="3" t="str">
        <f t="shared" si="370"/>
        <v xml:space="preserve"> </v>
      </c>
      <c r="X725" s="3" t="str">
        <f t="shared" si="371"/>
        <v xml:space="preserve"> </v>
      </c>
      <c r="Y725" s="3">
        <f t="shared" si="372"/>
        <v>0</v>
      </c>
      <c r="AA725" s="16" t="str">
        <f t="shared" si="373"/>
        <v>UprStage</v>
      </c>
      <c r="AC725" s="3">
        <f t="shared" si="374"/>
        <v>2.3982428571428556</v>
      </c>
      <c r="AD725" s="3">
        <f t="shared" si="375"/>
        <v>19.801588161411491</v>
      </c>
      <c r="AE725" s="3">
        <f t="shared" si="376"/>
        <v>2.4246571428571926</v>
      </c>
      <c r="AF725" s="3">
        <f t="shared" si="378"/>
        <v>11.455876646353975</v>
      </c>
      <c r="AH725" s="28">
        <f t="shared" si="379"/>
        <v>0.26300000000000001</v>
      </c>
      <c r="AI725" s="28">
        <f t="shared" si="380"/>
        <v>2.5446900494077322E-4</v>
      </c>
      <c r="AJ725" s="40">
        <f t="shared" si="377"/>
        <v>1.1455876646353974E-2</v>
      </c>
      <c r="AK725" s="28"/>
      <c r="AM725" s="14">
        <f>Rho_Coef0+Rho_Coef1*Solution!I725+Rho_Coef2*Solution!I725^2</f>
        <v>0.95706574466564731</v>
      </c>
      <c r="AO725" s="3" t="str">
        <f t="shared" si="358"/>
        <v xml:space="preserve"> </v>
      </c>
      <c r="AP725" s="3" t="str">
        <f t="shared" si="359"/>
        <v xml:space="preserve"> </v>
      </c>
      <c r="AQ725" s="3" t="str">
        <f t="shared" si="360"/>
        <v xml:space="preserve"> </v>
      </c>
      <c r="AR725" s="3" t="str">
        <f t="shared" si="361"/>
        <v xml:space="preserve"> </v>
      </c>
    </row>
    <row r="726" spans="1:44">
      <c r="A726" s="3">
        <f t="shared" si="362"/>
        <v>7.2299999999998903</v>
      </c>
      <c r="B726" s="3">
        <f t="shared" si="351"/>
        <v>0</v>
      </c>
      <c r="C726" s="3">
        <f t="shared" si="352"/>
        <v>4.8229000000000486</v>
      </c>
      <c r="D726" s="14">
        <f t="shared" si="363"/>
        <v>-0.11897698588262377</v>
      </c>
      <c r="E726" s="14">
        <f t="shared" si="356"/>
        <v>-0.1123437727139672</v>
      </c>
      <c r="F726" s="14">
        <f t="shared" si="353"/>
        <v>-0.23132075859659096</v>
      </c>
      <c r="G726" s="3">
        <f t="shared" si="357"/>
        <v>-20.192322747313511</v>
      </c>
      <c r="H726" s="3">
        <f t="shared" si="354"/>
        <v>53.970577679268573</v>
      </c>
      <c r="I726" s="3">
        <f t="shared" si="355"/>
        <v>455.49683993462719</v>
      </c>
      <c r="P726" s="3" t="str">
        <f t="shared" si="381"/>
        <v xml:space="preserve"> </v>
      </c>
      <c r="Q726" s="3" t="str">
        <f t="shared" si="364"/>
        <v xml:space="preserve"> </v>
      </c>
      <c r="R726" s="3" t="str">
        <f t="shared" si="365"/>
        <v xml:space="preserve"> </v>
      </c>
      <c r="S726" s="3" t="str">
        <f t="shared" si="366"/>
        <v xml:space="preserve"> </v>
      </c>
      <c r="T726" s="3" t="str">
        <f t="shared" si="367"/>
        <v xml:space="preserve"> </v>
      </c>
      <c r="U726" s="3" t="str">
        <f t="shared" si="368"/>
        <v xml:space="preserve"> </v>
      </c>
      <c r="V726" s="3" t="str">
        <f t="shared" si="369"/>
        <v xml:space="preserve"> </v>
      </c>
      <c r="W726" s="3" t="str">
        <f t="shared" si="370"/>
        <v xml:space="preserve"> </v>
      </c>
      <c r="X726" s="3" t="str">
        <f t="shared" si="371"/>
        <v xml:space="preserve"> </v>
      </c>
      <c r="Y726" s="3">
        <f t="shared" si="372"/>
        <v>0</v>
      </c>
      <c r="AA726" s="16" t="str">
        <f t="shared" si="373"/>
        <v>UprStage</v>
      </c>
      <c r="AC726" s="3">
        <f t="shared" si="374"/>
        <v>2.3982428571428556</v>
      </c>
      <c r="AD726" s="3">
        <f t="shared" si="375"/>
        <v>19.801588161411491</v>
      </c>
      <c r="AE726" s="3">
        <f t="shared" si="376"/>
        <v>2.4246571428571926</v>
      </c>
      <c r="AF726" s="3">
        <f t="shared" si="378"/>
        <v>11.455876646353975</v>
      </c>
      <c r="AH726" s="28">
        <f t="shared" si="379"/>
        <v>0.26300000000000001</v>
      </c>
      <c r="AI726" s="28">
        <f t="shared" si="380"/>
        <v>2.5446900494077322E-4</v>
      </c>
      <c r="AJ726" s="40">
        <f t="shared" si="377"/>
        <v>1.1455876646353974E-2</v>
      </c>
      <c r="AK726" s="28"/>
      <c r="AM726" s="14">
        <f>Rho_Coef0+Rho_Coef1*Solution!I726+Rho_Coef2*Solution!I726^2</f>
        <v>0.95701554142421252</v>
      </c>
      <c r="AO726" s="3" t="str">
        <f t="shared" si="358"/>
        <v xml:space="preserve"> </v>
      </c>
      <c r="AP726" s="3" t="str">
        <f t="shared" si="359"/>
        <v xml:space="preserve"> </v>
      </c>
      <c r="AQ726" s="3" t="str">
        <f t="shared" si="360"/>
        <v xml:space="preserve"> </v>
      </c>
      <c r="AR726" s="3" t="str">
        <f t="shared" si="361"/>
        <v xml:space="preserve"> </v>
      </c>
    </row>
    <row r="727" spans="1:44">
      <c r="A727" s="3">
        <f t="shared" si="362"/>
        <v>7.2399999999998901</v>
      </c>
      <c r="B727" s="3">
        <f t="shared" si="351"/>
        <v>0</v>
      </c>
      <c r="C727" s="3">
        <f t="shared" si="352"/>
        <v>4.8229000000000486</v>
      </c>
      <c r="D727" s="14">
        <f t="shared" si="363"/>
        <v>-0.11808218603805769</v>
      </c>
      <c r="E727" s="14">
        <f t="shared" si="356"/>
        <v>-0.1123437727139672</v>
      </c>
      <c r="F727" s="14">
        <f t="shared" si="353"/>
        <v>-0.23042595875202487</v>
      </c>
      <c r="G727" s="3">
        <f t="shared" si="357"/>
        <v>-20.114214377942154</v>
      </c>
      <c r="H727" s="3">
        <f t="shared" si="354"/>
        <v>53.768654451795435</v>
      </c>
      <c r="I727" s="3">
        <f t="shared" si="355"/>
        <v>456.03554000070096</v>
      </c>
      <c r="P727" s="3" t="str">
        <f t="shared" si="381"/>
        <v xml:space="preserve"> </v>
      </c>
      <c r="Q727" s="3" t="str">
        <f t="shared" si="364"/>
        <v xml:space="preserve"> </v>
      </c>
      <c r="R727" s="3" t="str">
        <f t="shared" si="365"/>
        <v xml:space="preserve"> </v>
      </c>
      <c r="S727" s="3" t="str">
        <f t="shared" si="366"/>
        <v xml:space="preserve"> </v>
      </c>
      <c r="T727" s="3" t="str">
        <f t="shared" si="367"/>
        <v xml:space="preserve"> </v>
      </c>
      <c r="U727" s="3" t="str">
        <f t="shared" si="368"/>
        <v xml:space="preserve"> </v>
      </c>
      <c r="V727" s="3" t="str">
        <f t="shared" si="369"/>
        <v xml:space="preserve"> </v>
      </c>
      <c r="W727" s="3" t="str">
        <f t="shared" si="370"/>
        <v xml:space="preserve"> </v>
      </c>
      <c r="X727" s="3" t="str">
        <f t="shared" si="371"/>
        <v xml:space="preserve"> </v>
      </c>
      <c r="Y727" s="3">
        <f t="shared" si="372"/>
        <v>0</v>
      </c>
      <c r="AA727" s="16" t="str">
        <f t="shared" si="373"/>
        <v>UprStage</v>
      </c>
      <c r="AC727" s="3">
        <f t="shared" si="374"/>
        <v>2.3982428571428556</v>
      </c>
      <c r="AD727" s="3">
        <f t="shared" si="375"/>
        <v>19.801588161411491</v>
      </c>
      <c r="AE727" s="3">
        <f t="shared" si="376"/>
        <v>2.4246571428571926</v>
      </c>
      <c r="AF727" s="3">
        <f t="shared" si="378"/>
        <v>11.455876646353975</v>
      </c>
      <c r="AH727" s="28">
        <f t="shared" si="379"/>
        <v>0.26300000000000001</v>
      </c>
      <c r="AI727" s="28">
        <f t="shared" si="380"/>
        <v>2.5446900494077322E-4</v>
      </c>
      <c r="AJ727" s="40">
        <f t="shared" si="377"/>
        <v>1.1455876646353974E-2</v>
      </c>
      <c r="AK727" s="28"/>
      <c r="AM727" s="14">
        <f>Rho_Coef0+Rho_Coef1*Solution!I727+Rho_Coef2*Solution!I727^2</f>
        <v>0.95696552800412993</v>
      </c>
      <c r="AO727" s="3" t="str">
        <f t="shared" si="358"/>
        <v xml:space="preserve"> </v>
      </c>
      <c r="AP727" s="3" t="str">
        <f t="shared" si="359"/>
        <v xml:space="preserve"> </v>
      </c>
      <c r="AQ727" s="3" t="str">
        <f t="shared" si="360"/>
        <v xml:space="preserve"> </v>
      </c>
      <c r="AR727" s="3" t="str">
        <f t="shared" si="361"/>
        <v xml:space="preserve"> </v>
      </c>
    </row>
    <row r="728" spans="1:44">
      <c r="A728" s="3">
        <f t="shared" si="362"/>
        <v>7.2499999999998899</v>
      </c>
      <c r="B728" s="3">
        <f t="shared" si="351"/>
        <v>0</v>
      </c>
      <c r="C728" s="3">
        <f t="shared" si="352"/>
        <v>4.8229000000000486</v>
      </c>
      <c r="D728" s="14">
        <f t="shared" si="363"/>
        <v>-0.11719425079863502</v>
      </c>
      <c r="E728" s="14">
        <f t="shared" si="356"/>
        <v>-0.1123437727139672</v>
      </c>
      <c r="F728" s="14">
        <f t="shared" si="353"/>
        <v>-0.22953802351260222</v>
      </c>
      <c r="G728" s="3">
        <f t="shared" si="357"/>
        <v>-20.036705229857425</v>
      </c>
      <c r="H728" s="3">
        <f t="shared" si="354"/>
        <v>53.567512308016013</v>
      </c>
      <c r="I728" s="3">
        <f t="shared" si="355"/>
        <v>456.57222470995742</v>
      </c>
      <c r="P728" s="3" t="str">
        <f t="shared" si="381"/>
        <v xml:space="preserve"> </v>
      </c>
      <c r="Q728" s="3" t="str">
        <f t="shared" si="364"/>
        <v xml:space="preserve"> </v>
      </c>
      <c r="R728" s="3" t="str">
        <f t="shared" si="365"/>
        <v xml:space="preserve"> </v>
      </c>
      <c r="S728" s="3" t="str">
        <f t="shared" si="366"/>
        <v xml:space="preserve"> </v>
      </c>
      <c r="T728" s="3" t="str">
        <f t="shared" si="367"/>
        <v xml:space="preserve"> </v>
      </c>
      <c r="U728" s="3" t="str">
        <f t="shared" si="368"/>
        <v xml:space="preserve"> </v>
      </c>
      <c r="V728" s="3" t="str">
        <f t="shared" si="369"/>
        <v xml:space="preserve"> </v>
      </c>
      <c r="W728" s="3" t="str">
        <f t="shared" si="370"/>
        <v xml:space="preserve"> </v>
      </c>
      <c r="X728" s="3" t="str">
        <f t="shared" si="371"/>
        <v xml:space="preserve"> </v>
      </c>
      <c r="Y728" s="3">
        <f t="shared" si="372"/>
        <v>0</v>
      </c>
      <c r="AA728" s="16" t="str">
        <f t="shared" si="373"/>
        <v>UprStage</v>
      </c>
      <c r="AC728" s="3">
        <f t="shared" si="374"/>
        <v>2.3982428571428556</v>
      </c>
      <c r="AD728" s="3">
        <f t="shared" si="375"/>
        <v>19.801588161411491</v>
      </c>
      <c r="AE728" s="3">
        <f t="shared" si="376"/>
        <v>2.4246571428571926</v>
      </c>
      <c r="AF728" s="3">
        <f t="shared" si="378"/>
        <v>11.455876646353975</v>
      </c>
      <c r="AH728" s="28">
        <f t="shared" si="379"/>
        <v>0.26300000000000001</v>
      </c>
      <c r="AI728" s="28">
        <f t="shared" si="380"/>
        <v>2.5446900494077322E-4</v>
      </c>
      <c r="AJ728" s="40">
        <f t="shared" si="377"/>
        <v>1.1455876646353974E-2</v>
      </c>
      <c r="AK728" s="28"/>
      <c r="AM728" s="14">
        <f>Rho_Coef0+Rho_Coef1*Solution!I728+Rho_Coef2*Solution!I728^2</f>
        <v>0.95691570365519329</v>
      </c>
      <c r="AO728" s="3" t="str">
        <f t="shared" si="358"/>
        <v xml:space="preserve"> </v>
      </c>
      <c r="AP728" s="3" t="str">
        <f t="shared" si="359"/>
        <v xml:space="preserve"> </v>
      </c>
      <c r="AQ728" s="3" t="str">
        <f t="shared" si="360"/>
        <v xml:space="preserve"> </v>
      </c>
      <c r="AR728" s="3" t="str">
        <f t="shared" si="361"/>
        <v xml:space="preserve"> </v>
      </c>
    </row>
    <row r="729" spans="1:44">
      <c r="A729" s="3">
        <f t="shared" si="362"/>
        <v>7.2599999999998897</v>
      </c>
      <c r="B729" s="3">
        <f t="shared" si="351"/>
        <v>0</v>
      </c>
      <c r="C729" s="3">
        <f t="shared" si="352"/>
        <v>4.8229000000000486</v>
      </c>
      <c r="D729" s="14">
        <f t="shared" si="363"/>
        <v>-0.11631311387299387</v>
      </c>
      <c r="E729" s="14">
        <f t="shared" si="356"/>
        <v>-0.1123437727139672</v>
      </c>
      <c r="F729" s="14">
        <f t="shared" si="353"/>
        <v>-0.22865688658696107</v>
      </c>
      <c r="G729" s="3">
        <f t="shared" si="357"/>
        <v>-19.959789516390696</v>
      </c>
      <c r="H729" s="3">
        <f t="shared" si="354"/>
        <v>53.367145255717439</v>
      </c>
      <c r="I729" s="3">
        <f t="shared" si="355"/>
        <v>457.10690184356179</v>
      </c>
      <c r="P729" s="3" t="str">
        <f t="shared" si="381"/>
        <v xml:space="preserve"> </v>
      </c>
      <c r="Q729" s="3" t="str">
        <f t="shared" si="364"/>
        <v xml:space="preserve"> </v>
      </c>
      <c r="R729" s="3" t="str">
        <f t="shared" si="365"/>
        <v xml:space="preserve"> </v>
      </c>
      <c r="S729" s="3" t="str">
        <f t="shared" si="366"/>
        <v xml:space="preserve"> </v>
      </c>
      <c r="T729" s="3" t="str">
        <f t="shared" si="367"/>
        <v xml:space="preserve"> </v>
      </c>
      <c r="U729" s="3" t="str">
        <f t="shared" si="368"/>
        <v xml:space="preserve"> </v>
      </c>
      <c r="V729" s="3" t="str">
        <f t="shared" si="369"/>
        <v xml:space="preserve"> </v>
      </c>
      <c r="W729" s="3" t="str">
        <f t="shared" si="370"/>
        <v xml:space="preserve"> </v>
      </c>
      <c r="X729" s="3" t="str">
        <f t="shared" si="371"/>
        <v xml:space="preserve"> </v>
      </c>
      <c r="Y729" s="3">
        <f t="shared" si="372"/>
        <v>0</v>
      </c>
      <c r="AA729" s="16" t="str">
        <f t="shared" si="373"/>
        <v>UprStage</v>
      </c>
      <c r="AC729" s="3">
        <f t="shared" si="374"/>
        <v>2.3982428571428556</v>
      </c>
      <c r="AD729" s="3">
        <f t="shared" si="375"/>
        <v>19.801588161411491</v>
      </c>
      <c r="AE729" s="3">
        <f t="shared" si="376"/>
        <v>2.4246571428571926</v>
      </c>
      <c r="AF729" s="3">
        <f t="shared" si="378"/>
        <v>11.455876646353975</v>
      </c>
      <c r="AH729" s="28">
        <f t="shared" si="379"/>
        <v>0.26300000000000001</v>
      </c>
      <c r="AI729" s="28">
        <f t="shared" si="380"/>
        <v>2.5446900494077322E-4</v>
      </c>
      <c r="AJ729" s="40">
        <f t="shared" si="377"/>
        <v>1.1455876646353974E-2</v>
      </c>
      <c r="AK729" s="28"/>
      <c r="AM729" s="14">
        <f>Rho_Coef0+Rho_Coef1*Solution!I729+Rho_Coef2*Solution!I729^2</f>
        <v>0.95686606763298421</v>
      </c>
      <c r="AO729" s="3" t="str">
        <f t="shared" si="358"/>
        <v xml:space="preserve"> </v>
      </c>
      <c r="AP729" s="3" t="str">
        <f t="shared" si="359"/>
        <v xml:space="preserve"> </v>
      </c>
      <c r="AQ729" s="3" t="str">
        <f t="shared" si="360"/>
        <v xml:space="preserve"> </v>
      </c>
      <c r="AR729" s="3" t="str">
        <f t="shared" si="361"/>
        <v xml:space="preserve"> </v>
      </c>
    </row>
    <row r="730" spans="1:44">
      <c r="A730" s="3">
        <f t="shared" si="362"/>
        <v>7.2699999999998894</v>
      </c>
      <c r="B730" s="3">
        <f t="shared" si="351"/>
        <v>0</v>
      </c>
      <c r="C730" s="3">
        <f t="shared" si="352"/>
        <v>4.8229000000000486</v>
      </c>
      <c r="D730" s="14">
        <f t="shared" si="363"/>
        <v>-0.115438709786128</v>
      </c>
      <c r="E730" s="14">
        <f t="shared" si="356"/>
        <v>-0.1123437727139672</v>
      </c>
      <c r="F730" s="14">
        <f t="shared" si="353"/>
        <v>-0.2277824825000952</v>
      </c>
      <c r="G730" s="3">
        <f t="shared" si="357"/>
        <v>-19.883461522134215</v>
      </c>
      <c r="H730" s="3">
        <f t="shared" si="354"/>
        <v>53.167547360553534</v>
      </c>
      <c r="I730" s="3">
        <f t="shared" si="355"/>
        <v>457.63957912304289</v>
      </c>
      <c r="P730" s="3" t="str">
        <f t="shared" si="381"/>
        <v xml:space="preserve"> </v>
      </c>
      <c r="Q730" s="3" t="str">
        <f t="shared" si="364"/>
        <v xml:space="preserve"> </v>
      </c>
      <c r="R730" s="3" t="str">
        <f t="shared" si="365"/>
        <v xml:space="preserve"> </v>
      </c>
      <c r="S730" s="3" t="str">
        <f t="shared" si="366"/>
        <v xml:space="preserve"> </v>
      </c>
      <c r="T730" s="3" t="str">
        <f t="shared" si="367"/>
        <v xml:space="preserve"> </v>
      </c>
      <c r="U730" s="3" t="str">
        <f t="shared" si="368"/>
        <v xml:space="preserve"> </v>
      </c>
      <c r="V730" s="3" t="str">
        <f t="shared" si="369"/>
        <v xml:space="preserve"> </v>
      </c>
      <c r="W730" s="3" t="str">
        <f t="shared" si="370"/>
        <v xml:space="preserve"> </v>
      </c>
      <c r="X730" s="3" t="str">
        <f t="shared" si="371"/>
        <v xml:space="preserve"> </v>
      </c>
      <c r="Y730" s="3">
        <f t="shared" si="372"/>
        <v>0</v>
      </c>
      <c r="AA730" s="16" t="str">
        <f t="shared" si="373"/>
        <v>UprStage</v>
      </c>
      <c r="AC730" s="3">
        <f t="shared" si="374"/>
        <v>2.3982428571428556</v>
      </c>
      <c r="AD730" s="3">
        <f t="shared" si="375"/>
        <v>19.801588161411491</v>
      </c>
      <c r="AE730" s="3">
        <f t="shared" si="376"/>
        <v>2.4246571428571926</v>
      </c>
      <c r="AF730" s="3">
        <f t="shared" si="378"/>
        <v>11.455876646353975</v>
      </c>
      <c r="AH730" s="28">
        <f t="shared" si="379"/>
        <v>0.26300000000000001</v>
      </c>
      <c r="AI730" s="28">
        <f t="shared" si="380"/>
        <v>2.5446900494077322E-4</v>
      </c>
      <c r="AJ730" s="40">
        <f t="shared" si="377"/>
        <v>1.1455876646353974E-2</v>
      </c>
      <c r="AK730" s="28"/>
      <c r="AM730" s="14">
        <f>Rho_Coef0+Rho_Coef1*Solution!I730+Rho_Coef2*Solution!I730^2</f>
        <v>0.95681661919881544</v>
      </c>
      <c r="AO730" s="3" t="str">
        <f t="shared" si="358"/>
        <v xml:space="preserve"> </v>
      </c>
      <c r="AP730" s="3" t="str">
        <f t="shared" si="359"/>
        <v xml:space="preserve"> </v>
      </c>
      <c r="AQ730" s="3" t="str">
        <f t="shared" si="360"/>
        <v xml:space="preserve"> </v>
      </c>
      <c r="AR730" s="3" t="str">
        <f t="shared" si="361"/>
        <v xml:space="preserve"> </v>
      </c>
    </row>
    <row r="731" spans="1:44">
      <c r="A731" s="3">
        <f t="shared" si="362"/>
        <v>7.2799999999998892</v>
      </c>
      <c r="B731" s="3">
        <f t="shared" si="351"/>
        <v>0</v>
      </c>
      <c r="C731" s="3">
        <f t="shared" si="352"/>
        <v>4.8229000000000486</v>
      </c>
      <c r="D731" s="14">
        <f t="shared" si="363"/>
        <v>-0.11457097386740998</v>
      </c>
      <c r="E731" s="14">
        <f t="shared" si="356"/>
        <v>-0.1123437727139672</v>
      </c>
      <c r="F731" s="14">
        <f t="shared" si="353"/>
        <v>-0.22691474658137717</v>
      </c>
      <c r="G731" s="3">
        <f t="shared" si="357"/>
        <v>-19.807715601895609</v>
      </c>
      <c r="H731" s="3">
        <f t="shared" si="354"/>
        <v>52.968712745332191</v>
      </c>
      <c r="I731" s="3">
        <f t="shared" si="355"/>
        <v>458.17026421086837</v>
      </c>
      <c r="P731" s="3" t="str">
        <f t="shared" si="381"/>
        <v xml:space="preserve"> </v>
      </c>
      <c r="Q731" s="3" t="str">
        <f t="shared" si="364"/>
        <v xml:space="preserve"> </v>
      </c>
      <c r="R731" s="3" t="str">
        <f t="shared" si="365"/>
        <v xml:space="preserve"> </v>
      </c>
      <c r="S731" s="3" t="str">
        <f t="shared" si="366"/>
        <v xml:space="preserve"> </v>
      </c>
      <c r="T731" s="3" t="str">
        <f t="shared" si="367"/>
        <v xml:space="preserve"> </v>
      </c>
      <c r="U731" s="3" t="str">
        <f t="shared" si="368"/>
        <v xml:space="preserve"> </v>
      </c>
      <c r="V731" s="3" t="str">
        <f t="shared" si="369"/>
        <v xml:space="preserve"> </v>
      </c>
      <c r="W731" s="3" t="str">
        <f t="shared" si="370"/>
        <v xml:space="preserve"> </v>
      </c>
      <c r="X731" s="3" t="str">
        <f t="shared" si="371"/>
        <v xml:space="preserve"> </v>
      </c>
      <c r="Y731" s="3">
        <f t="shared" si="372"/>
        <v>0</v>
      </c>
      <c r="AA731" s="16" t="str">
        <f t="shared" si="373"/>
        <v>UprStage</v>
      </c>
      <c r="AC731" s="3">
        <f t="shared" si="374"/>
        <v>2.3982428571428556</v>
      </c>
      <c r="AD731" s="3">
        <f t="shared" si="375"/>
        <v>19.801588161411491</v>
      </c>
      <c r="AE731" s="3">
        <f t="shared" si="376"/>
        <v>2.4246571428571926</v>
      </c>
      <c r="AF731" s="3">
        <f t="shared" si="378"/>
        <v>11.455876646353975</v>
      </c>
      <c r="AH731" s="28">
        <f t="shared" si="379"/>
        <v>0.26300000000000001</v>
      </c>
      <c r="AI731" s="28">
        <f t="shared" si="380"/>
        <v>2.5446900494077322E-4</v>
      </c>
      <c r="AJ731" s="40">
        <f t="shared" si="377"/>
        <v>1.1455876646353974E-2</v>
      </c>
      <c r="AK731" s="28"/>
      <c r="AM731" s="14">
        <f>Rho_Coef0+Rho_Coef1*Solution!I731+Rho_Coef2*Solution!I731^2</f>
        <v>0.95676735761967646</v>
      </c>
      <c r="AO731" s="3" t="str">
        <f t="shared" si="358"/>
        <v xml:space="preserve"> </v>
      </c>
      <c r="AP731" s="3" t="str">
        <f t="shared" si="359"/>
        <v xml:space="preserve"> </v>
      </c>
      <c r="AQ731" s="3" t="str">
        <f t="shared" si="360"/>
        <v xml:space="preserve"> </v>
      </c>
      <c r="AR731" s="3" t="str">
        <f t="shared" si="361"/>
        <v xml:space="preserve"> </v>
      </c>
    </row>
    <row r="732" spans="1:44">
      <c r="A732" s="3">
        <f t="shared" si="362"/>
        <v>7.289999999999889</v>
      </c>
      <c r="B732" s="3">
        <f t="shared" si="351"/>
        <v>0</v>
      </c>
      <c r="C732" s="3">
        <f t="shared" si="352"/>
        <v>4.8229000000000486</v>
      </c>
      <c r="D732" s="14">
        <f t="shared" si="363"/>
        <v>-0.1137098422388199</v>
      </c>
      <c r="E732" s="14">
        <f t="shared" si="356"/>
        <v>-0.1123437727139672</v>
      </c>
      <c r="F732" s="14">
        <f t="shared" si="353"/>
        <v>-0.22605361495278709</v>
      </c>
      <c r="G732" s="3">
        <f t="shared" si="357"/>
        <v>-19.732546179670369</v>
      </c>
      <c r="H732" s="3">
        <f t="shared" si="354"/>
        <v>52.770635589313237</v>
      </c>
      <c r="I732" s="3">
        <f t="shared" si="355"/>
        <v>458.69896471101271</v>
      </c>
      <c r="P732" s="3" t="str">
        <f t="shared" si="381"/>
        <v xml:space="preserve"> </v>
      </c>
      <c r="Q732" s="3" t="str">
        <f t="shared" si="364"/>
        <v xml:space="preserve"> </v>
      </c>
      <c r="R732" s="3" t="str">
        <f t="shared" si="365"/>
        <v xml:space="preserve"> </v>
      </c>
      <c r="S732" s="3" t="str">
        <f t="shared" si="366"/>
        <v xml:space="preserve"> </v>
      </c>
      <c r="T732" s="3" t="str">
        <f t="shared" si="367"/>
        <v xml:space="preserve"> </v>
      </c>
      <c r="U732" s="3" t="str">
        <f t="shared" si="368"/>
        <v xml:space="preserve"> </v>
      </c>
      <c r="V732" s="3" t="str">
        <f t="shared" si="369"/>
        <v xml:space="preserve"> </v>
      </c>
      <c r="W732" s="3" t="str">
        <f t="shared" si="370"/>
        <v xml:space="preserve"> </v>
      </c>
      <c r="X732" s="3" t="str">
        <f t="shared" si="371"/>
        <v xml:space="preserve"> </v>
      </c>
      <c r="Y732" s="3">
        <f t="shared" si="372"/>
        <v>0</v>
      </c>
      <c r="AA732" s="16" t="str">
        <f t="shared" si="373"/>
        <v>UprStage</v>
      </c>
      <c r="AC732" s="3">
        <f t="shared" si="374"/>
        <v>2.3982428571428556</v>
      </c>
      <c r="AD732" s="3">
        <f t="shared" si="375"/>
        <v>19.801588161411491</v>
      </c>
      <c r="AE732" s="3">
        <f t="shared" si="376"/>
        <v>2.4246571428571926</v>
      </c>
      <c r="AF732" s="3">
        <f t="shared" si="378"/>
        <v>11.455876646353975</v>
      </c>
      <c r="AH732" s="28">
        <f t="shared" si="379"/>
        <v>0.26300000000000001</v>
      </c>
      <c r="AI732" s="28">
        <f t="shared" si="380"/>
        <v>2.5446900494077322E-4</v>
      </c>
      <c r="AJ732" s="40">
        <f t="shared" si="377"/>
        <v>1.1455876646353974E-2</v>
      </c>
      <c r="AK732" s="28"/>
      <c r="AM732" s="14">
        <f>Rho_Coef0+Rho_Coef1*Solution!I732+Rho_Coef2*Solution!I732^2</f>
        <v>0.95671828216817778</v>
      </c>
      <c r="AO732" s="3" t="str">
        <f t="shared" si="358"/>
        <v xml:space="preserve"> </v>
      </c>
      <c r="AP732" s="3" t="str">
        <f t="shared" si="359"/>
        <v xml:space="preserve"> </v>
      </c>
      <c r="AQ732" s="3" t="str">
        <f t="shared" si="360"/>
        <v xml:space="preserve"> </v>
      </c>
      <c r="AR732" s="3" t="str">
        <f t="shared" si="361"/>
        <v xml:space="preserve"> </v>
      </c>
    </row>
    <row r="733" spans="1:44">
      <c r="A733" s="3">
        <f t="shared" si="362"/>
        <v>7.2999999999998888</v>
      </c>
      <c r="B733" s="3">
        <f t="shared" si="351"/>
        <v>0</v>
      </c>
      <c r="C733" s="3">
        <f t="shared" si="352"/>
        <v>4.8229000000000486</v>
      </c>
      <c r="D733" s="14">
        <f t="shared" si="363"/>
        <v>-0.11285525180337475</v>
      </c>
      <c r="E733" s="14">
        <f t="shared" si="356"/>
        <v>-0.1123437727139672</v>
      </c>
      <c r="F733" s="14">
        <f t="shared" si="353"/>
        <v>-0.22519902451734194</v>
      </c>
      <c r="G733" s="3">
        <f t="shared" si="357"/>
        <v>-19.657947747631809</v>
      </c>
      <c r="H733" s="3">
        <f t="shared" si="354"/>
        <v>52.573310127516535</v>
      </c>
      <c r="I733" s="3">
        <f t="shared" si="355"/>
        <v>459.22568816951849</v>
      </c>
      <c r="P733" s="3" t="str">
        <f t="shared" si="381"/>
        <v xml:space="preserve"> </v>
      </c>
      <c r="Q733" s="3" t="str">
        <f t="shared" si="364"/>
        <v xml:space="preserve"> </v>
      </c>
      <c r="R733" s="3" t="str">
        <f t="shared" si="365"/>
        <v xml:space="preserve"> </v>
      </c>
      <c r="S733" s="3" t="str">
        <f t="shared" si="366"/>
        <v xml:space="preserve"> </v>
      </c>
      <c r="T733" s="3" t="str">
        <f t="shared" si="367"/>
        <v xml:space="preserve"> </v>
      </c>
      <c r="U733" s="3" t="str">
        <f t="shared" si="368"/>
        <v xml:space="preserve"> </v>
      </c>
      <c r="V733" s="3" t="str">
        <f t="shared" si="369"/>
        <v xml:space="preserve"> </v>
      </c>
      <c r="W733" s="3" t="str">
        <f t="shared" si="370"/>
        <v xml:space="preserve"> </v>
      </c>
      <c r="X733" s="3" t="str">
        <f t="shared" si="371"/>
        <v xml:space="preserve"> </v>
      </c>
      <c r="Y733" s="3">
        <f t="shared" si="372"/>
        <v>0</v>
      </c>
      <c r="AA733" s="16" t="str">
        <f t="shared" si="373"/>
        <v>UprStage</v>
      </c>
      <c r="AC733" s="3">
        <f t="shared" si="374"/>
        <v>2.3982428571428556</v>
      </c>
      <c r="AD733" s="3">
        <f t="shared" si="375"/>
        <v>19.801588161411491</v>
      </c>
      <c r="AE733" s="3">
        <f t="shared" si="376"/>
        <v>2.4246571428571926</v>
      </c>
      <c r="AF733" s="3">
        <f t="shared" si="378"/>
        <v>11.455876646353975</v>
      </c>
      <c r="AH733" s="28">
        <f t="shared" si="379"/>
        <v>0.26300000000000001</v>
      </c>
      <c r="AI733" s="28">
        <f t="shared" si="380"/>
        <v>2.5446900494077322E-4</v>
      </c>
      <c r="AJ733" s="40">
        <f t="shared" si="377"/>
        <v>1.1455876646353974E-2</v>
      </c>
      <c r="AK733" s="28"/>
      <c r="AM733" s="14">
        <f>Rho_Coef0+Rho_Coef1*Solution!I733+Rho_Coef2*Solution!I733^2</f>
        <v>0.95666939212249702</v>
      </c>
      <c r="AO733" s="3" t="str">
        <f t="shared" si="358"/>
        <v xml:space="preserve"> </v>
      </c>
      <c r="AP733" s="3" t="str">
        <f t="shared" si="359"/>
        <v xml:space="preserve"> </v>
      </c>
      <c r="AQ733" s="3" t="str">
        <f t="shared" si="360"/>
        <v xml:space="preserve"> </v>
      </c>
      <c r="AR733" s="3" t="str">
        <f t="shared" si="361"/>
        <v xml:space="preserve"> </v>
      </c>
    </row>
    <row r="734" spans="1:44">
      <c r="A734" s="3">
        <f t="shared" si="362"/>
        <v>7.3099999999998886</v>
      </c>
      <c r="B734" s="3">
        <f t="shared" si="351"/>
        <v>0</v>
      </c>
      <c r="C734" s="3">
        <f t="shared" si="352"/>
        <v>4.8229000000000486</v>
      </c>
      <c r="D734" s="14">
        <f t="shared" si="363"/>
        <v>-0.1120071402337552</v>
      </c>
      <c r="E734" s="14">
        <f t="shared" si="356"/>
        <v>-0.1123437727139672</v>
      </c>
      <c r="F734" s="14">
        <f t="shared" si="353"/>
        <v>-0.22435091294772241</v>
      </c>
      <c r="G734" s="3">
        <f t="shared" si="357"/>
        <v>-19.583914865138311</v>
      </c>
      <c r="H734" s="3">
        <f t="shared" si="354"/>
        <v>52.376730650040216</v>
      </c>
      <c r="I734" s="3">
        <f t="shared" si="355"/>
        <v>459.75044207505044</v>
      </c>
      <c r="P734" s="3" t="str">
        <f t="shared" si="381"/>
        <v xml:space="preserve"> </v>
      </c>
      <c r="Q734" s="3" t="str">
        <f t="shared" si="364"/>
        <v xml:space="preserve"> </v>
      </c>
      <c r="R734" s="3" t="str">
        <f t="shared" si="365"/>
        <v xml:space="preserve"> </v>
      </c>
      <c r="S734" s="3" t="str">
        <f t="shared" si="366"/>
        <v xml:space="preserve"> </v>
      </c>
      <c r="T734" s="3" t="str">
        <f t="shared" si="367"/>
        <v xml:space="preserve"> </v>
      </c>
      <c r="U734" s="3" t="str">
        <f t="shared" si="368"/>
        <v xml:space="preserve"> </v>
      </c>
      <c r="V734" s="3" t="str">
        <f t="shared" si="369"/>
        <v xml:space="preserve"> </v>
      </c>
      <c r="W734" s="3" t="str">
        <f t="shared" si="370"/>
        <v xml:space="preserve"> </v>
      </c>
      <c r="X734" s="3" t="str">
        <f t="shared" si="371"/>
        <v xml:space="preserve"> </v>
      </c>
      <c r="Y734" s="3">
        <f t="shared" si="372"/>
        <v>0</v>
      </c>
      <c r="AA734" s="16" t="str">
        <f t="shared" si="373"/>
        <v>UprStage</v>
      </c>
      <c r="AC734" s="3">
        <f t="shared" si="374"/>
        <v>2.3982428571428556</v>
      </c>
      <c r="AD734" s="3">
        <f t="shared" si="375"/>
        <v>19.801588161411491</v>
      </c>
      <c r="AE734" s="3">
        <f t="shared" si="376"/>
        <v>2.4246571428571926</v>
      </c>
      <c r="AF734" s="3">
        <f t="shared" si="378"/>
        <v>11.455876646353975</v>
      </c>
      <c r="AH734" s="28">
        <f t="shared" si="379"/>
        <v>0.26300000000000001</v>
      </c>
      <c r="AI734" s="28">
        <f t="shared" si="380"/>
        <v>2.5446900494077322E-4</v>
      </c>
      <c r="AJ734" s="40">
        <f t="shared" si="377"/>
        <v>1.1455876646353974E-2</v>
      </c>
      <c r="AK734" s="28"/>
      <c r="AM734" s="14">
        <f>Rho_Coef0+Rho_Coef1*Solution!I734+Rho_Coef2*Solution!I734^2</f>
        <v>0.9566206867663255</v>
      </c>
      <c r="AO734" s="3" t="str">
        <f t="shared" si="358"/>
        <v xml:space="preserve"> </v>
      </c>
      <c r="AP734" s="3" t="str">
        <f t="shared" si="359"/>
        <v xml:space="preserve"> </v>
      </c>
      <c r="AQ734" s="3" t="str">
        <f t="shared" si="360"/>
        <v xml:space="preserve"> </v>
      </c>
      <c r="AR734" s="3" t="str">
        <f t="shared" si="361"/>
        <v xml:space="preserve"> </v>
      </c>
    </row>
    <row r="735" spans="1:44">
      <c r="A735" s="3">
        <f t="shared" si="362"/>
        <v>7.3199999999998884</v>
      </c>
      <c r="B735" s="3">
        <f t="shared" si="351"/>
        <v>0</v>
      </c>
      <c r="C735" s="3">
        <f t="shared" si="352"/>
        <v>4.8229000000000486</v>
      </c>
      <c r="D735" s="14">
        <f t="shared" si="363"/>
        <v>-0.11116544596112593</v>
      </c>
      <c r="E735" s="14">
        <f t="shared" si="356"/>
        <v>-0.1123437727139672</v>
      </c>
      <c r="F735" s="14">
        <f t="shared" si="353"/>
        <v>-0.22350921867509313</v>
      </c>
      <c r="G735" s="3">
        <f t="shared" si="357"/>
        <v>-19.510442157757407</v>
      </c>
      <c r="H735" s="3">
        <f t="shared" si="354"/>
        <v>52.180891501388835</v>
      </c>
      <c r="I735" s="3">
        <f t="shared" si="355"/>
        <v>460.273233859443</v>
      </c>
      <c r="P735" s="3" t="str">
        <f t="shared" si="381"/>
        <v xml:space="preserve"> </v>
      </c>
      <c r="Q735" s="3" t="str">
        <f t="shared" si="364"/>
        <v xml:space="preserve"> </v>
      </c>
      <c r="R735" s="3" t="str">
        <f t="shared" si="365"/>
        <v xml:space="preserve"> </v>
      </c>
      <c r="S735" s="3" t="str">
        <f t="shared" si="366"/>
        <v xml:space="preserve"> </v>
      </c>
      <c r="T735" s="3" t="str">
        <f t="shared" si="367"/>
        <v xml:space="preserve"> </v>
      </c>
      <c r="U735" s="3" t="str">
        <f t="shared" si="368"/>
        <v xml:space="preserve"> </v>
      </c>
      <c r="V735" s="3" t="str">
        <f t="shared" si="369"/>
        <v xml:space="preserve"> </v>
      </c>
      <c r="W735" s="3" t="str">
        <f t="shared" si="370"/>
        <v xml:space="preserve"> </v>
      </c>
      <c r="X735" s="3" t="str">
        <f t="shared" si="371"/>
        <v xml:space="preserve"> </v>
      </c>
      <c r="Y735" s="3">
        <f t="shared" si="372"/>
        <v>0</v>
      </c>
      <c r="AA735" s="16" t="str">
        <f t="shared" si="373"/>
        <v>UprStage</v>
      </c>
      <c r="AC735" s="3">
        <f t="shared" si="374"/>
        <v>2.3982428571428556</v>
      </c>
      <c r="AD735" s="3">
        <f t="shared" si="375"/>
        <v>19.801588161411491</v>
      </c>
      <c r="AE735" s="3">
        <f t="shared" si="376"/>
        <v>2.4246571428571926</v>
      </c>
      <c r="AF735" s="3">
        <f t="shared" si="378"/>
        <v>11.455876646353975</v>
      </c>
      <c r="AH735" s="28">
        <f t="shared" si="379"/>
        <v>0.26300000000000001</v>
      </c>
      <c r="AI735" s="28">
        <f t="shared" si="380"/>
        <v>2.5446900494077322E-4</v>
      </c>
      <c r="AJ735" s="40">
        <f t="shared" si="377"/>
        <v>1.1455876646353974E-2</v>
      </c>
      <c r="AK735" s="28"/>
      <c r="AM735" s="14">
        <f>Rho_Coef0+Rho_Coef1*Solution!I735+Rho_Coef2*Solution!I735^2</f>
        <v>0.95657216538881529</v>
      </c>
      <c r="AO735" s="3" t="str">
        <f t="shared" si="358"/>
        <v xml:space="preserve"> </v>
      </c>
      <c r="AP735" s="3" t="str">
        <f t="shared" si="359"/>
        <v xml:space="preserve"> </v>
      </c>
      <c r="AQ735" s="3" t="str">
        <f t="shared" si="360"/>
        <v xml:space="preserve"> </v>
      </c>
      <c r="AR735" s="3" t="str">
        <f t="shared" si="361"/>
        <v xml:space="preserve"> </v>
      </c>
    </row>
    <row r="736" spans="1:44">
      <c r="A736" s="3">
        <f t="shared" si="362"/>
        <v>7.3299999999998882</v>
      </c>
      <c r="B736" s="3">
        <f t="shared" si="351"/>
        <v>0</v>
      </c>
      <c r="C736" s="3">
        <f t="shared" si="352"/>
        <v>4.8229000000000486</v>
      </c>
      <c r="D736" s="14">
        <f t="shared" si="363"/>
        <v>-0.11033010816414507</v>
      </c>
      <c r="E736" s="14">
        <f t="shared" si="356"/>
        <v>-0.1123437727139672</v>
      </c>
      <c r="F736" s="14">
        <f t="shared" si="353"/>
        <v>-0.22267388087811227</v>
      </c>
      <c r="G736" s="3">
        <f t="shared" si="357"/>
        <v>-19.437524316306426</v>
      </c>
      <c r="H736" s="3">
        <f t="shared" si="354"/>
        <v>51.98578707981126</v>
      </c>
      <c r="I736" s="3">
        <f t="shared" si="355"/>
        <v>460.79407089824105</v>
      </c>
      <c r="P736" s="3" t="str">
        <f t="shared" si="381"/>
        <v xml:space="preserve"> </v>
      </c>
      <c r="Q736" s="3" t="str">
        <f t="shared" si="364"/>
        <v xml:space="preserve"> </v>
      </c>
      <c r="R736" s="3" t="str">
        <f t="shared" si="365"/>
        <v xml:space="preserve"> </v>
      </c>
      <c r="S736" s="3" t="str">
        <f t="shared" si="366"/>
        <v xml:space="preserve"> </v>
      </c>
      <c r="T736" s="3" t="str">
        <f t="shared" si="367"/>
        <v xml:space="preserve"> </v>
      </c>
      <c r="U736" s="3" t="str">
        <f t="shared" si="368"/>
        <v xml:space="preserve"> </v>
      </c>
      <c r="V736" s="3" t="str">
        <f t="shared" si="369"/>
        <v xml:space="preserve"> </v>
      </c>
      <c r="W736" s="3" t="str">
        <f t="shared" si="370"/>
        <v xml:space="preserve"> </v>
      </c>
      <c r="X736" s="3" t="str">
        <f t="shared" si="371"/>
        <v xml:space="preserve"> </v>
      </c>
      <c r="Y736" s="3">
        <f t="shared" si="372"/>
        <v>0</v>
      </c>
      <c r="AA736" s="16" t="str">
        <f t="shared" si="373"/>
        <v>UprStage</v>
      </c>
      <c r="AC736" s="3">
        <f t="shared" si="374"/>
        <v>2.3982428571428556</v>
      </c>
      <c r="AD736" s="3">
        <f t="shared" si="375"/>
        <v>19.801588161411491</v>
      </c>
      <c r="AE736" s="3">
        <f t="shared" si="376"/>
        <v>2.4246571428571926</v>
      </c>
      <c r="AF736" s="3">
        <f t="shared" si="378"/>
        <v>11.455876646353975</v>
      </c>
      <c r="AH736" s="28">
        <f t="shared" si="379"/>
        <v>0.26300000000000001</v>
      </c>
      <c r="AI736" s="28">
        <f t="shared" si="380"/>
        <v>2.5446900494077322E-4</v>
      </c>
      <c r="AJ736" s="40">
        <f t="shared" si="377"/>
        <v>1.1455876646353974E-2</v>
      </c>
      <c r="AK736" s="28"/>
      <c r="AM736" s="14">
        <f>Rho_Coef0+Rho_Coef1*Solution!I736+Rho_Coef2*Solution!I736^2</f>
        <v>0.95652382728452712</v>
      </c>
      <c r="AO736" s="3" t="str">
        <f t="shared" si="358"/>
        <v xml:space="preserve"> </v>
      </c>
      <c r="AP736" s="3" t="str">
        <f t="shared" si="359"/>
        <v xml:space="preserve"> </v>
      </c>
      <c r="AQ736" s="3" t="str">
        <f t="shared" si="360"/>
        <v xml:space="preserve"> </v>
      </c>
      <c r="AR736" s="3" t="str">
        <f t="shared" si="361"/>
        <v xml:space="preserve"> </v>
      </c>
    </row>
    <row r="737" spans="1:44">
      <c r="A737" s="3">
        <f t="shared" si="362"/>
        <v>7.3399999999998879</v>
      </c>
      <c r="B737" s="3">
        <f t="shared" ref="B737:B800" si="382">MAX(P737:Y737)</f>
        <v>0</v>
      </c>
      <c r="C737" s="3">
        <f t="shared" ref="C737:C800" si="383">C736+AVERAGE(B736:B737)*DeltaT</f>
        <v>4.8229000000000486</v>
      </c>
      <c r="D737" s="14">
        <f t="shared" si="363"/>
        <v>-0.10950106675815986</v>
      </c>
      <c r="E737" s="14">
        <f t="shared" si="356"/>
        <v>-0.1123437727139672</v>
      </c>
      <c r="F737" s="14">
        <f t="shared" ref="F737:F800" si="384">B737+D737+E737</f>
        <v>-0.22184483947212708</v>
      </c>
      <c r="G737" s="3">
        <f t="shared" si="357"/>
        <v>-19.365156095909338</v>
      </c>
      <c r="H737" s="3">
        <f t="shared" ref="H737:H800" si="385">H736+(G736*DeltaT)</f>
        <v>51.791411836648194</v>
      </c>
      <c r="I737" s="3">
        <f t="shared" ref="I737:I800" si="386">I736+(H736*DeltaT)+(0.5*G737*DeltaT^2)</f>
        <v>461.31296051123434</v>
      </c>
      <c r="P737" s="3" t="str">
        <f t="shared" si="381"/>
        <v xml:space="preserve"> </v>
      </c>
      <c r="Q737" s="3" t="str">
        <f t="shared" si="364"/>
        <v xml:space="preserve"> </v>
      </c>
      <c r="R737" s="3" t="str">
        <f t="shared" si="365"/>
        <v xml:space="preserve"> </v>
      </c>
      <c r="S737" s="3" t="str">
        <f t="shared" si="366"/>
        <v xml:space="preserve"> </v>
      </c>
      <c r="T737" s="3" t="str">
        <f t="shared" si="367"/>
        <v xml:space="preserve"> </v>
      </c>
      <c r="U737" s="3" t="str">
        <f t="shared" si="368"/>
        <v xml:space="preserve"> </v>
      </c>
      <c r="V737" s="3" t="str">
        <f t="shared" si="369"/>
        <v xml:space="preserve"> </v>
      </c>
      <c r="W737" s="3" t="str">
        <f t="shared" si="370"/>
        <v xml:space="preserve"> </v>
      </c>
      <c r="X737" s="3" t="str">
        <f t="shared" si="371"/>
        <v xml:space="preserve"> </v>
      </c>
      <c r="Y737" s="3">
        <f t="shared" si="372"/>
        <v>0</v>
      </c>
      <c r="AA737" s="16" t="str">
        <f t="shared" si="373"/>
        <v>UprStage</v>
      </c>
      <c r="AC737" s="3">
        <f t="shared" si="374"/>
        <v>2.3982428571428556</v>
      </c>
      <c r="AD737" s="3">
        <f t="shared" si="375"/>
        <v>19.801588161411491</v>
      </c>
      <c r="AE737" s="3">
        <f t="shared" si="376"/>
        <v>2.4246571428571926</v>
      </c>
      <c r="AF737" s="3">
        <f t="shared" si="378"/>
        <v>11.455876646353975</v>
      </c>
      <c r="AH737" s="28">
        <f t="shared" si="379"/>
        <v>0.26300000000000001</v>
      </c>
      <c r="AI737" s="28">
        <f t="shared" si="380"/>
        <v>2.5446900494077322E-4</v>
      </c>
      <c r="AJ737" s="40">
        <f t="shared" si="377"/>
        <v>1.1455876646353974E-2</v>
      </c>
      <c r="AK737" s="28"/>
      <c r="AM737" s="14">
        <f>Rho_Coef0+Rho_Coef1*Solution!I737+Rho_Coef2*Solution!I737^2</f>
        <v>0.95647567175337855</v>
      </c>
      <c r="AO737" s="3" t="str">
        <f t="shared" si="358"/>
        <v xml:space="preserve"> </v>
      </c>
      <c r="AP737" s="3" t="str">
        <f t="shared" si="359"/>
        <v xml:space="preserve"> </v>
      </c>
      <c r="AQ737" s="3" t="str">
        <f t="shared" si="360"/>
        <v xml:space="preserve"> </v>
      </c>
      <c r="AR737" s="3" t="str">
        <f t="shared" si="361"/>
        <v xml:space="preserve"> </v>
      </c>
    </row>
    <row r="738" spans="1:44">
      <c r="A738" s="3">
        <f t="shared" si="362"/>
        <v>7.3499999999998877</v>
      </c>
      <c r="B738" s="3">
        <f t="shared" si="382"/>
        <v>0</v>
      </c>
      <c r="C738" s="3">
        <f t="shared" si="383"/>
        <v>4.8229000000000486</v>
      </c>
      <c r="D738" s="14">
        <f t="shared" si="363"/>
        <v>-0.10867826238458488</v>
      </c>
      <c r="E738" s="14">
        <f t="shared" si="356"/>
        <v>-0.1123437727139672</v>
      </c>
      <c r="F738" s="14">
        <f t="shared" si="384"/>
        <v>-0.22102203509855206</v>
      </c>
      <c r="G738" s="3">
        <f t="shared" si="357"/>
        <v>-19.293332315069581</v>
      </c>
      <c r="H738" s="3">
        <f t="shared" si="385"/>
        <v>51.597760275689105</v>
      </c>
      <c r="I738" s="3">
        <f t="shared" si="386"/>
        <v>461.82990996298508</v>
      </c>
      <c r="P738" s="3" t="str">
        <f t="shared" si="381"/>
        <v xml:space="preserve"> </v>
      </c>
      <c r="Q738" s="3" t="str">
        <f t="shared" si="364"/>
        <v xml:space="preserve"> </v>
      </c>
      <c r="R738" s="3" t="str">
        <f t="shared" si="365"/>
        <v xml:space="preserve"> </v>
      </c>
      <c r="S738" s="3" t="str">
        <f t="shared" si="366"/>
        <v xml:space="preserve"> </v>
      </c>
      <c r="T738" s="3" t="str">
        <f t="shared" si="367"/>
        <v xml:space="preserve"> </v>
      </c>
      <c r="U738" s="3" t="str">
        <f t="shared" si="368"/>
        <v xml:space="preserve"> </v>
      </c>
      <c r="V738" s="3" t="str">
        <f t="shared" si="369"/>
        <v xml:space="preserve"> </v>
      </c>
      <c r="W738" s="3" t="str">
        <f t="shared" si="370"/>
        <v xml:space="preserve"> </v>
      </c>
      <c r="X738" s="3" t="str">
        <f t="shared" si="371"/>
        <v xml:space="preserve"> </v>
      </c>
      <c r="Y738" s="3">
        <f t="shared" si="372"/>
        <v>0</v>
      </c>
      <c r="AA738" s="16" t="str">
        <f t="shared" si="373"/>
        <v>UprStage</v>
      </c>
      <c r="AC738" s="3">
        <f t="shared" si="374"/>
        <v>2.3982428571428556</v>
      </c>
      <c r="AD738" s="3">
        <f t="shared" si="375"/>
        <v>19.801588161411491</v>
      </c>
      <c r="AE738" s="3">
        <f t="shared" si="376"/>
        <v>2.4246571428571926</v>
      </c>
      <c r="AF738" s="3">
        <f t="shared" si="378"/>
        <v>11.455876646353975</v>
      </c>
      <c r="AH738" s="28">
        <f t="shared" si="379"/>
        <v>0.26300000000000001</v>
      </c>
      <c r="AI738" s="28">
        <f t="shared" si="380"/>
        <v>2.5446900494077322E-4</v>
      </c>
      <c r="AJ738" s="40">
        <f t="shared" si="377"/>
        <v>1.1455876646353974E-2</v>
      </c>
      <c r="AK738" s="28"/>
      <c r="AM738" s="14">
        <f>Rho_Coef0+Rho_Coef1*Solution!I738+Rho_Coef2*Solution!I738^2</f>
        <v>0.95642769810059314</v>
      </c>
      <c r="AO738" s="3" t="str">
        <f t="shared" si="358"/>
        <v xml:space="preserve"> </v>
      </c>
      <c r="AP738" s="3" t="str">
        <f t="shared" si="359"/>
        <v xml:space="preserve"> </v>
      </c>
      <c r="AQ738" s="3" t="str">
        <f t="shared" si="360"/>
        <v xml:space="preserve"> </v>
      </c>
      <c r="AR738" s="3" t="str">
        <f t="shared" si="361"/>
        <v xml:space="preserve"> </v>
      </c>
    </row>
    <row r="739" spans="1:44">
      <c r="A739" s="3">
        <f t="shared" si="362"/>
        <v>7.3599999999998875</v>
      </c>
      <c r="B739" s="3">
        <f t="shared" si="382"/>
        <v>0</v>
      </c>
      <c r="C739" s="3">
        <f t="shared" si="383"/>
        <v>4.8229000000000486</v>
      </c>
      <c r="D739" s="14">
        <f t="shared" si="363"/>
        <v>-0.10786163640045837</v>
      </c>
      <c r="E739" s="14">
        <f t="shared" si="356"/>
        <v>-0.1123437727139672</v>
      </c>
      <c r="F739" s="14">
        <f t="shared" si="384"/>
        <v>-0.22020540911442557</v>
      </c>
      <c r="G739" s="3">
        <f t="shared" si="357"/>
        <v>-19.222047854758426</v>
      </c>
      <c r="H739" s="3">
        <f t="shared" si="385"/>
        <v>51.404826952538407</v>
      </c>
      <c r="I739" s="3">
        <f t="shared" si="386"/>
        <v>462.34492646334922</v>
      </c>
      <c r="P739" s="3" t="str">
        <f t="shared" si="381"/>
        <v xml:space="preserve"> </v>
      </c>
      <c r="Q739" s="3" t="str">
        <f t="shared" si="364"/>
        <v xml:space="preserve"> </v>
      </c>
      <c r="R739" s="3" t="str">
        <f t="shared" si="365"/>
        <v xml:space="preserve"> </v>
      </c>
      <c r="S739" s="3" t="str">
        <f t="shared" si="366"/>
        <v xml:space="preserve"> </v>
      </c>
      <c r="T739" s="3" t="str">
        <f t="shared" si="367"/>
        <v xml:space="preserve"> </v>
      </c>
      <c r="U739" s="3" t="str">
        <f t="shared" si="368"/>
        <v xml:space="preserve"> </v>
      </c>
      <c r="V739" s="3" t="str">
        <f t="shared" si="369"/>
        <v xml:space="preserve"> </v>
      </c>
      <c r="W739" s="3" t="str">
        <f t="shared" si="370"/>
        <v xml:space="preserve"> </v>
      </c>
      <c r="X739" s="3" t="str">
        <f t="shared" si="371"/>
        <v xml:space="preserve"> </v>
      </c>
      <c r="Y739" s="3">
        <f t="shared" si="372"/>
        <v>0</v>
      </c>
      <c r="AA739" s="16" t="str">
        <f t="shared" si="373"/>
        <v>UprStage</v>
      </c>
      <c r="AC739" s="3">
        <f t="shared" si="374"/>
        <v>2.3982428571428556</v>
      </c>
      <c r="AD739" s="3">
        <f t="shared" si="375"/>
        <v>19.801588161411491</v>
      </c>
      <c r="AE739" s="3">
        <f t="shared" si="376"/>
        <v>2.4246571428571926</v>
      </c>
      <c r="AF739" s="3">
        <f t="shared" si="378"/>
        <v>11.455876646353975</v>
      </c>
      <c r="AH739" s="28">
        <f t="shared" si="379"/>
        <v>0.26300000000000001</v>
      </c>
      <c r="AI739" s="28">
        <f t="shared" si="380"/>
        <v>2.5446900494077322E-4</v>
      </c>
      <c r="AJ739" s="40">
        <f t="shared" si="377"/>
        <v>1.1455876646353974E-2</v>
      </c>
      <c r="AK739" s="28"/>
      <c r="AM739" s="14">
        <f>Rho_Coef0+Rho_Coef1*Solution!I739+Rho_Coef2*Solution!I739^2</f>
        <v>0.95637990563665076</v>
      </c>
      <c r="AO739" s="3" t="str">
        <f t="shared" si="358"/>
        <v xml:space="preserve"> </v>
      </c>
      <c r="AP739" s="3" t="str">
        <f t="shared" si="359"/>
        <v xml:space="preserve"> </v>
      </c>
      <c r="AQ739" s="3" t="str">
        <f t="shared" si="360"/>
        <v xml:space="preserve"> </v>
      </c>
      <c r="AR739" s="3" t="str">
        <f t="shared" si="361"/>
        <v xml:space="preserve"> </v>
      </c>
    </row>
    <row r="740" spans="1:44">
      <c r="A740" s="3">
        <f t="shared" si="362"/>
        <v>7.3699999999998873</v>
      </c>
      <c r="B740" s="3">
        <f t="shared" si="382"/>
        <v>0</v>
      </c>
      <c r="C740" s="3">
        <f t="shared" si="383"/>
        <v>4.8229000000000486</v>
      </c>
      <c r="D740" s="14">
        <f t="shared" si="363"/>
        <v>-0.10705113086817511</v>
      </c>
      <c r="E740" s="14">
        <f t="shared" si="356"/>
        <v>-0.1123437727139672</v>
      </c>
      <c r="F740" s="14">
        <f t="shared" si="384"/>
        <v>-0.21939490358214231</v>
      </c>
      <c r="G740" s="3">
        <f t="shared" si="357"/>
        <v>-19.151297657518722</v>
      </c>
      <c r="H740" s="3">
        <f t="shared" si="385"/>
        <v>51.212606473990824</v>
      </c>
      <c r="I740" s="3">
        <f t="shared" si="386"/>
        <v>462.85801716799176</v>
      </c>
      <c r="P740" s="3" t="str">
        <f t="shared" si="381"/>
        <v xml:space="preserve"> </v>
      </c>
      <c r="Q740" s="3" t="str">
        <f t="shared" si="364"/>
        <v xml:space="preserve"> </v>
      </c>
      <c r="R740" s="3" t="str">
        <f t="shared" si="365"/>
        <v xml:space="preserve"> </v>
      </c>
      <c r="S740" s="3" t="str">
        <f t="shared" si="366"/>
        <v xml:space="preserve"> </v>
      </c>
      <c r="T740" s="3" t="str">
        <f t="shared" si="367"/>
        <v xml:space="preserve"> </v>
      </c>
      <c r="U740" s="3" t="str">
        <f t="shared" si="368"/>
        <v xml:space="preserve"> </v>
      </c>
      <c r="V740" s="3" t="str">
        <f t="shared" si="369"/>
        <v xml:space="preserve"> </v>
      </c>
      <c r="W740" s="3" t="str">
        <f t="shared" si="370"/>
        <v xml:space="preserve"> </v>
      </c>
      <c r="X740" s="3" t="str">
        <f t="shared" si="371"/>
        <v xml:space="preserve"> </v>
      </c>
      <c r="Y740" s="3">
        <f t="shared" si="372"/>
        <v>0</v>
      </c>
      <c r="AA740" s="16" t="str">
        <f t="shared" si="373"/>
        <v>UprStage</v>
      </c>
      <c r="AC740" s="3">
        <f t="shared" si="374"/>
        <v>2.3982428571428556</v>
      </c>
      <c r="AD740" s="3">
        <f t="shared" si="375"/>
        <v>19.801588161411491</v>
      </c>
      <c r="AE740" s="3">
        <f t="shared" si="376"/>
        <v>2.4246571428571926</v>
      </c>
      <c r="AF740" s="3">
        <f t="shared" si="378"/>
        <v>11.455876646353975</v>
      </c>
      <c r="AH740" s="28">
        <f t="shared" si="379"/>
        <v>0.26300000000000001</v>
      </c>
      <c r="AI740" s="28">
        <f t="shared" si="380"/>
        <v>2.5446900494077322E-4</v>
      </c>
      <c r="AJ740" s="40">
        <f t="shared" si="377"/>
        <v>1.1455876646353974E-2</v>
      </c>
      <c r="AK740" s="28"/>
      <c r="AM740" s="14">
        <f>Rho_Coef0+Rho_Coef1*Solution!I740+Rho_Coef2*Solution!I740^2</f>
        <v>0.9563322936772366</v>
      </c>
      <c r="AO740" s="3" t="str">
        <f t="shared" si="358"/>
        <v xml:space="preserve"> </v>
      </c>
      <c r="AP740" s="3" t="str">
        <f t="shared" si="359"/>
        <v xml:space="preserve"> </v>
      </c>
      <c r="AQ740" s="3" t="str">
        <f t="shared" si="360"/>
        <v xml:space="preserve"> </v>
      </c>
      <c r="AR740" s="3" t="str">
        <f t="shared" si="361"/>
        <v xml:space="preserve"> </v>
      </c>
    </row>
    <row r="741" spans="1:44">
      <c r="A741" s="3">
        <f t="shared" si="362"/>
        <v>7.3799999999998871</v>
      </c>
      <c r="B741" s="3">
        <f t="shared" si="382"/>
        <v>0</v>
      </c>
      <c r="C741" s="3">
        <f t="shared" si="383"/>
        <v>4.8229000000000486</v>
      </c>
      <c r="D741" s="14">
        <f t="shared" si="363"/>
        <v>-0.10624668854539013</v>
      </c>
      <c r="E741" s="14">
        <f t="shared" si="356"/>
        <v>-0.1123437727139672</v>
      </c>
      <c r="F741" s="14">
        <f t="shared" si="384"/>
        <v>-0.21859046125935733</v>
      </c>
      <c r="G741" s="3">
        <f t="shared" si="357"/>
        <v>-19.081076726583593</v>
      </c>
      <c r="H741" s="3">
        <f t="shared" si="385"/>
        <v>51.021093497415634</v>
      </c>
      <c r="I741" s="3">
        <f t="shared" si="386"/>
        <v>463.36918917889534</v>
      </c>
      <c r="P741" s="3" t="str">
        <f t="shared" si="381"/>
        <v xml:space="preserve"> </v>
      </c>
      <c r="Q741" s="3" t="str">
        <f t="shared" si="364"/>
        <v xml:space="preserve"> </v>
      </c>
      <c r="R741" s="3" t="str">
        <f t="shared" si="365"/>
        <v xml:space="preserve"> </v>
      </c>
      <c r="S741" s="3" t="str">
        <f t="shared" si="366"/>
        <v xml:space="preserve"> </v>
      </c>
      <c r="T741" s="3" t="str">
        <f t="shared" si="367"/>
        <v xml:space="preserve"> </v>
      </c>
      <c r="U741" s="3" t="str">
        <f t="shared" si="368"/>
        <v xml:space="preserve"> </v>
      </c>
      <c r="V741" s="3" t="str">
        <f t="shared" si="369"/>
        <v xml:space="preserve"> </v>
      </c>
      <c r="W741" s="3" t="str">
        <f t="shared" si="370"/>
        <v xml:space="preserve"> </v>
      </c>
      <c r="X741" s="3" t="str">
        <f t="shared" si="371"/>
        <v xml:space="preserve"> </v>
      </c>
      <c r="Y741" s="3">
        <f t="shared" si="372"/>
        <v>0</v>
      </c>
      <c r="AA741" s="16" t="str">
        <f t="shared" si="373"/>
        <v>UprStage</v>
      </c>
      <c r="AC741" s="3">
        <f t="shared" si="374"/>
        <v>2.3982428571428556</v>
      </c>
      <c r="AD741" s="3">
        <f t="shared" si="375"/>
        <v>19.801588161411491</v>
      </c>
      <c r="AE741" s="3">
        <f t="shared" si="376"/>
        <v>2.4246571428571926</v>
      </c>
      <c r="AF741" s="3">
        <f t="shared" si="378"/>
        <v>11.455876646353975</v>
      </c>
      <c r="AH741" s="28">
        <f t="shared" si="379"/>
        <v>0.26300000000000001</v>
      </c>
      <c r="AI741" s="28">
        <f t="shared" si="380"/>
        <v>2.5446900494077322E-4</v>
      </c>
      <c r="AJ741" s="40">
        <f t="shared" si="377"/>
        <v>1.1455876646353974E-2</v>
      </c>
      <c r="AK741" s="28"/>
      <c r="AM741" s="14">
        <f>Rho_Coef0+Rho_Coef1*Solution!I741+Rho_Coef2*Solution!I741^2</f>
        <v>0.95628486154319348</v>
      </c>
      <c r="AO741" s="3" t="str">
        <f t="shared" si="358"/>
        <v xml:space="preserve"> </v>
      </c>
      <c r="AP741" s="3" t="str">
        <f t="shared" si="359"/>
        <v xml:space="preserve"> </v>
      </c>
      <c r="AQ741" s="3" t="str">
        <f t="shared" si="360"/>
        <v xml:space="preserve"> </v>
      </c>
      <c r="AR741" s="3" t="str">
        <f t="shared" si="361"/>
        <v xml:space="preserve"> </v>
      </c>
    </row>
    <row r="742" spans="1:44">
      <c r="A742" s="3">
        <f t="shared" si="362"/>
        <v>7.3899999999998869</v>
      </c>
      <c r="B742" s="3">
        <f t="shared" si="382"/>
        <v>0</v>
      </c>
      <c r="C742" s="3">
        <f t="shared" si="383"/>
        <v>4.8229000000000486</v>
      </c>
      <c r="D742" s="14">
        <f t="shared" si="363"/>
        <v>-0.10544825287509205</v>
      </c>
      <c r="E742" s="14">
        <f t="shared" si="356"/>
        <v>-0.1123437727139672</v>
      </c>
      <c r="F742" s="14">
        <f t="shared" si="384"/>
        <v>-0.21779202558905925</v>
      </c>
      <c r="G742" s="3">
        <f t="shared" si="357"/>
        <v>-19.011380125009921</v>
      </c>
      <c r="H742" s="3">
        <f t="shared" si="385"/>
        <v>50.830282730149797</v>
      </c>
      <c r="I742" s="3">
        <f t="shared" si="386"/>
        <v>463.87844954486326</v>
      </c>
      <c r="P742" s="3" t="str">
        <f t="shared" si="381"/>
        <v xml:space="preserve"> </v>
      </c>
      <c r="Q742" s="3" t="str">
        <f t="shared" si="364"/>
        <v xml:space="preserve"> </v>
      </c>
      <c r="R742" s="3" t="str">
        <f t="shared" si="365"/>
        <v xml:space="preserve"> </v>
      </c>
      <c r="S742" s="3" t="str">
        <f t="shared" si="366"/>
        <v xml:space="preserve"> </v>
      </c>
      <c r="T742" s="3" t="str">
        <f t="shared" si="367"/>
        <v xml:space="preserve"> </v>
      </c>
      <c r="U742" s="3" t="str">
        <f t="shared" si="368"/>
        <v xml:space="preserve"> </v>
      </c>
      <c r="V742" s="3" t="str">
        <f t="shared" si="369"/>
        <v xml:space="preserve"> </v>
      </c>
      <c r="W742" s="3" t="str">
        <f t="shared" si="370"/>
        <v xml:space="preserve"> </v>
      </c>
      <c r="X742" s="3" t="str">
        <f t="shared" si="371"/>
        <v xml:space="preserve"> </v>
      </c>
      <c r="Y742" s="3">
        <f t="shared" si="372"/>
        <v>0</v>
      </c>
      <c r="AA742" s="16" t="str">
        <f t="shared" si="373"/>
        <v>UprStage</v>
      </c>
      <c r="AC742" s="3">
        <f t="shared" si="374"/>
        <v>2.3982428571428556</v>
      </c>
      <c r="AD742" s="3">
        <f t="shared" si="375"/>
        <v>19.801588161411491</v>
      </c>
      <c r="AE742" s="3">
        <f t="shared" si="376"/>
        <v>2.4246571428571926</v>
      </c>
      <c r="AF742" s="3">
        <f t="shared" si="378"/>
        <v>11.455876646353975</v>
      </c>
      <c r="AH742" s="28">
        <f t="shared" si="379"/>
        <v>0.26300000000000001</v>
      </c>
      <c r="AI742" s="28">
        <f t="shared" si="380"/>
        <v>2.5446900494077322E-4</v>
      </c>
      <c r="AJ742" s="40">
        <f t="shared" si="377"/>
        <v>1.1455876646353974E-2</v>
      </c>
      <c r="AK742" s="28"/>
      <c r="AM742" s="14">
        <f>Rho_Coef0+Rho_Coef1*Solution!I742+Rho_Coef2*Solution!I742^2</f>
        <v>0.95623760856047213</v>
      </c>
      <c r="AO742" s="3" t="str">
        <f t="shared" si="358"/>
        <v xml:space="preserve"> </v>
      </c>
      <c r="AP742" s="3" t="str">
        <f t="shared" si="359"/>
        <v xml:space="preserve"> </v>
      </c>
      <c r="AQ742" s="3" t="str">
        <f t="shared" si="360"/>
        <v xml:space="preserve"> </v>
      </c>
      <c r="AR742" s="3" t="str">
        <f t="shared" si="361"/>
        <v xml:space="preserve"> </v>
      </c>
    </row>
    <row r="743" spans="1:44">
      <c r="A743" s="3">
        <f t="shared" si="362"/>
        <v>7.3999999999998867</v>
      </c>
      <c r="B743" s="3">
        <f t="shared" si="382"/>
        <v>0</v>
      </c>
      <c r="C743" s="3">
        <f t="shared" si="383"/>
        <v>4.8229000000000486</v>
      </c>
      <c r="D743" s="14">
        <f t="shared" si="363"/>
        <v>-0.10465576797584152</v>
      </c>
      <c r="E743" s="14">
        <f t="shared" si="356"/>
        <v>-0.1123437727139672</v>
      </c>
      <c r="F743" s="14">
        <f t="shared" si="384"/>
        <v>-0.2169995406898087</v>
      </c>
      <c r="G743" s="3">
        <f t="shared" si="357"/>
        <v>-18.942202974826241</v>
      </c>
      <c r="H743" s="3">
        <f t="shared" si="385"/>
        <v>50.640168928899698</v>
      </c>
      <c r="I743" s="3">
        <f t="shared" si="386"/>
        <v>464.38580526201605</v>
      </c>
      <c r="P743" s="3" t="str">
        <f t="shared" si="381"/>
        <v xml:space="preserve"> </v>
      </c>
      <c r="Q743" s="3" t="str">
        <f t="shared" si="364"/>
        <v xml:space="preserve"> </v>
      </c>
      <c r="R743" s="3" t="str">
        <f t="shared" si="365"/>
        <v xml:space="preserve"> </v>
      </c>
      <c r="S743" s="3" t="str">
        <f t="shared" si="366"/>
        <v xml:space="preserve"> </v>
      </c>
      <c r="T743" s="3" t="str">
        <f t="shared" si="367"/>
        <v xml:space="preserve"> </v>
      </c>
      <c r="U743" s="3" t="str">
        <f t="shared" si="368"/>
        <v xml:space="preserve"> </v>
      </c>
      <c r="V743" s="3" t="str">
        <f t="shared" si="369"/>
        <v xml:space="preserve"> </v>
      </c>
      <c r="W743" s="3" t="str">
        <f t="shared" si="370"/>
        <v xml:space="preserve"> </v>
      </c>
      <c r="X743" s="3" t="str">
        <f t="shared" si="371"/>
        <v xml:space="preserve"> </v>
      </c>
      <c r="Y743" s="3">
        <f t="shared" si="372"/>
        <v>0</v>
      </c>
      <c r="AA743" s="16" t="str">
        <f t="shared" si="373"/>
        <v>UprStage</v>
      </c>
      <c r="AC743" s="3">
        <f t="shared" si="374"/>
        <v>2.3982428571428556</v>
      </c>
      <c r="AD743" s="3">
        <f t="shared" si="375"/>
        <v>19.801588161411491</v>
      </c>
      <c r="AE743" s="3">
        <f t="shared" si="376"/>
        <v>2.4246571428571926</v>
      </c>
      <c r="AF743" s="3">
        <f t="shared" si="378"/>
        <v>11.455876646353975</v>
      </c>
      <c r="AH743" s="28">
        <f t="shared" si="379"/>
        <v>0.26300000000000001</v>
      </c>
      <c r="AI743" s="28">
        <f t="shared" si="380"/>
        <v>2.5446900494077322E-4</v>
      </c>
      <c r="AJ743" s="40">
        <f t="shared" si="377"/>
        <v>1.1455876646353974E-2</v>
      </c>
      <c r="AK743" s="28"/>
      <c r="AM743" s="14">
        <f>Rho_Coef0+Rho_Coef1*Solution!I743+Rho_Coef2*Solution!I743^2</f>
        <v>0.95619053406008403</v>
      </c>
      <c r="AO743" s="3" t="str">
        <f t="shared" si="358"/>
        <v xml:space="preserve"> </v>
      </c>
      <c r="AP743" s="3" t="str">
        <f t="shared" si="359"/>
        <v xml:space="preserve"> </v>
      </c>
      <c r="AQ743" s="3" t="str">
        <f t="shared" si="360"/>
        <v xml:space="preserve"> </v>
      </c>
      <c r="AR743" s="3" t="str">
        <f t="shared" si="361"/>
        <v xml:space="preserve"> </v>
      </c>
    </row>
    <row r="744" spans="1:44">
      <c r="A744" s="3">
        <f t="shared" si="362"/>
        <v>7.4099999999998865</v>
      </c>
      <c r="B744" s="3">
        <f t="shared" si="382"/>
        <v>0</v>
      </c>
      <c r="C744" s="3">
        <f t="shared" si="383"/>
        <v>4.8229000000000486</v>
      </c>
      <c r="D744" s="14">
        <f t="shared" si="363"/>
        <v>-0.10386917863217224</v>
      </c>
      <c r="E744" s="14">
        <f t="shared" si="356"/>
        <v>-0.1123437727139672</v>
      </c>
      <c r="F744" s="14">
        <f t="shared" si="384"/>
        <v>-0.21621295134613944</v>
      </c>
      <c r="G744" s="3">
        <f t="shared" si="357"/>
        <v>-18.873540456194842</v>
      </c>
      <c r="H744" s="3">
        <f t="shared" si="385"/>
        <v>50.450746899151433</v>
      </c>
      <c r="I744" s="3">
        <f t="shared" si="386"/>
        <v>464.89126327428227</v>
      </c>
      <c r="P744" s="3" t="str">
        <f t="shared" si="381"/>
        <v xml:space="preserve"> </v>
      </c>
      <c r="Q744" s="3" t="str">
        <f t="shared" si="364"/>
        <v xml:space="preserve"> </v>
      </c>
      <c r="R744" s="3" t="str">
        <f t="shared" si="365"/>
        <v xml:space="preserve"> </v>
      </c>
      <c r="S744" s="3" t="str">
        <f t="shared" si="366"/>
        <v xml:space="preserve"> </v>
      </c>
      <c r="T744" s="3" t="str">
        <f t="shared" si="367"/>
        <v xml:space="preserve"> </v>
      </c>
      <c r="U744" s="3" t="str">
        <f t="shared" si="368"/>
        <v xml:space="preserve"> </v>
      </c>
      <c r="V744" s="3" t="str">
        <f t="shared" si="369"/>
        <v xml:space="preserve"> </v>
      </c>
      <c r="W744" s="3" t="str">
        <f t="shared" si="370"/>
        <v xml:space="preserve"> </v>
      </c>
      <c r="X744" s="3" t="str">
        <f t="shared" si="371"/>
        <v xml:space="preserve"> </v>
      </c>
      <c r="Y744" s="3">
        <f t="shared" si="372"/>
        <v>0</v>
      </c>
      <c r="AA744" s="16" t="str">
        <f t="shared" si="373"/>
        <v>UprStage</v>
      </c>
      <c r="AC744" s="3">
        <f t="shared" si="374"/>
        <v>2.3982428571428556</v>
      </c>
      <c r="AD744" s="3">
        <f t="shared" si="375"/>
        <v>19.801588161411491</v>
      </c>
      <c r="AE744" s="3">
        <f t="shared" si="376"/>
        <v>2.4246571428571926</v>
      </c>
      <c r="AF744" s="3">
        <f t="shared" si="378"/>
        <v>11.455876646353975</v>
      </c>
      <c r="AH744" s="28">
        <f t="shared" si="379"/>
        <v>0.26300000000000001</v>
      </c>
      <c r="AI744" s="28">
        <f t="shared" si="380"/>
        <v>2.5446900494077322E-4</v>
      </c>
      <c r="AJ744" s="40">
        <f t="shared" si="377"/>
        <v>1.1455876646353974E-2</v>
      </c>
      <c r="AK744" s="28"/>
      <c r="AM744" s="14">
        <f>Rho_Coef0+Rho_Coef1*Solution!I744+Rho_Coef2*Solution!I744^2</f>
        <v>0.95614363737805386</v>
      </c>
      <c r="AO744" s="3" t="str">
        <f t="shared" si="358"/>
        <v xml:space="preserve"> </v>
      </c>
      <c r="AP744" s="3" t="str">
        <f t="shared" si="359"/>
        <v xml:space="preserve"> </v>
      </c>
      <c r="AQ744" s="3" t="str">
        <f t="shared" si="360"/>
        <v xml:space="preserve"> </v>
      </c>
      <c r="AR744" s="3" t="str">
        <f t="shared" si="361"/>
        <v xml:space="preserve"> </v>
      </c>
    </row>
    <row r="745" spans="1:44">
      <c r="A745" s="3">
        <f t="shared" si="362"/>
        <v>7.4199999999998862</v>
      </c>
      <c r="B745" s="3">
        <f t="shared" si="382"/>
        <v>0</v>
      </c>
      <c r="C745" s="3">
        <f t="shared" si="383"/>
        <v>4.8229000000000486</v>
      </c>
      <c r="D745" s="14">
        <f t="shared" si="363"/>
        <v>-0.10308843028515131</v>
      </c>
      <c r="E745" s="14">
        <f t="shared" si="356"/>
        <v>-0.1123437727139672</v>
      </c>
      <c r="F745" s="14">
        <f t="shared" si="384"/>
        <v>-0.21543220299911853</v>
      </c>
      <c r="G745" s="3">
        <f t="shared" si="357"/>
        <v>-18.805387806587763</v>
      </c>
      <c r="H745" s="3">
        <f t="shared" si="385"/>
        <v>50.262011494589487</v>
      </c>
      <c r="I745" s="3">
        <f t="shared" si="386"/>
        <v>465.39483047388342</v>
      </c>
      <c r="P745" s="3" t="str">
        <f t="shared" si="381"/>
        <v xml:space="preserve"> </v>
      </c>
      <c r="Q745" s="3" t="str">
        <f t="shared" si="364"/>
        <v xml:space="preserve"> </v>
      </c>
      <c r="R745" s="3" t="str">
        <f t="shared" si="365"/>
        <v xml:space="preserve"> </v>
      </c>
      <c r="S745" s="3" t="str">
        <f t="shared" si="366"/>
        <v xml:space="preserve"> </v>
      </c>
      <c r="T745" s="3" t="str">
        <f t="shared" si="367"/>
        <v xml:space="preserve"> </v>
      </c>
      <c r="U745" s="3" t="str">
        <f t="shared" si="368"/>
        <v xml:space="preserve"> </v>
      </c>
      <c r="V745" s="3" t="str">
        <f t="shared" si="369"/>
        <v xml:space="preserve"> </v>
      </c>
      <c r="W745" s="3" t="str">
        <f t="shared" si="370"/>
        <v xml:space="preserve"> </v>
      </c>
      <c r="X745" s="3" t="str">
        <f t="shared" si="371"/>
        <v xml:space="preserve"> </v>
      </c>
      <c r="Y745" s="3">
        <f t="shared" si="372"/>
        <v>0</v>
      </c>
      <c r="AA745" s="16" t="str">
        <f t="shared" si="373"/>
        <v>UprStage</v>
      </c>
      <c r="AC745" s="3">
        <f t="shared" si="374"/>
        <v>2.3982428571428556</v>
      </c>
      <c r="AD745" s="3">
        <f t="shared" si="375"/>
        <v>19.801588161411491</v>
      </c>
      <c r="AE745" s="3">
        <f t="shared" si="376"/>
        <v>2.4246571428571926</v>
      </c>
      <c r="AF745" s="3">
        <f t="shared" si="378"/>
        <v>11.455876646353975</v>
      </c>
      <c r="AH745" s="28">
        <f t="shared" si="379"/>
        <v>0.26300000000000001</v>
      </c>
      <c r="AI745" s="28">
        <f t="shared" si="380"/>
        <v>2.5446900494077322E-4</v>
      </c>
      <c r="AJ745" s="40">
        <f t="shared" si="377"/>
        <v>1.1455876646353974E-2</v>
      </c>
      <c r="AK745" s="28"/>
      <c r="AM745" s="14">
        <f>Rho_Coef0+Rho_Coef1*Solution!I745+Rho_Coef2*Solution!I745^2</f>
        <v>0.95609691785537243</v>
      </c>
      <c r="AO745" s="3" t="str">
        <f t="shared" si="358"/>
        <v xml:space="preserve"> </v>
      </c>
      <c r="AP745" s="3" t="str">
        <f t="shared" si="359"/>
        <v xml:space="preserve"> </v>
      </c>
      <c r="AQ745" s="3" t="str">
        <f t="shared" si="360"/>
        <v xml:space="preserve"> </v>
      </c>
      <c r="AR745" s="3" t="str">
        <f t="shared" si="361"/>
        <v xml:space="preserve"> </v>
      </c>
    </row>
    <row r="746" spans="1:44">
      <c r="A746" s="3">
        <f t="shared" si="362"/>
        <v>7.429999999999886</v>
      </c>
      <c r="B746" s="3">
        <f t="shared" si="382"/>
        <v>0</v>
      </c>
      <c r="C746" s="3">
        <f t="shared" si="383"/>
        <v>4.8229000000000486</v>
      </c>
      <c r="D746" s="14">
        <f t="shared" si="363"/>
        <v>-0.10231346902309567</v>
      </c>
      <c r="E746" s="14">
        <f t="shared" si="356"/>
        <v>-0.1123437727139672</v>
      </c>
      <c r="F746" s="14">
        <f t="shared" si="384"/>
        <v>-0.21465724173706285</v>
      </c>
      <c r="G746" s="3">
        <f t="shared" si="357"/>
        <v>-18.737740319976396</v>
      </c>
      <c r="H746" s="3">
        <f t="shared" si="385"/>
        <v>50.073957616523607</v>
      </c>
      <c r="I746" s="3">
        <f t="shared" si="386"/>
        <v>465.89651370181332</v>
      </c>
      <c r="P746" s="3" t="str">
        <f t="shared" si="381"/>
        <v xml:space="preserve"> </v>
      </c>
      <c r="Q746" s="3" t="str">
        <f t="shared" si="364"/>
        <v xml:space="preserve"> </v>
      </c>
      <c r="R746" s="3" t="str">
        <f t="shared" si="365"/>
        <v xml:space="preserve"> </v>
      </c>
      <c r="S746" s="3" t="str">
        <f t="shared" si="366"/>
        <v xml:space="preserve"> </v>
      </c>
      <c r="T746" s="3" t="str">
        <f t="shared" si="367"/>
        <v xml:space="preserve"> </v>
      </c>
      <c r="U746" s="3" t="str">
        <f t="shared" si="368"/>
        <v xml:space="preserve"> </v>
      </c>
      <c r="V746" s="3" t="str">
        <f t="shared" si="369"/>
        <v xml:space="preserve"> </v>
      </c>
      <c r="W746" s="3" t="str">
        <f t="shared" si="370"/>
        <v xml:space="preserve"> </v>
      </c>
      <c r="X746" s="3" t="str">
        <f t="shared" si="371"/>
        <v xml:space="preserve"> </v>
      </c>
      <c r="Y746" s="3">
        <f t="shared" si="372"/>
        <v>0</v>
      </c>
      <c r="AA746" s="16" t="str">
        <f t="shared" si="373"/>
        <v>UprStage</v>
      </c>
      <c r="AC746" s="3">
        <f t="shared" si="374"/>
        <v>2.3982428571428556</v>
      </c>
      <c r="AD746" s="3">
        <f t="shared" si="375"/>
        <v>19.801588161411491</v>
      </c>
      <c r="AE746" s="3">
        <f t="shared" si="376"/>
        <v>2.4246571428571926</v>
      </c>
      <c r="AF746" s="3">
        <f t="shared" si="378"/>
        <v>11.455876646353975</v>
      </c>
      <c r="AH746" s="28">
        <f t="shared" si="379"/>
        <v>0.26300000000000001</v>
      </c>
      <c r="AI746" s="28">
        <f t="shared" si="380"/>
        <v>2.5446900494077322E-4</v>
      </c>
      <c r="AJ746" s="40">
        <f t="shared" si="377"/>
        <v>1.1455876646353974E-2</v>
      </c>
      <c r="AK746" s="28"/>
      <c r="AM746" s="14">
        <f>Rho_Coef0+Rho_Coef1*Solution!I746+Rho_Coef2*Solution!I746^2</f>
        <v>0.95605037483795108</v>
      </c>
      <c r="AO746" s="3" t="str">
        <f t="shared" si="358"/>
        <v xml:space="preserve"> </v>
      </c>
      <c r="AP746" s="3" t="str">
        <f t="shared" si="359"/>
        <v xml:space="preserve"> </v>
      </c>
      <c r="AQ746" s="3" t="str">
        <f t="shared" si="360"/>
        <v xml:space="preserve"> </v>
      </c>
      <c r="AR746" s="3" t="str">
        <f t="shared" si="361"/>
        <v xml:space="preserve"> </v>
      </c>
    </row>
    <row r="747" spans="1:44">
      <c r="A747" s="3">
        <f t="shared" si="362"/>
        <v>7.4399999999998858</v>
      </c>
      <c r="B747" s="3">
        <f t="shared" si="382"/>
        <v>0</v>
      </c>
      <c r="C747" s="3">
        <f t="shared" si="383"/>
        <v>4.8229000000000486</v>
      </c>
      <c r="D747" s="14">
        <f t="shared" si="363"/>
        <v>-0.10154424157244218</v>
      </c>
      <c r="E747" s="14">
        <f t="shared" si="356"/>
        <v>-0.1123437727139672</v>
      </c>
      <c r="F747" s="14">
        <f t="shared" si="384"/>
        <v>-0.21388801428640938</v>
      </c>
      <c r="G747" s="3">
        <f t="shared" si="357"/>
        <v>-18.670593346034575</v>
      </c>
      <c r="H747" s="3">
        <f t="shared" si="385"/>
        <v>49.886580213323846</v>
      </c>
      <c r="I747" s="3">
        <f t="shared" si="386"/>
        <v>466.39631974831127</v>
      </c>
      <c r="P747" s="3" t="str">
        <f t="shared" si="381"/>
        <v xml:space="preserve"> </v>
      </c>
      <c r="Q747" s="3" t="str">
        <f t="shared" si="364"/>
        <v xml:space="preserve"> </v>
      </c>
      <c r="R747" s="3" t="str">
        <f t="shared" si="365"/>
        <v xml:space="preserve"> </v>
      </c>
      <c r="S747" s="3" t="str">
        <f t="shared" si="366"/>
        <v xml:space="preserve"> </v>
      </c>
      <c r="T747" s="3" t="str">
        <f t="shared" si="367"/>
        <v xml:space="preserve"> </v>
      </c>
      <c r="U747" s="3" t="str">
        <f t="shared" si="368"/>
        <v xml:space="preserve"> </v>
      </c>
      <c r="V747" s="3" t="str">
        <f t="shared" si="369"/>
        <v xml:space="preserve"> </v>
      </c>
      <c r="W747" s="3" t="str">
        <f t="shared" si="370"/>
        <v xml:space="preserve"> </v>
      </c>
      <c r="X747" s="3" t="str">
        <f t="shared" si="371"/>
        <v xml:space="preserve"> </v>
      </c>
      <c r="Y747" s="3">
        <f t="shared" si="372"/>
        <v>0</v>
      </c>
      <c r="AA747" s="16" t="str">
        <f t="shared" si="373"/>
        <v>UprStage</v>
      </c>
      <c r="AC747" s="3">
        <f t="shared" si="374"/>
        <v>2.3982428571428556</v>
      </c>
      <c r="AD747" s="3">
        <f t="shared" si="375"/>
        <v>19.801588161411491</v>
      </c>
      <c r="AE747" s="3">
        <f t="shared" si="376"/>
        <v>2.4246571428571926</v>
      </c>
      <c r="AF747" s="3">
        <f t="shared" si="378"/>
        <v>11.455876646353975</v>
      </c>
      <c r="AH747" s="28">
        <f t="shared" si="379"/>
        <v>0.26300000000000001</v>
      </c>
      <c r="AI747" s="28">
        <f t="shared" si="380"/>
        <v>2.5446900494077322E-4</v>
      </c>
      <c r="AJ747" s="40">
        <f t="shared" si="377"/>
        <v>1.1455876646353974E-2</v>
      </c>
      <c r="AK747" s="28"/>
      <c r="AM747" s="14">
        <f>Rho_Coef0+Rho_Coef1*Solution!I747+Rho_Coef2*Solution!I747^2</f>
        <v>0.95600400767657523</v>
      </c>
      <c r="AO747" s="3" t="str">
        <f t="shared" si="358"/>
        <v xml:space="preserve"> </v>
      </c>
      <c r="AP747" s="3" t="str">
        <f t="shared" si="359"/>
        <v xml:space="preserve"> </v>
      </c>
      <c r="AQ747" s="3" t="str">
        <f t="shared" si="360"/>
        <v xml:space="preserve"> </v>
      </c>
      <c r="AR747" s="3" t="str">
        <f t="shared" si="361"/>
        <v xml:space="preserve"> </v>
      </c>
    </row>
    <row r="748" spans="1:44">
      <c r="A748" s="3">
        <f t="shared" si="362"/>
        <v>7.4499999999998856</v>
      </c>
      <c r="B748" s="3">
        <f t="shared" si="382"/>
        <v>0</v>
      </c>
      <c r="C748" s="3">
        <f t="shared" si="383"/>
        <v>4.8229000000000486</v>
      </c>
      <c r="D748" s="14">
        <f t="shared" si="363"/>
        <v>-0.10078069528876799</v>
      </c>
      <c r="E748" s="14">
        <f t="shared" si="356"/>
        <v>-0.1123437727139672</v>
      </c>
      <c r="F748" s="14">
        <f t="shared" si="384"/>
        <v>-0.21312446800273518</v>
      </c>
      <c r="G748" s="3">
        <f t="shared" si="357"/>
        <v>-18.603942289354663</v>
      </c>
      <c r="H748" s="3">
        <f t="shared" si="385"/>
        <v>49.699874279863501</v>
      </c>
      <c r="I748" s="3">
        <f t="shared" si="386"/>
        <v>466.89425535333004</v>
      </c>
      <c r="P748" s="3" t="str">
        <f t="shared" si="381"/>
        <v xml:space="preserve"> </v>
      </c>
      <c r="Q748" s="3" t="str">
        <f t="shared" si="364"/>
        <v xml:space="preserve"> </v>
      </c>
      <c r="R748" s="3" t="str">
        <f t="shared" si="365"/>
        <v xml:space="preserve"> </v>
      </c>
      <c r="S748" s="3" t="str">
        <f t="shared" si="366"/>
        <v xml:space="preserve"> </v>
      </c>
      <c r="T748" s="3" t="str">
        <f t="shared" si="367"/>
        <v xml:space="preserve"> </v>
      </c>
      <c r="U748" s="3" t="str">
        <f t="shared" si="368"/>
        <v xml:space="preserve"> </v>
      </c>
      <c r="V748" s="3" t="str">
        <f t="shared" si="369"/>
        <v xml:space="preserve"> </v>
      </c>
      <c r="W748" s="3" t="str">
        <f t="shared" si="370"/>
        <v xml:space="preserve"> </v>
      </c>
      <c r="X748" s="3" t="str">
        <f t="shared" si="371"/>
        <v xml:space="preserve"> </v>
      </c>
      <c r="Y748" s="3">
        <f t="shared" si="372"/>
        <v>0</v>
      </c>
      <c r="AA748" s="16" t="str">
        <f t="shared" si="373"/>
        <v>UprStage</v>
      </c>
      <c r="AC748" s="3">
        <f t="shared" si="374"/>
        <v>2.3982428571428556</v>
      </c>
      <c r="AD748" s="3">
        <f t="shared" si="375"/>
        <v>19.801588161411491</v>
      </c>
      <c r="AE748" s="3">
        <f t="shared" si="376"/>
        <v>2.4246571428571926</v>
      </c>
      <c r="AF748" s="3">
        <f t="shared" si="378"/>
        <v>11.455876646353975</v>
      </c>
      <c r="AH748" s="28">
        <f t="shared" si="379"/>
        <v>0.26300000000000001</v>
      </c>
      <c r="AI748" s="28">
        <f t="shared" si="380"/>
        <v>2.5446900494077322E-4</v>
      </c>
      <c r="AJ748" s="40">
        <f t="shared" si="377"/>
        <v>1.1455876646353974E-2</v>
      </c>
      <c r="AK748" s="28"/>
      <c r="AM748" s="14">
        <f>Rho_Coef0+Rho_Coef1*Solution!I748+Rho_Coef2*Solution!I748^2</f>
        <v>0.95595781572685978</v>
      </c>
      <c r="AO748" s="3" t="str">
        <f t="shared" si="358"/>
        <v xml:space="preserve"> </v>
      </c>
      <c r="AP748" s="3" t="str">
        <f t="shared" si="359"/>
        <v xml:space="preserve"> </v>
      </c>
      <c r="AQ748" s="3" t="str">
        <f t="shared" si="360"/>
        <v xml:space="preserve"> </v>
      </c>
      <c r="AR748" s="3" t="str">
        <f t="shared" si="361"/>
        <v xml:space="preserve"> </v>
      </c>
    </row>
    <row r="749" spans="1:44">
      <c r="A749" s="3">
        <f t="shared" si="362"/>
        <v>7.4599999999998854</v>
      </c>
      <c r="B749" s="3">
        <f t="shared" si="382"/>
        <v>0</v>
      </c>
      <c r="C749" s="3">
        <f t="shared" si="383"/>
        <v>4.8229000000000486</v>
      </c>
      <c r="D749" s="14">
        <f t="shared" si="363"/>
        <v>-0.10002277814795854</v>
      </c>
      <c r="E749" s="14">
        <f t="shared" si="356"/>
        <v>-0.1123437727139672</v>
      </c>
      <c r="F749" s="14">
        <f t="shared" si="384"/>
        <v>-0.21236655086192574</v>
      </c>
      <c r="G749" s="3">
        <f t="shared" si="357"/>
        <v>-18.537782608676654</v>
      </c>
      <c r="H749" s="3">
        <f t="shared" si="385"/>
        <v>49.513834856969957</v>
      </c>
      <c r="I749" s="3">
        <f t="shared" si="386"/>
        <v>467.39032720699822</v>
      </c>
      <c r="P749" s="3" t="str">
        <f t="shared" si="381"/>
        <v xml:space="preserve"> </v>
      </c>
      <c r="Q749" s="3" t="str">
        <f t="shared" si="364"/>
        <v xml:space="preserve"> </v>
      </c>
      <c r="R749" s="3" t="str">
        <f t="shared" si="365"/>
        <v xml:space="preserve"> </v>
      </c>
      <c r="S749" s="3" t="str">
        <f t="shared" si="366"/>
        <v xml:space="preserve"> </v>
      </c>
      <c r="T749" s="3" t="str">
        <f t="shared" si="367"/>
        <v xml:space="preserve"> </v>
      </c>
      <c r="U749" s="3" t="str">
        <f t="shared" si="368"/>
        <v xml:space="preserve"> </v>
      </c>
      <c r="V749" s="3" t="str">
        <f t="shared" si="369"/>
        <v xml:space="preserve"> </v>
      </c>
      <c r="W749" s="3" t="str">
        <f t="shared" si="370"/>
        <v xml:space="preserve"> </v>
      </c>
      <c r="X749" s="3" t="str">
        <f t="shared" si="371"/>
        <v xml:space="preserve"> </v>
      </c>
      <c r="Y749" s="3">
        <f t="shared" si="372"/>
        <v>0</v>
      </c>
      <c r="AA749" s="16" t="str">
        <f t="shared" si="373"/>
        <v>UprStage</v>
      </c>
      <c r="AC749" s="3">
        <f t="shared" si="374"/>
        <v>2.3982428571428556</v>
      </c>
      <c r="AD749" s="3">
        <f t="shared" si="375"/>
        <v>19.801588161411491</v>
      </c>
      <c r="AE749" s="3">
        <f t="shared" si="376"/>
        <v>2.4246571428571926</v>
      </c>
      <c r="AF749" s="3">
        <f t="shared" si="378"/>
        <v>11.455876646353975</v>
      </c>
      <c r="AH749" s="28">
        <f t="shared" si="379"/>
        <v>0.26300000000000001</v>
      </c>
      <c r="AI749" s="28">
        <f t="shared" si="380"/>
        <v>2.5446900494077322E-4</v>
      </c>
      <c r="AJ749" s="40">
        <f t="shared" si="377"/>
        <v>1.1455876646353974E-2</v>
      </c>
      <c r="AK749" s="28"/>
      <c r="AM749" s="14">
        <f>Rho_Coef0+Rho_Coef1*Solution!I749+Rho_Coef2*Solution!I749^2</f>
        <v>0.95591179834920414</v>
      </c>
      <c r="AO749" s="3" t="str">
        <f t="shared" si="358"/>
        <v xml:space="preserve"> </v>
      </c>
      <c r="AP749" s="3" t="str">
        <f t="shared" si="359"/>
        <v xml:space="preserve"> </v>
      </c>
      <c r="AQ749" s="3" t="str">
        <f t="shared" si="360"/>
        <v xml:space="preserve"> </v>
      </c>
      <c r="AR749" s="3" t="str">
        <f t="shared" si="361"/>
        <v xml:space="preserve"> </v>
      </c>
    </row>
    <row r="750" spans="1:44">
      <c r="A750" s="3">
        <f t="shared" si="362"/>
        <v>7.4699999999998852</v>
      </c>
      <c r="B750" s="3">
        <f t="shared" si="382"/>
        <v>0</v>
      </c>
      <c r="C750" s="3">
        <f t="shared" si="383"/>
        <v>4.8229000000000486</v>
      </c>
      <c r="D750" s="14">
        <f t="shared" si="363"/>
        <v>-9.9270438737520519E-2</v>
      </c>
      <c r="E750" s="14">
        <f t="shared" si="356"/>
        <v>-0.1123437727139672</v>
      </c>
      <c r="F750" s="14">
        <f t="shared" si="384"/>
        <v>-0.21161421145148773</v>
      </c>
      <c r="G750" s="3">
        <f t="shared" si="357"/>
        <v>-18.47210981612983</v>
      </c>
      <c r="H750" s="3">
        <f t="shared" si="385"/>
        <v>49.328457030883193</v>
      </c>
      <c r="I750" s="3">
        <f t="shared" si="386"/>
        <v>467.88454195007711</v>
      </c>
      <c r="P750" s="3" t="str">
        <f t="shared" si="381"/>
        <v xml:space="preserve"> </v>
      </c>
      <c r="Q750" s="3" t="str">
        <f t="shared" si="364"/>
        <v xml:space="preserve"> </v>
      </c>
      <c r="R750" s="3" t="str">
        <f t="shared" si="365"/>
        <v xml:space="preserve"> </v>
      </c>
      <c r="S750" s="3" t="str">
        <f t="shared" si="366"/>
        <v xml:space="preserve"> </v>
      </c>
      <c r="T750" s="3" t="str">
        <f t="shared" si="367"/>
        <v xml:space="preserve"> </v>
      </c>
      <c r="U750" s="3" t="str">
        <f t="shared" si="368"/>
        <v xml:space="preserve"> </v>
      </c>
      <c r="V750" s="3" t="str">
        <f t="shared" si="369"/>
        <v xml:space="preserve"> </v>
      </c>
      <c r="W750" s="3" t="str">
        <f t="shared" si="370"/>
        <v xml:space="preserve"> </v>
      </c>
      <c r="X750" s="3" t="str">
        <f t="shared" si="371"/>
        <v xml:space="preserve"> </v>
      </c>
      <c r="Y750" s="3">
        <f t="shared" si="372"/>
        <v>0</v>
      </c>
      <c r="AA750" s="16" t="str">
        <f t="shared" si="373"/>
        <v>UprStage</v>
      </c>
      <c r="AC750" s="3">
        <f t="shared" si="374"/>
        <v>2.3982428571428556</v>
      </c>
      <c r="AD750" s="3">
        <f t="shared" si="375"/>
        <v>19.801588161411491</v>
      </c>
      <c r="AE750" s="3">
        <f t="shared" si="376"/>
        <v>2.4246571428571926</v>
      </c>
      <c r="AF750" s="3">
        <f t="shared" si="378"/>
        <v>11.455876646353975</v>
      </c>
      <c r="AH750" s="28">
        <f t="shared" si="379"/>
        <v>0.26300000000000001</v>
      </c>
      <c r="AI750" s="28">
        <f t="shared" si="380"/>
        <v>2.5446900494077322E-4</v>
      </c>
      <c r="AJ750" s="40">
        <f t="shared" si="377"/>
        <v>1.1455876646353974E-2</v>
      </c>
      <c r="AK750" s="28"/>
      <c r="AM750" s="14">
        <f>Rho_Coef0+Rho_Coef1*Solution!I750+Rho_Coef2*Solution!I750^2</f>
        <v>0.95586595490874871</v>
      </c>
      <c r="AO750" s="3" t="str">
        <f t="shared" si="358"/>
        <v xml:space="preserve"> </v>
      </c>
      <c r="AP750" s="3" t="str">
        <f t="shared" si="359"/>
        <v xml:space="preserve"> </v>
      </c>
      <c r="AQ750" s="3" t="str">
        <f t="shared" si="360"/>
        <v xml:space="preserve"> </v>
      </c>
      <c r="AR750" s="3" t="str">
        <f t="shared" si="361"/>
        <v xml:space="preserve"> </v>
      </c>
    </row>
    <row r="751" spans="1:44">
      <c r="A751" s="3">
        <f t="shared" si="362"/>
        <v>7.479999999999885</v>
      </c>
      <c r="B751" s="3">
        <f t="shared" si="382"/>
        <v>0</v>
      </c>
      <c r="C751" s="3">
        <f t="shared" si="383"/>
        <v>4.8229000000000486</v>
      </c>
      <c r="D751" s="14">
        <f t="shared" si="363"/>
        <v>-9.8523626248036983E-2</v>
      </c>
      <c r="E751" s="14">
        <f t="shared" si="356"/>
        <v>-0.1123437727139672</v>
      </c>
      <c r="F751" s="14">
        <f t="shared" si="384"/>
        <v>-0.21086739896200418</v>
      </c>
      <c r="G751" s="3">
        <f t="shared" si="357"/>
        <v>-18.40691947648688</v>
      </c>
      <c r="H751" s="3">
        <f t="shared" si="385"/>
        <v>49.143735932721896</v>
      </c>
      <c r="I751" s="3">
        <f t="shared" si="386"/>
        <v>468.37690617441211</v>
      </c>
      <c r="P751" s="3" t="str">
        <f t="shared" si="381"/>
        <v xml:space="preserve"> </v>
      </c>
      <c r="Q751" s="3" t="str">
        <f t="shared" si="364"/>
        <v xml:space="preserve"> </v>
      </c>
      <c r="R751" s="3" t="str">
        <f t="shared" si="365"/>
        <v xml:space="preserve"> </v>
      </c>
      <c r="S751" s="3" t="str">
        <f t="shared" si="366"/>
        <v xml:space="preserve"> </v>
      </c>
      <c r="T751" s="3" t="str">
        <f t="shared" si="367"/>
        <v xml:space="preserve"> </v>
      </c>
      <c r="U751" s="3" t="str">
        <f t="shared" si="368"/>
        <v xml:space="preserve"> </v>
      </c>
      <c r="V751" s="3" t="str">
        <f t="shared" si="369"/>
        <v xml:space="preserve"> </v>
      </c>
      <c r="W751" s="3" t="str">
        <f t="shared" si="370"/>
        <v xml:space="preserve"> </v>
      </c>
      <c r="X751" s="3" t="str">
        <f t="shared" si="371"/>
        <v xml:space="preserve"> </v>
      </c>
      <c r="Y751" s="3">
        <f t="shared" si="372"/>
        <v>0</v>
      </c>
      <c r="AA751" s="16" t="str">
        <f t="shared" si="373"/>
        <v>UprStage</v>
      </c>
      <c r="AC751" s="3">
        <f t="shared" si="374"/>
        <v>2.3982428571428556</v>
      </c>
      <c r="AD751" s="3">
        <f t="shared" si="375"/>
        <v>19.801588161411491</v>
      </c>
      <c r="AE751" s="3">
        <f t="shared" si="376"/>
        <v>2.4246571428571926</v>
      </c>
      <c r="AF751" s="3">
        <f t="shared" si="378"/>
        <v>11.455876646353975</v>
      </c>
      <c r="AH751" s="28">
        <f t="shared" si="379"/>
        <v>0.26300000000000001</v>
      </c>
      <c r="AI751" s="28">
        <f t="shared" si="380"/>
        <v>2.5446900494077322E-4</v>
      </c>
      <c r="AJ751" s="40">
        <f t="shared" si="377"/>
        <v>1.1455876646353974E-2</v>
      </c>
      <c r="AK751" s="28"/>
      <c r="AM751" s="14">
        <f>Rho_Coef0+Rho_Coef1*Solution!I751+Rho_Coef2*Solution!I751^2</f>
        <v>0.95582028477533076</v>
      </c>
      <c r="AO751" s="3" t="str">
        <f t="shared" si="358"/>
        <v xml:space="preserve"> </v>
      </c>
      <c r="AP751" s="3" t="str">
        <f t="shared" si="359"/>
        <v xml:space="preserve"> </v>
      </c>
      <c r="AQ751" s="3" t="str">
        <f t="shared" si="360"/>
        <v xml:space="preserve"> </v>
      </c>
      <c r="AR751" s="3" t="str">
        <f t="shared" si="361"/>
        <v xml:space="preserve"> </v>
      </c>
    </row>
    <row r="752" spans="1:44">
      <c r="A752" s="3">
        <f t="shared" si="362"/>
        <v>7.4899999999998847</v>
      </c>
      <c r="B752" s="3">
        <f t="shared" si="382"/>
        <v>0</v>
      </c>
      <c r="C752" s="3">
        <f t="shared" si="383"/>
        <v>4.8229000000000486</v>
      </c>
      <c r="D752" s="14">
        <f t="shared" si="363"/>
        <v>-9.7782290464761862E-2</v>
      </c>
      <c r="E752" s="14">
        <f t="shared" si="356"/>
        <v>-0.1123437727139672</v>
      </c>
      <c r="F752" s="14">
        <f t="shared" si="384"/>
        <v>-0.21012606317872906</v>
      </c>
      <c r="G752" s="3">
        <f t="shared" si="357"/>
        <v>-18.342207206430178</v>
      </c>
      <c r="H752" s="3">
        <f t="shared" si="385"/>
        <v>48.959666737957029</v>
      </c>
      <c r="I752" s="3">
        <f t="shared" si="386"/>
        <v>468.86742642337902</v>
      </c>
      <c r="P752" s="3" t="str">
        <f t="shared" si="381"/>
        <v xml:space="preserve"> </v>
      </c>
      <c r="Q752" s="3" t="str">
        <f t="shared" si="364"/>
        <v xml:space="preserve"> </v>
      </c>
      <c r="R752" s="3" t="str">
        <f t="shared" si="365"/>
        <v xml:space="preserve"> </v>
      </c>
      <c r="S752" s="3" t="str">
        <f t="shared" si="366"/>
        <v xml:space="preserve"> </v>
      </c>
      <c r="T752" s="3" t="str">
        <f t="shared" si="367"/>
        <v xml:space="preserve"> </v>
      </c>
      <c r="U752" s="3" t="str">
        <f t="shared" si="368"/>
        <v xml:space="preserve"> </v>
      </c>
      <c r="V752" s="3" t="str">
        <f t="shared" si="369"/>
        <v xml:space="preserve"> </v>
      </c>
      <c r="W752" s="3" t="str">
        <f t="shared" si="370"/>
        <v xml:space="preserve"> </v>
      </c>
      <c r="X752" s="3" t="str">
        <f t="shared" si="371"/>
        <v xml:space="preserve"> </v>
      </c>
      <c r="Y752" s="3">
        <f t="shared" si="372"/>
        <v>0</v>
      </c>
      <c r="AA752" s="16" t="str">
        <f t="shared" si="373"/>
        <v>UprStage</v>
      </c>
      <c r="AC752" s="3">
        <f t="shared" si="374"/>
        <v>2.3982428571428556</v>
      </c>
      <c r="AD752" s="3">
        <f t="shared" si="375"/>
        <v>19.801588161411491</v>
      </c>
      <c r="AE752" s="3">
        <f t="shared" si="376"/>
        <v>2.4246571428571926</v>
      </c>
      <c r="AF752" s="3">
        <f t="shared" si="378"/>
        <v>11.455876646353975</v>
      </c>
      <c r="AH752" s="28">
        <f t="shared" si="379"/>
        <v>0.26300000000000001</v>
      </c>
      <c r="AI752" s="28">
        <f t="shared" si="380"/>
        <v>2.5446900494077322E-4</v>
      </c>
      <c r="AJ752" s="40">
        <f t="shared" si="377"/>
        <v>1.1455876646353974E-2</v>
      </c>
      <c r="AK752" s="28"/>
      <c r="AM752" s="14">
        <f>Rho_Coef0+Rho_Coef1*Solution!I752+Rho_Coef2*Solution!I752^2</f>
        <v>0.95577478732344157</v>
      </c>
      <c r="AO752" s="3" t="str">
        <f t="shared" si="358"/>
        <v xml:space="preserve"> </v>
      </c>
      <c r="AP752" s="3" t="str">
        <f t="shared" si="359"/>
        <v xml:space="preserve"> </v>
      </c>
      <c r="AQ752" s="3" t="str">
        <f t="shared" si="360"/>
        <v xml:space="preserve"> </v>
      </c>
      <c r="AR752" s="3" t="str">
        <f t="shared" si="361"/>
        <v xml:space="preserve"> </v>
      </c>
    </row>
    <row r="753" spans="1:44">
      <c r="A753" s="3">
        <f t="shared" si="362"/>
        <v>7.4999999999998845</v>
      </c>
      <c r="B753" s="3">
        <f t="shared" si="382"/>
        <v>0</v>
      </c>
      <c r="C753" s="3">
        <f t="shared" si="383"/>
        <v>4.8229000000000486</v>
      </c>
      <c r="D753" s="14">
        <f t="shared" si="363"/>
        <v>-9.7046381759351485E-2</v>
      </c>
      <c r="E753" s="14">
        <f t="shared" si="356"/>
        <v>-0.1123437727139672</v>
      </c>
      <c r="F753" s="14">
        <f t="shared" si="384"/>
        <v>-0.20939015447331868</v>
      </c>
      <c r="G753" s="3">
        <f t="shared" si="357"/>
        <v>-18.277968673830006</v>
      </c>
      <c r="H753" s="3">
        <f t="shared" si="385"/>
        <v>48.776244665892726</v>
      </c>
      <c r="I753" s="3">
        <f t="shared" si="386"/>
        <v>469.35610919232488</v>
      </c>
      <c r="P753" s="3" t="str">
        <f t="shared" si="381"/>
        <v xml:space="preserve"> </v>
      </c>
      <c r="Q753" s="3" t="str">
        <f t="shared" si="364"/>
        <v xml:space="preserve"> </v>
      </c>
      <c r="R753" s="3" t="str">
        <f t="shared" si="365"/>
        <v xml:space="preserve"> </v>
      </c>
      <c r="S753" s="3" t="str">
        <f t="shared" si="366"/>
        <v xml:space="preserve"> </v>
      </c>
      <c r="T753" s="3" t="str">
        <f t="shared" si="367"/>
        <v xml:space="preserve"> </v>
      </c>
      <c r="U753" s="3" t="str">
        <f t="shared" si="368"/>
        <v xml:space="preserve"> </v>
      </c>
      <c r="V753" s="3" t="str">
        <f t="shared" si="369"/>
        <v xml:space="preserve"> </v>
      </c>
      <c r="W753" s="3" t="str">
        <f t="shared" si="370"/>
        <v xml:space="preserve"> </v>
      </c>
      <c r="X753" s="3" t="str">
        <f t="shared" si="371"/>
        <v xml:space="preserve"> </v>
      </c>
      <c r="Y753" s="3">
        <f t="shared" si="372"/>
        <v>0</v>
      </c>
      <c r="AA753" s="16" t="str">
        <f t="shared" si="373"/>
        <v>UprStage</v>
      </c>
      <c r="AC753" s="3">
        <f t="shared" si="374"/>
        <v>2.3982428571428556</v>
      </c>
      <c r="AD753" s="3">
        <f t="shared" si="375"/>
        <v>19.801588161411491</v>
      </c>
      <c r="AE753" s="3">
        <f t="shared" si="376"/>
        <v>2.4246571428571926</v>
      </c>
      <c r="AF753" s="3">
        <f t="shared" si="378"/>
        <v>11.455876646353975</v>
      </c>
      <c r="AH753" s="28">
        <f t="shared" si="379"/>
        <v>0.26300000000000001</v>
      </c>
      <c r="AI753" s="28">
        <f t="shared" si="380"/>
        <v>2.5446900494077322E-4</v>
      </c>
      <c r="AJ753" s="40">
        <f t="shared" si="377"/>
        <v>1.1455876646353974E-2</v>
      </c>
      <c r="AK753" s="28"/>
      <c r="AM753" s="14">
        <f>Rho_Coef0+Rho_Coef1*Solution!I753+Rho_Coef2*Solution!I753^2</f>
        <v>0.95572946193218411</v>
      </c>
      <c r="AO753" s="3" t="str">
        <f t="shared" si="358"/>
        <v xml:space="preserve"> </v>
      </c>
      <c r="AP753" s="3" t="str">
        <f t="shared" si="359"/>
        <v xml:space="preserve"> </v>
      </c>
      <c r="AQ753" s="3" t="str">
        <f t="shared" si="360"/>
        <v xml:space="preserve"> </v>
      </c>
      <c r="AR753" s="3" t="str">
        <f t="shared" si="361"/>
        <v xml:space="preserve"> </v>
      </c>
    </row>
    <row r="754" spans="1:44">
      <c r="A754" s="3">
        <f t="shared" si="362"/>
        <v>7.5099999999998843</v>
      </c>
      <c r="B754" s="3">
        <f t="shared" si="382"/>
        <v>0</v>
      </c>
      <c r="C754" s="3">
        <f t="shared" si="383"/>
        <v>4.8229000000000486</v>
      </c>
      <c r="D754" s="14">
        <f t="shared" si="363"/>
        <v>-9.6315851081730505E-2</v>
      </c>
      <c r="E754" s="14">
        <f t="shared" si="356"/>
        <v>-0.1123437727139672</v>
      </c>
      <c r="F754" s="14">
        <f t="shared" si="384"/>
        <v>-0.20865962379569769</v>
      </c>
      <c r="G754" s="3">
        <f t="shared" si="357"/>
        <v>-18.214199597034519</v>
      </c>
      <c r="H754" s="3">
        <f t="shared" si="385"/>
        <v>48.593464979154426</v>
      </c>
      <c r="I754" s="3">
        <f t="shared" si="386"/>
        <v>469.84296092900394</v>
      </c>
      <c r="P754" s="3" t="str">
        <f t="shared" si="381"/>
        <v xml:space="preserve"> </v>
      </c>
      <c r="Q754" s="3" t="str">
        <f t="shared" si="364"/>
        <v xml:space="preserve"> </v>
      </c>
      <c r="R754" s="3" t="str">
        <f t="shared" si="365"/>
        <v xml:space="preserve"> </v>
      </c>
      <c r="S754" s="3" t="str">
        <f t="shared" si="366"/>
        <v xml:space="preserve"> </v>
      </c>
      <c r="T754" s="3" t="str">
        <f t="shared" si="367"/>
        <v xml:space="preserve"> </v>
      </c>
      <c r="U754" s="3" t="str">
        <f t="shared" si="368"/>
        <v xml:space="preserve"> </v>
      </c>
      <c r="V754" s="3" t="str">
        <f t="shared" si="369"/>
        <v xml:space="preserve"> </v>
      </c>
      <c r="W754" s="3" t="str">
        <f t="shared" si="370"/>
        <v xml:space="preserve"> </v>
      </c>
      <c r="X754" s="3" t="str">
        <f t="shared" si="371"/>
        <v xml:space="preserve"> </v>
      </c>
      <c r="Y754" s="3">
        <f t="shared" si="372"/>
        <v>0</v>
      </c>
      <c r="AA754" s="16" t="str">
        <f t="shared" si="373"/>
        <v>UprStage</v>
      </c>
      <c r="AC754" s="3">
        <f t="shared" si="374"/>
        <v>2.3982428571428556</v>
      </c>
      <c r="AD754" s="3">
        <f t="shared" si="375"/>
        <v>19.801588161411491</v>
      </c>
      <c r="AE754" s="3">
        <f t="shared" si="376"/>
        <v>2.4246571428571926</v>
      </c>
      <c r="AF754" s="3">
        <f t="shared" si="378"/>
        <v>11.455876646353975</v>
      </c>
      <c r="AH754" s="28">
        <f t="shared" si="379"/>
        <v>0.26300000000000001</v>
      </c>
      <c r="AI754" s="28">
        <f t="shared" si="380"/>
        <v>2.5446900494077322E-4</v>
      </c>
      <c r="AJ754" s="40">
        <f t="shared" si="377"/>
        <v>1.1455876646353974E-2</v>
      </c>
      <c r="AK754" s="28"/>
      <c r="AM754" s="14">
        <f>Rho_Coef0+Rho_Coef1*Solution!I754+Rho_Coef2*Solution!I754^2</f>
        <v>0.95568430798523074</v>
      </c>
      <c r="AO754" s="3" t="str">
        <f t="shared" si="358"/>
        <v xml:space="preserve"> </v>
      </c>
      <c r="AP754" s="3" t="str">
        <f t="shared" si="359"/>
        <v xml:space="preserve"> </v>
      </c>
      <c r="AQ754" s="3" t="str">
        <f t="shared" si="360"/>
        <v xml:space="preserve"> </v>
      </c>
      <c r="AR754" s="3" t="str">
        <f t="shared" si="361"/>
        <v xml:space="preserve"> </v>
      </c>
    </row>
    <row r="755" spans="1:44">
      <c r="A755" s="3">
        <f t="shared" si="362"/>
        <v>7.5199999999998841</v>
      </c>
      <c r="B755" s="3">
        <f t="shared" si="382"/>
        <v>0</v>
      </c>
      <c r="C755" s="3">
        <f t="shared" si="383"/>
        <v>4.8229000000000486</v>
      </c>
      <c r="D755" s="14">
        <f t="shared" si="363"/>
        <v>-9.5590649952089685E-2</v>
      </c>
      <c r="E755" s="14">
        <f t="shared" si="356"/>
        <v>-0.1123437727139672</v>
      </c>
      <c r="F755" s="14">
        <f t="shared" si="384"/>
        <v>-0.20793442266605688</v>
      </c>
      <c r="G755" s="3">
        <f t="shared" si="357"/>
        <v>-18.150895744171226</v>
      </c>
      <c r="H755" s="3">
        <f t="shared" si="385"/>
        <v>48.411322983184078</v>
      </c>
      <c r="I755" s="3">
        <f t="shared" si="386"/>
        <v>470.32798803400829</v>
      </c>
      <c r="P755" s="3" t="str">
        <f t="shared" si="381"/>
        <v xml:space="preserve"> </v>
      </c>
      <c r="Q755" s="3" t="str">
        <f t="shared" si="364"/>
        <v xml:space="preserve"> </v>
      </c>
      <c r="R755" s="3" t="str">
        <f t="shared" si="365"/>
        <v xml:space="preserve"> </v>
      </c>
      <c r="S755" s="3" t="str">
        <f t="shared" si="366"/>
        <v xml:space="preserve"> </v>
      </c>
      <c r="T755" s="3" t="str">
        <f t="shared" si="367"/>
        <v xml:space="preserve"> </v>
      </c>
      <c r="U755" s="3" t="str">
        <f t="shared" si="368"/>
        <v xml:space="preserve"> </v>
      </c>
      <c r="V755" s="3" t="str">
        <f t="shared" si="369"/>
        <v xml:space="preserve"> </v>
      </c>
      <c r="W755" s="3" t="str">
        <f t="shared" si="370"/>
        <v xml:space="preserve"> </v>
      </c>
      <c r="X755" s="3" t="str">
        <f t="shared" si="371"/>
        <v xml:space="preserve"> </v>
      </c>
      <c r="Y755" s="3">
        <f t="shared" si="372"/>
        <v>0</v>
      </c>
      <c r="AA755" s="16" t="str">
        <f t="shared" si="373"/>
        <v>UprStage</v>
      </c>
      <c r="AC755" s="3">
        <f t="shared" si="374"/>
        <v>2.3982428571428556</v>
      </c>
      <c r="AD755" s="3">
        <f t="shared" si="375"/>
        <v>19.801588161411491</v>
      </c>
      <c r="AE755" s="3">
        <f t="shared" si="376"/>
        <v>2.4246571428571926</v>
      </c>
      <c r="AF755" s="3">
        <f t="shared" si="378"/>
        <v>11.455876646353975</v>
      </c>
      <c r="AH755" s="28">
        <f t="shared" si="379"/>
        <v>0.26300000000000001</v>
      </c>
      <c r="AI755" s="28">
        <f t="shared" si="380"/>
        <v>2.5446900494077322E-4</v>
      </c>
      <c r="AJ755" s="40">
        <f t="shared" si="377"/>
        <v>1.1455876646353974E-2</v>
      </c>
      <c r="AK755" s="28"/>
      <c r="AM755" s="14">
        <f>Rho_Coef0+Rho_Coef1*Solution!I755+Rho_Coef2*Solution!I755^2</f>
        <v>0.95563932487078151</v>
      </c>
      <c r="AO755" s="3" t="str">
        <f t="shared" si="358"/>
        <v xml:space="preserve"> </v>
      </c>
      <c r="AP755" s="3" t="str">
        <f t="shared" si="359"/>
        <v xml:space="preserve"> </v>
      </c>
      <c r="AQ755" s="3" t="str">
        <f t="shared" si="360"/>
        <v xml:space="preserve"> </v>
      </c>
      <c r="AR755" s="3" t="str">
        <f t="shared" si="361"/>
        <v xml:space="preserve"> </v>
      </c>
    </row>
    <row r="756" spans="1:44">
      <c r="A756" s="3">
        <f t="shared" si="362"/>
        <v>7.5299999999998839</v>
      </c>
      <c r="B756" s="3">
        <f t="shared" si="382"/>
        <v>0</v>
      </c>
      <c r="C756" s="3">
        <f t="shared" si="383"/>
        <v>4.8229000000000486</v>
      </c>
      <c r="D756" s="14">
        <f t="shared" si="363"/>
        <v>-9.4870730453012919E-2</v>
      </c>
      <c r="E756" s="14">
        <f t="shared" si="356"/>
        <v>-0.1123437727139672</v>
      </c>
      <c r="F756" s="14">
        <f t="shared" si="384"/>
        <v>-0.20721450316698012</v>
      </c>
      <c r="G756" s="3">
        <f t="shared" si="357"/>
        <v>-18.088052932459746</v>
      </c>
      <c r="H756" s="3">
        <f t="shared" si="385"/>
        <v>48.229814025742364</v>
      </c>
      <c r="I756" s="3">
        <f t="shared" si="386"/>
        <v>470.81119686119354</v>
      </c>
      <c r="P756" s="3" t="str">
        <f t="shared" si="381"/>
        <v xml:space="preserve"> </v>
      </c>
      <c r="Q756" s="3" t="str">
        <f t="shared" si="364"/>
        <v xml:space="preserve"> </v>
      </c>
      <c r="R756" s="3" t="str">
        <f t="shared" si="365"/>
        <v xml:space="preserve"> </v>
      </c>
      <c r="S756" s="3" t="str">
        <f t="shared" si="366"/>
        <v xml:space="preserve"> </v>
      </c>
      <c r="T756" s="3" t="str">
        <f t="shared" si="367"/>
        <v xml:space="preserve"> </v>
      </c>
      <c r="U756" s="3" t="str">
        <f t="shared" si="368"/>
        <v xml:space="preserve"> </v>
      </c>
      <c r="V756" s="3" t="str">
        <f t="shared" si="369"/>
        <v xml:space="preserve"> </v>
      </c>
      <c r="W756" s="3" t="str">
        <f t="shared" si="370"/>
        <v xml:space="preserve"> </v>
      </c>
      <c r="X756" s="3" t="str">
        <f t="shared" si="371"/>
        <v xml:space="preserve"> </v>
      </c>
      <c r="Y756" s="3">
        <f t="shared" si="372"/>
        <v>0</v>
      </c>
      <c r="AA756" s="16" t="str">
        <f t="shared" si="373"/>
        <v>UprStage</v>
      </c>
      <c r="AC756" s="3">
        <f t="shared" si="374"/>
        <v>2.3982428571428556</v>
      </c>
      <c r="AD756" s="3">
        <f t="shared" si="375"/>
        <v>19.801588161411491</v>
      </c>
      <c r="AE756" s="3">
        <f t="shared" si="376"/>
        <v>2.4246571428571926</v>
      </c>
      <c r="AF756" s="3">
        <f t="shared" si="378"/>
        <v>11.455876646353975</v>
      </c>
      <c r="AH756" s="28">
        <f t="shared" si="379"/>
        <v>0.26300000000000001</v>
      </c>
      <c r="AI756" s="28">
        <f t="shared" si="380"/>
        <v>2.5446900494077322E-4</v>
      </c>
      <c r="AJ756" s="40">
        <f t="shared" si="377"/>
        <v>1.1455876646353974E-2</v>
      </c>
      <c r="AK756" s="28"/>
      <c r="AM756" s="14">
        <f>Rho_Coef0+Rho_Coef1*Solution!I756+Rho_Coef2*Solution!I756^2</f>
        <v>0.95559451198152412</v>
      </c>
      <c r="AO756" s="3" t="str">
        <f t="shared" si="358"/>
        <v xml:space="preserve"> </v>
      </c>
      <c r="AP756" s="3" t="str">
        <f t="shared" si="359"/>
        <v xml:space="preserve"> </v>
      </c>
      <c r="AQ756" s="3" t="str">
        <f t="shared" si="360"/>
        <v xml:space="preserve"> </v>
      </c>
      <c r="AR756" s="3" t="str">
        <f t="shared" si="361"/>
        <v xml:space="preserve"> </v>
      </c>
    </row>
    <row r="757" spans="1:44">
      <c r="A757" s="3">
        <f t="shared" si="362"/>
        <v>7.5399999999998837</v>
      </c>
      <c r="B757" s="3">
        <f t="shared" si="382"/>
        <v>0</v>
      </c>
      <c r="C757" s="3">
        <f t="shared" si="383"/>
        <v>4.8229000000000486</v>
      </c>
      <c r="D757" s="14">
        <f t="shared" si="363"/>
        <v>-9.4156045221731738E-2</v>
      </c>
      <c r="E757" s="14">
        <f t="shared" si="356"/>
        <v>-0.1123437727139672</v>
      </c>
      <c r="F757" s="14">
        <f t="shared" si="384"/>
        <v>-0.20649981793569894</v>
      </c>
      <c r="G757" s="3">
        <f t="shared" si="357"/>
        <v>-18.025667027535686</v>
      </c>
      <c r="H757" s="3">
        <f t="shared" si="385"/>
        <v>48.048933496417767</v>
      </c>
      <c r="I757" s="3">
        <f t="shared" si="386"/>
        <v>471.29259371809957</v>
      </c>
      <c r="P757" s="3" t="str">
        <f t="shared" si="381"/>
        <v xml:space="preserve"> </v>
      </c>
      <c r="Q757" s="3" t="str">
        <f t="shared" si="364"/>
        <v xml:space="preserve"> </v>
      </c>
      <c r="R757" s="3" t="str">
        <f t="shared" si="365"/>
        <v xml:space="preserve"> </v>
      </c>
      <c r="S757" s="3" t="str">
        <f t="shared" si="366"/>
        <v xml:space="preserve"> </v>
      </c>
      <c r="T757" s="3" t="str">
        <f t="shared" si="367"/>
        <v xml:space="preserve"> </v>
      </c>
      <c r="U757" s="3" t="str">
        <f t="shared" si="368"/>
        <v xml:space="preserve"> </v>
      </c>
      <c r="V757" s="3" t="str">
        <f t="shared" si="369"/>
        <v xml:space="preserve"> </v>
      </c>
      <c r="W757" s="3" t="str">
        <f t="shared" si="370"/>
        <v xml:space="preserve"> </v>
      </c>
      <c r="X757" s="3" t="str">
        <f t="shared" si="371"/>
        <v xml:space="preserve"> </v>
      </c>
      <c r="Y757" s="3">
        <f t="shared" si="372"/>
        <v>0</v>
      </c>
      <c r="AA757" s="16" t="str">
        <f t="shared" si="373"/>
        <v>UprStage</v>
      </c>
      <c r="AC757" s="3">
        <f t="shared" si="374"/>
        <v>2.3982428571428556</v>
      </c>
      <c r="AD757" s="3">
        <f t="shared" si="375"/>
        <v>19.801588161411491</v>
      </c>
      <c r="AE757" s="3">
        <f t="shared" si="376"/>
        <v>2.4246571428571926</v>
      </c>
      <c r="AF757" s="3">
        <f t="shared" si="378"/>
        <v>11.455876646353975</v>
      </c>
      <c r="AH757" s="28">
        <f t="shared" si="379"/>
        <v>0.26300000000000001</v>
      </c>
      <c r="AI757" s="28">
        <f t="shared" si="380"/>
        <v>2.5446900494077322E-4</v>
      </c>
      <c r="AJ757" s="40">
        <f t="shared" si="377"/>
        <v>1.1455876646353974E-2</v>
      </c>
      <c r="AK757" s="28"/>
      <c r="AM757" s="14">
        <f>Rho_Coef0+Rho_Coef1*Solution!I757+Rho_Coef2*Solution!I757^2</f>
        <v>0.95554986871459158</v>
      </c>
      <c r="AO757" s="3" t="str">
        <f t="shared" si="358"/>
        <v xml:space="preserve"> </v>
      </c>
      <c r="AP757" s="3" t="str">
        <f t="shared" si="359"/>
        <v xml:space="preserve"> </v>
      </c>
      <c r="AQ757" s="3" t="str">
        <f t="shared" si="360"/>
        <v xml:space="preserve"> </v>
      </c>
      <c r="AR757" s="3" t="str">
        <f t="shared" si="361"/>
        <v xml:space="preserve"> </v>
      </c>
    </row>
    <row r="758" spans="1:44">
      <c r="A758" s="3">
        <f t="shared" si="362"/>
        <v>7.5499999999998835</v>
      </c>
      <c r="B758" s="3">
        <f t="shared" si="382"/>
        <v>0</v>
      </c>
      <c r="C758" s="3">
        <f t="shared" si="383"/>
        <v>4.8229000000000486</v>
      </c>
      <c r="D758" s="14">
        <f t="shared" si="363"/>
        <v>-9.3446547442504163E-2</v>
      </c>
      <c r="E758" s="14">
        <f t="shared" si="356"/>
        <v>-0.1123437727139672</v>
      </c>
      <c r="F758" s="14">
        <f t="shared" si="384"/>
        <v>-0.20579032015647136</v>
      </c>
      <c r="G758" s="3">
        <f t="shared" si="357"/>
        <v>-17.963733942785392</v>
      </c>
      <c r="H758" s="3">
        <f t="shared" si="385"/>
        <v>47.868676826142412</v>
      </c>
      <c r="I758" s="3">
        <f t="shared" si="386"/>
        <v>471.77218486636662</v>
      </c>
      <c r="P758" s="3" t="str">
        <f t="shared" si="381"/>
        <v xml:space="preserve"> </v>
      </c>
      <c r="Q758" s="3" t="str">
        <f t="shared" si="364"/>
        <v xml:space="preserve"> </v>
      </c>
      <c r="R758" s="3" t="str">
        <f t="shared" si="365"/>
        <v xml:space="preserve"> </v>
      </c>
      <c r="S758" s="3" t="str">
        <f t="shared" si="366"/>
        <v xml:space="preserve"> </v>
      </c>
      <c r="T758" s="3" t="str">
        <f t="shared" si="367"/>
        <v xml:space="preserve"> </v>
      </c>
      <c r="U758" s="3" t="str">
        <f t="shared" si="368"/>
        <v xml:space="preserve"> </v>
      </c>
      <c r="V758" s="3" t="str">
        <f t="shared" si="369"/>
        <v xml:space="preserve"> </v>
      </c>
      <c r="W758" s="3" t="str">
        <f t="shared" si="370"/>
        <v xml:space="preserve"> </v>
      </c>
      <c r="X758" s="3" t="str">
        <f t="shared" si="371"/>
        <v xml:space="preserve"> </v>
      </c>
      <c r="Y758" s="3">
        <f t="shared" si="372"/>
        <v>0</v>
      </c>
      <c r="AA758" s="16" t="str">
        <f t="shared" si="373"/>
        <v>UprStage</v>
      </c>
      <c r="AC758" s="3">
        <f t="shared" si="374"/>
        <v>2.3982428571428556</v>
      </c>
      <c r="AD758" s="3">
        <f t="shared" si="375"/>
        <v>19.801588161411491</v>
      </c>
      <c r="AE758" s="3">
        <f t="shared" si="376"/>
        <v>2.4246571428571926</v>
      </c>
      <c r="AF758" s="3">
        <f t="shared" si="378"/>
        <v>11.455876646353975</v>
      </c>
      <c r="AH758" s="28">
        <f t="shared" si="379"/>
        <v>0.26300000000000001</v>
      </c>
      <c r="AI758" s="28">
        <f t="shared" si="380"/>
        <v>2.5446900494077322E-4</v>
      </c>
      <c r="AJ758" s="40">
        <f t="shared" si="377"/>
        <v>1.1455876646353974E-2</v>
      </c>
      <c r="AK758" s="28"/>
      <c r="AM758" s="14">
        <f>Rho_Coef0+Rho_Coef1*Solution!I758+Rho_Coef2*Solution!I758^2</f>
        <v>0.95550539447152383</v>
      </c>
      <c r="AO758" s="3" t="str">
        <f t="shared" si="358"/>
        <v xml:space="preserve"> </v>
      </c>
      <c r="AP758" s="3" t="str">
        <f t="shared" si="359"/>
        <v xml:space="preserve"> </v>
      </c>
      <c r="AQ758" s="3" t="str">
        <f t="shared" si="360"/>
        <v xml:space="preserve"> </v>
      </c>
      <c r="AR758" s="3" t="str">
        <f t="shared" si="361"/>
        <v xml:space="preserve"> </v>
      </c>
    </row>
    <row r="759" spans="1:44">
      <c r="A759" s="3">
        <f t="shared" si="362"/>
        <v>7.5599999999998833</v>
      </c>
      <c r="B759" s="3">
        <f t="shared" si="382"/>
        <v>0</v>
      </c>
      <c r="C759" s="3">
        <f t="shared" si="383"/>
        <v>4.8229000000000486</v>
      </c>
      <c r="D759" s="14">
        <f t="shared" si="363"/>
        <v>-9.2742190839116098E-2</v>
      </c>
      <c r="E759" s="14">
        <f t="shared" si="356"/>
        <v>-0.1123437727139672</v>
      </c>
      <c r="F759" s="14">
        <f t="shared" si="384"/>
        <v>-0.20508596355308328</v>
      </c>
      <c r="G759" s="3">
        <f t="shared" si="357"/>
        <v>-17.902249638691366</v>
      </c>
      <c r="H759" s="3">
        <f t="shared" si="385"/>
        <v>47.689039486714556</v>
      </c>
      <c r="I759" s="3">
        <f t="shared" si="386"/>
        <v>472.24997652214608</v>
      </c>
      <c r="P759" s="3" t="str">
        <f t="shared" si="381"/>
        <v xml:space="preserve"> </v>
      </c>
      <c r="Q759" s="3" t="str">
        <f t="shared" si="364"/>
        <v xml:space="preserve"> </v>
      </c>
      <c r="R759" s="3" t="str">
        <f t="shared" si="365"/>
        <v xml:space="preserve"> </v>
      </c>
      <c r="S759" s="3" t="str">
        <f t="shared" si="366"/>
        <v xml:space="preserve"> </v>
      </c>
      <c r="T759" s="3" t="str">
        <f t="shared" si="367"/>
        <v xml:space="preserve"> </v>
      </c>
      <c r="U759" s="3" t="str">
        <f t="shared" si="368"/>
        <v xml:space="preserve"> </v>
      </c>
      <c r="V759" s="3" t="str">
        <f t="shared" si="369"/>
        <v xml:space="preserve"> </v>
      </c>
      <c r="W759" s="3" t="str">
        <f t="shared" si="370"/>
        <v xml:space="preserve"> </v>
      </c>
      <c r="X759" s="3" t="str">
        <f t="shared" si="371"/>
        <v xml:space="preserve"> </v>
      </c>
      <c r="Y759" s="3">
        <f t="shared" si="372"/>
        <v>0</v>
      </c>
      <c r="AA759" s="16" t="str">
        <f t="shared" si="373"/>
        <v>UprStage</v>
      </c>
      <c r="AC759" s="3">
        <f t="shared" si="374"/>
        <v>2.3982428571428556</v>
      </c>
      <c r="AD759" s="3">
        <f t="shared" si="375"/>
        <v>19.801588161411491</v>
      </c>
      <c r="AE759" s="3">
        <f t="shared" si="376"/>
        <v>2.4246571428571926</v>
      </c>
      <c r="AF759" s="3">
        <f t="shared" si="378"/>
        <v>11.455876646353975</v>
      </c>
      <c r="AH759" s="28">
        <f t="shared" si="379"/>
        <v>0.26300000000000001</v>
      </c>
      <c r="AI759" s="28">
        <f t="shared" si="380"/>
        <v>2.5446900494077322E-4</v>
      </c>
      <c r="AJ759" s="40">
        <f t="shared" si="377"/>
        <v>1.1455876646353974E-2</v>
      </c>
      <c r="AK759" s="28"/>
      <c r="AM759" s="14">
        <f>Rho_Coef0+Rho_Coef1*Solution!I759+Rho_Coef2*Solution!I759^2</f>
        <v>0.9554610886582271</v>
      </c>
      <c r="AO759" s="3" t="str">
        <f t="shared" si="358"/>
        <v xml:space="preserve"> </v>
      </c>
      <c r="AP759" s="3" t="str">
        <f t="shared" si="359"/>
        <v xml:space="preserve"> </v>
      </c>
      <c r="AQ759" s="3" t="str">
        <f t="shared" si="360"/>
        <v xml:space="preserve"> </v>
      </c>
      <c r="AR759" s="3" t="str">
        <f t="shared" si="361"/>
        <v xml:space="preserve"> </v>
      </c>
    </row>
    <row r="760" spans="1:44">
      <c r="A760" s="3">
        <f t="shared" si="362"/>
        <v>7.569999999999883</v>
      </c>
      <c r="B760" s="3">
        <f t="shared" si="382"/>
        <v>0</v>
      </c>
      <c r="C760" s="3">
        <f t="shared" si="383"/>
        <v>4.8229000000000486</v>
      </c>
      <c r="D760" s="14">
        <f t="shared" si="363"/>
        <v>-9.2042929667503007E-2</v>
      </c>
      <c r="E760" s="14">
        <f t="shared" si="356"/>
        <v>-0.1123437727139672</v>
      </c>
      <c r="F760" s="14">
        <f t="shared" si="384"/>
        <v>-0.20438670238147022</v>
      </c>
      <c r="G760" s="3">
        <f t="shared" si="357"/>
        <v>-17.841210122188226</v>
      </c>
      <c r="H760" s="3">
        <f t="shared" si="385"/>
        <v>47.510016990327642</v>
      </c>
      <c r="I760" s="3">
        <f t="shared" si="386"/>
        <v>472.72597485650715</v>
      </c>
      <c r="P760" s="3" t="str">
        <f t="shared" si="381"/>
        <v xml:space="preserve"> </v>
      </c>
      <c r="Q760" s="3" t="str">
        <f t="shared" si="364"/>
        <v xml:space="preserve"> </v>
      </c>
      <c r="R760" s="3" t="str">
        <f t="shared" si="365"/>
        <v xml:space="preserve"> </v>
      </c>
      <c r="S760" s="3" t="str">
        <f t="shared" si="366"/>
        <v xml:space="preserve"> </v>
      </c>
      <c r="T760" s="3" t="str">
        <f t="shared" si="367"/>
        <v xml:space="preserve"> </v>
      </c>
      <c r="U760" s="3" t="str">
        <f t="shared" si="368"/>
        <v xml:space="preserve"> </v>
      </c>
      <c r="V760" s="3" t="str">
        <f t="shared" si="369"/>
        <v xml:space="preserve"> </v>
      </c>
      <c r="W760" s="3" t="str">
        <f t="shared" si="370"/>
        <v xml:space="preserve"> </v>
      </c>
      <c r="X760" s="3" t="str">
        <f t="shared" si="371"/>
        <v xml:space="preserve"> </v>
      </c>
      <c r="Y760" s="3">
        <f t="shared" si="372"/>
        <v>0</v>
      </c>
      <c r="AA760" s="16" t="str">
        <f t="shared" si="373"/>
        <v>UprStage</v>
      </c>
      <c r="AC760" s="3">
        <f t="shared" si="374"/>
        <v>2.3982428571428556</v>
      </c>
      <c r="AD760" s="3">
        <f t="shared" si="375"/>
        <v>19.801588161411491</v>
      </c>
      <c r="AE760" s="3">
        <f t="shared" si="376"/>
        <v>2.4246571428571926</v>
      </c>
      <c r="AF760" s="3">
        <f t="shared" si="378"/>
        <v>11.455876646353975</v>
      </c>
      <c r="AH760" s="28">
        <f t="shared" si="379"/>
        <v>0.26300000000000001</v>
      </c>
      <c r="AI760" s="28">
        <f t="shared" si="380"/>
        <v>2.5446900494077322E-4</v>
      </c>
      <c r="AJ760" s="40">
        <f t="shared" si="377"/>
        <v>1.1455876646353974E-2</v>
      </c>
      <c r="AK760" s="28"/>
      <c r="AM760" s="14">
        <f>Rho_Coef0+Rho_Coef1*Solution!I760+Rho_Coef2*Solution!I760^2</f>
        <v>0.95541695068493504</v>
      </c>
      <c r="AO760" s="3" t="str">
        <f t="shared" si="358"/>
        <v xml:space="preserve"> </v>
      </c>
      <c r="AP760" s="3" t="str">
        <f t="shared" si="359"/>
        <v xml:space="preserve"> </v>
      </c>
      <c r="AQ760" s="3" t="str">
        <f t="shared" si="360"/>
        <v xml:space="preserve"> </v>
      </c>
      <c r="AR760" s="3" t="str">
        <f t="shared" si="361"/>
        <v xml:space="preserve"> </v>
      </c>
    </row>
    <row r="761" spans="1:44">
      <c r="A761" s="3">
        <f t="shared" si="362"/>
        <v>7.5799999999998828</v>
      </c>
      <c r="B761" s="3">
        <f t="shared" si="382"/>
        <v>0</v>
      </c>
      <c r="C761" s="3">
        <f t="shared" si="383"/>
        <v>4.8229000000000486</v>
      </c>
      <c r="D761" s="14">
        <f t="shared" si="363"/>
        <v>-9.1348718708489526E-2</v>
      </c>
      <c r="E761" s="14">
        <f t="shared" si="356"/>
        <v>-0.1123437727139672</v>
      </c>
      <c r="F761" s="14">
        <f t="shared" si="384"/>
        <v>-0.20369249142245671</v>
      </c>
      <c r="G761" s="3">
        <f t="shared" si="357"/>
        <v>-17.780611446028907</v>
      </c>
      <c r="H761" s="3">
        <f t="shared" si="385"/>
        <v>47.331604889105762</v>
      </c>
      <c r="I761" s="3">
        <f t="shared" si="386"/>
        <v>473.20018599583813</v>
      </c>
      <c r="P761" s="3" t="str">
        <f t="shared" si="381"/>
        <v xml:space="preserve"> </v>
      </c>
      <c r="Q761" s="3" t="str">
        <f t="shared" si="364"/>
        <v xml:space="preserve"> </v>
      </c>
      <c r="R761" s="3" t="str">
        <f t="shared" si="365"/>
        <v xml:space="preserve"> </v>
      </c>
      <c r="S761" s="3" t="str">
        <f t="shared" si="366"/>
        <v xml:space="preserve"> </v>
      </c>
      <c r="T761" s="3" t="str">
        <f t="shared" si="367"/>
        <v xml:space="preserve"> </v>
      </c>
      <c r="U761" s="3" t="str">
        <f t="shared" si="368"/>
        <v xml:space="preserve"> </v>
      </c>
      <c r="V761" s="3" t="str">
        <f t="shared" si="369"/>
        <v xml:space="preserve"> </v>
      </c>
      <c r="W761" s="3" t="str">
        <f t="shared" si="370"/>
        <v xml:space="preserve"> </v>
      </c>
      <c r="X761" s="3" t="str">
        <f t="shared" si="371"/>
        <v xml:space="preserve"> </v>
      </c>
      <c r="Y761" s="3">
        <f t="shared" si="372"/>
        <v>0</v>
      </c>
      <c r="AA761" s="16" t="str">
        <f t="shared" si="373"/>
        <v>UprStage</v>
      </c>
      <c r="AC761" s="3">
        <f t="shared" si="374"/>
        <v>2.3982428571428556</v>
      </c>
      <c r="AD761" s="3">
        <f t="shared" si="375"/>
        <v>19.801588161411491</v>
      </c>
      <c r="AE761" s="3">
        <f t="shared" si="376"/>
        <v>2.4246571428571926</v>
      </c>
      <c r="AF761" s="3">
        <f t="shared" si="378"/>
        <v>11.455876646353975</v>
      </c>
      <c r="AH761" s="28">
        <f t="shared" si="379"/>
        <v>0.26300000000000001</v>
      </c>
      <c r="AI761" s="28">
        <f t="shared" si="380"/>
        <v>2.5446900494077322E-4</v>
      </c>
      <c r="AJ761" s="40">
        <f t="shared" si="377"/>
        <v>1.1455876646353974E-2</v>
      </c>
      <c r="AK761" s="28"/>
      <c r="AM761" s="14">
        <f>Rho_Coef0+Rho_Coef1*Solution!I761+Rho_Coef2*Solution!I761^2</f>
        <v>0.95537297996616977</v>
      </c>
      <c r="AO761" s="3" t="str">
        <f t="shared" si="358"/>
        <v xml:space="preserve"> </v>
      </c>
      <c r="AP761" s="3" t="str">
        <f t="shared" si="359"/>
        <v xml:space="preserve"> </v>
      </c>
      <c r="AQ761" s="3" t="str">
        <f t="shared" si="360"/>
        <v xml:space="preserve"> </v>
      </c>
      <c r="AR761" s="3" t="str">
        <f t="shared" si="361"/>
        <v xml:space="preserve"> </v>
      </c>
    </row>
    <row r="762" spans="1:44">
      <c r="A762" s="3">
        <f t="shared" si="362"/>
        <v>7.5899999999998826</v>
      </c>
      <c r="B762" s="3">
        <f t="shared" si="382"/>
        <v>0</v>
      </c>
      <c r="C762" s="3">
        <f t="shared" si="383"/>
        <v>4.8229000000000486</v>
      </c>
      <c r="D762" s="14">
        <f t="shared" si="363"/>
        <v>-9.0659513260644933E-2</v>
      </c>
      <c r="E762" s="14">
        <f t="shared" si="356"/>
        <v>-0.1123437727139672</v>
      </c>
      <c r="F762" s="14">
        <f t="shared" si="384"/>
        <v>-0.20300328597461215</v>
      </c>
      <c r="G762" s="3">
        <f t="shared" si="357"/>
        <v>-17.720449708161038</v>
      </c>
      <c r="H762" s="3">
        <f t="shared" si="385"/>
        <v>47.153798774645473</v>
      </c>
      <c r="I762" s="3">
        <f t="shared" si="386"/>
        <v>473.67261602224374</v>
      </c>
      <c r="P762" s="3" t="str">
        <f t="shared" si="381"/>
        <v xml:space="preserve"> </v>
      </c>
      <c r="Q762" s="3" t="str">
        <f t="shared" si="364"/>
        <v xml:space="preserve"> </v>
      </c>
      <c r="R762" s="3" t="str">
        <f t="shared" si="365"/>
        <v xml:space="preserve"> </v>
      </c>
      <c r="S762" s="3" t="str">
        <f t="shared" si="366"/>
        <v xml:space="preserve"> </v>
      </c>
      <c r="T762" s="3" t="str">
        <f t="shared" si="367"/>
        <v xml:space="preserve"> </v>
      </c>
      <c r="U762" s="3" t="str">
        <f t="shared" si="368"/>
        <v xml:space="preserve"> </v>
      </c>
      <c r="V762" s="3" t="str">
        <f t="shared" si="369"/>
        <v xml:space="preserve"> </v>
      </c>
      <c r="W762" s="3" t="str">
        <f t="shared" si="370"/>
        <v xml:space="preserve"> </v>
      </c>
      <c r="X762" s="3" t="str">
        <f t="shared" si="371"/>
        <v xml:space="preserve"> </v>
      </c>
      <c r="Y762" s="3">
        <f t="shared" si="372"/>
        <v>0</v>
      </c>
      <c r="AA762" s="16" t="str">
        <f t="shared" si="373"/>
        <v>UprStage</v>
      </c>
      <c r="AC762" s="3">
        <f t="shared" si="374"/>
        <v>2.3982428571428556</v>
      </c>
      <c r="AD762" s="3">
        <f t="shared" si="375"/>
        <v>19.801588161411491</v>
      </c>
      <c r="AE762" s="3">
        <f t="shared" si="376"/>
        <v>2.4246571428571926</v>
      </c>
      <c r="AF762" s="3">
        <f t="shared" si="378"/>
        <v>11.455876646353975</v>
      </c>
      <c r="AH762" s="28">
        <f t="shared" si="379"/>
        <v>0.26300000000000001</v>
      </c>
      <c r="AI762" s="28">
        <f t="shared" si="380"/>
        <v>2.5446900494077322E-4</v>
      </c>
      <c r="AJ762" s="40">
        <f t="shared" si="377"/>
        <v>1.1455876646353974E-2</v>
      </c>
      <c r="AK762" s="28"/>
      <c r="AM762" s="14">
        <f>Rho_Coef0+Rho_Coef1*Solution!I762+Rho_Coef2*Solution!I762^2</f>
        <v>0.9553291759207041</v>
      </c>
      <c r="AO762" s="3" t="str">
        <f t="shared" si="358"/>
        <v xml:space="preserve"> </v>
      </c>
      <c r="AP762" s="3" t="str">
        <f t="shared" si="359"/>
        <v xml:space="preserve"> </v>
      </c>
      <c r="AQ762" s="3" t="str">
        <f t="shared" si="360"/>
        <v xml:space="preserve"> </v>
      </c>
      <c r="AR762" s="3" t="str">
        <f t="shared" si="361"/>
        <v xml:space="preserve"> </v>
      </c>
    </row>
    <row r="763" spans="1:44">
      <c r="A763" s="3">
        <f t="shared" si="362"/>
        <v>7.5999999999998824</v>
      </c>
      <c r="B763" s="3">
        <f t="shared" si="382"/>
        <v>0</v>
      </c>
      <c r="C763" s="3">
        <f t="shared" si="383"/>
        <v>4.8229000000000486</v>
      </c>
      <c r="D763" s="14">
        <f t="shared" si="363"/>
        <v>-8.997526913325217E-2</v>
      </c>
      <c r="E763" s="14">
        <f t="shared" si="356"/>
        <v>-0.1123437727139672</v>
      </c>
      <c r="F763" s="14">
        <f t="shared" si="384"/>
        <v>-0.20231904184721938</v>
      </c>
      <c r="G763" s="3">
        <f t="shared" si="357"/>
        <v>-17.660721051113171</v>
      </c>
      <c r="H763" s="3">
        <f t="shared" si="385"/>
        <v>46.976594277563862</v>
      </c>
      <c r="I763" s="3">
        <f t="shared" si="386"/>
        <v>474.14327097393766</v>
      </c>
      <c r="P763" s="3" t="str">
        <f t="shared" si="381"/>
        <v xml:space="preserve"> </v>
      </c>
      <c r="Q763" s="3" t="str">
        <f t="shared" si="364"/>
        <v xml:space="preserve"> </v>
      </c>
      <c r="R763" s="3" t="str">
        <f t="shared" si="365"/>
        <v xml:space="preserve"> </v>
      </c>
      <c r="S763" s="3" t="str">
        <f t="shared" si="366"/>
        <v xml:space="preserve"> </v>
      </c>
      <c r="T763" s="3" t="str">
        <f t="shared" si="367"/>
        <v xml:space="preserve"> </v>
      </c>
      <c r="U763" s="3" t="str">
        <f t="shared" si="368"/>
        <v xml:space="preserve"> </v>
      </c>
      <c r="V763" s="3" t="str">
        <f t="shared" si="369"/>
        <v xml:space="preserve"> </v>
      </c>
      <c r="W763" s="3" t="str">
        <f t="shared" si="370"/>
        <v xml:space="preserve"> </v>
      </c>
      <c r="X763" s="3" t="str">
        <f t="shared" si="371"/>
        <v xml:space="preserve"> </v>
      </c>
      <c r="Y763" s="3">
        <f t="shared" si="372"/>
        <v>0</v>
      </c>
      <c r="AA763" s="16" t="str">
        <f t="shared" si="373"/>
        <v>UprStage</v>
      </c>
      <c r="AC763" s="3">
        <f t="shared" si="374"/>
        <v>2.3982428571428556</v>
      </c>
      <c r="AD763" s="3">
        <f t="shared" si="375"/>
        <v>19.801588161411491</v>
      </c>
      <c r="AE763" s="3">
        <f t="shared" si="376"/>
        <v>2.4246571428571926</v>
      </c>
      <c r="AF763" s="3">
        <f t="shared" si="378"/>
        <v>11.455876646353975</v>
      </c>
      <c r="AH763" s="28">
        <f t="shared" si="379"/>
        <v>0.26300000000000001</v>
      </c>
      <c r="AI763" s="28">
        <f t="shared" si="380"/>
        <v>2.5446900494077322E-4</v>
      </c>
      <c r="AJ763" s="40">
        <f t="shared" si="377"/>
        <v>1.1455876646353974E-2</v>
      </c>
      <c r="AK763" s="28"/>
      <c r="AM763" s="14">
        <f>Rho_Coef0+Rho_Coef1*Solution!I763+Rho_Coef2*Solution!I763^2</f>
        <v>0.95528553797152316</v>
      </c>
      <c r="AO763" s="3" t="str">
        <f t="shared" si="358"/>
        <v xml:space="preserve"> </v>
      </c>
      <c r="AP763" s="3" t="str">
        <f t="shared" si="359"/>
        <v xml:space="preserve"> </v>
      </c>
      <c r="AQ763" s="3" t="str">
        <f t="shared" si="360"/>
        <v xml:space="preserve"> </v>
      </c>
      <c r="AR763" s="3" t="str">
        <f t="shared" si="361"/>
        <v xml:space="preserve"> </v>
      </c>
    </row>
    <row r="764" spans="1:44">
      <c r="A764" s="3">
        <f t="shared" si="362"/>
        <v>7.6099999999998822</v>
      </c>
      <c r="B764" s="3">
        <f t="shared" si="382"/>
        <v>0</v>
      </c>
      <c r="C764" s="3">
        <f t="shared" si="383"/>
        <v>4.8229000000000486</v>
      </c>
      <c r="D764" s="14">
        <f t="shared" si="363"/>
        <v>-8.92959426393891E-2</v>
      </c>
      <c r="E764" s="14">
        <f t="shared" si="356"/>
        <v>-0.1123437727139672</v>
      </c>
      <c r="F764" s="14">
        <f t="shared" si="384"/>
        <v>-0.20163971535335629</v>
      </c>
      <c r="G764" s="3">
        <f t="shared" si="357"/>
        <v>-17.601421661390841</v>
      </c>
      <c r="H764" s="3">
        <f t="shared" si="385"/>
        <v>46.799987067052733</v>
      </c>
      <c r="I764" s="3">
        <f t="shared" si="386"/>
        <v>474.61215684563024</v>
      </c>
      <c r="P764" s="3" t="str">
        <f t="shared" si="381"/>
        <v xml:space="preserve"> </v>
      </c>
      <c r="Q764" s="3" t="str">
        <f t="shared" si="364"/>
        <v xml:space="preserve"> </v>
      </c>
      <c r="R764" s="3" t="str">
        <f t="shared" si="365"/>
        <v xml:space="preserve"> </v>
      </c>
      <c r="S764" s="3" t="str">
        <f t="shared" si="366"/>
        <v xml:space="preserve"> </v>
      </c>
      <c r="T764" s="3" t="str">
        <f t="shared" si="367"/>
        <v xml:space="preserve"> </v>
      </c>
      <c r="U764" s="3" t="str">
        <f t="shared" si="368"/>
        <v xml:space="preserve"> </v>
      </c>
      <c r="V764" s="3" t="str">
        <f t="shared" si="369"/>
        <v xml:space="preserve"> </v>
      </c>
      <c r="W764" s="3" t="str">
        <f t="shared" si="370"/>
        <v xml:space="preserve"> </v>
      </c>
      <c r="X764" s="3" t="str">
        <f t="shared" si="371"/>
        <v xml:space="preserve"> </v>
      </c>
      <c r="Y764" s="3">
        <f t="shared" si="372"/>
        <v>0</v>
      </c>
      <c r="AA764" s="16" t="str">
        <f t="shared" si="373"/>
        <v>UprStage</v>
      </c>
      <c r="AC764" s="3">
        <f t="shared" si="374"/>
        <v>2.3982428571428556</v>
      </c>
      <c r="AD764" s="3">
        <f t="shared" si="375"/>
        <v>19.801588161411491</v>
      </c>
      <c r="AE764" s="3">
        <f t="shared" si="376"/>
        <v>2.4246571428571926</v>
      </c>
      <c r="AF764" s="3">
        <f t="shared" si="378"/>
        <v>11.455876646353975</v>
      </c>
      <c r="AH764" s="28">
        <f t="shared" si="379"/>
        <v>0.26300000000000001</v>
      </c>
      <c r="AI764" s="28">
        <f t="shared" si="380"/>
        <v>2.5446900494077322E-4</v>
      </c>
      <c r="AJ764" s="40">
        <f t="shared" si="377"/>
        <v>1.1455876646353974E-2</v>
      </c>
      <c r="AK764" s="28"/>
      <c r="AM764" s="14">
        <f>Rho_Coef0+Rho_Coef1*Solution!I764+Rho_Coef2*Solution!I764^2</f>
        <v>0.95524206554578694</v>
      </c>
      <c r="AO764" s="3" t="str">
        <f t="shared" si="358"/>
        <v xml:space="preserve"> </v>
      </c>
      <c r="AP764" s="3" t="str">
        <f t="shared" si="359"/>
        <v xml:space="preserve"> </v>
      </c>
      <c r="AQ764" s="3" t="str">
        <f t="shared" si="360"/>
        <v xml:space="preserve"> </v>
      </c>
      <c r="AR764" s="3" t="str">
        <f t="shared" si="361"/>
        <v xml:space="preserve"> </v>
      </c>
    </row>
    <row r="765" spans="1:44">
      <c r="A765" s="3">
        <f t="shared" si="362"/>
        <v>7.619999999999882</v>
      </c>
      <c r="B765" s="3">
        <f t="shared" si="382"/>
        <v>0</v>
      </c>
      <c r="C765" s="3">
        <f t="shared" si="383"/>
        <v>4.8229000000000486</v>
      </c>
      <c r="D765" s="14">
        <f t="shared" si="363"/>
        <v>-8.8621490589118487E-2</v>
      </c>
      <c r="E765" s="14">
        <f t="shared" si="356"/>
        <v>-0.1123437727139672</v>
      </c>
      <c r="F765" s="14">
        <f t="shared" si="384"/>
        <v>-0.20096526330308567</v>
      </c>
      <c r="G765" s="3">
        <f t="shared" si="357"/>
        <v>-17.54254776888212</v>
      </c>
      <c r="H765" s="3">
        <f t="shared" si="385"/>
        <v>46.623972850438825</v>
      </c>
      <c r="I765" s="3">
        <f t="shared" si="386"/>
        <v>475.07927958891236</v>
      </c>
      <c r="P765" s="3" t="str">
        <f t="shared" si="381"/>
        <v xml:space="preserve"> </v>
      </c>
      <c r="Q765" s="3" t="str">
        <f t="shared" si="364"/>
        <v xml:space="preserve"> </v>
      </c>
      <c r="R765" s="3" t="str">
        <f t="shared" si="365"/>
        <v xml:space="preserve"> </v>
      </c>
      <c r="S765" s="3" t="str">
        <f t="shared" si="366"/>
        <v xml:space="preserve"> </v>
      </c>
      <c r="T765" s="3" t="str">
        <f t="shared" si="367"/>
        <v xml:space="preserve"> </v>
      </c>
      <c r="U765" s="3" t="str">
        <f t="shared" si="368"/>
        <v xml:space="preserve"> </v>
      </c>
      <c r="V765" s="3" t="str">
        <f t="shared" si="369"/>
        <v xml:space="preserve"> </v>
      </c>
      <c r="W765" s="3" t="str">
        <f t="shared" si="370"/>
        <v xml:space="preserve"> </v>
      </c>
      <c r="X765" s="3" t="str">
        <f t="shared" si="371"/>
        <v xml:space="preserve"> </v>
      </c>
      <c r="Y765" s="3">
        <f t="shared" si="372"/>
        <v>0</v>
      </c>
      <c r="AA765" s="16" t="str">
        <f t="shared" si="373"/>
        <v>UprStage</v>
      </c>
      <c r="AC765" s="3">
        <f t="shared" si="374"/>
        <v>2.3982428571428556</v>
      </c>
      <c r="AD765" s="3">
        <f t="shared" si="375"/>
        <v>19.801588161411491</v>
      </c>
      <c r="AE765" s="3">
        <f t="shared" si="376"/>
        <v>2.4246571428571926</v>
      </c>
      <c r="AF765" s="3">
        <f t="shared" si="378"/>
        <v>11.455876646353975</v>
      </c>
      <c r="AH765" s="28">
        <f t="shared" si="379"/>
        <v>0.26300000000000001</v>
      </c>
      <c r="AI765" s="28">
        <f t="shared" si="380"/>
        <v>2.5446900494077322E-4</v>
      </c>
      <c r="AJ765" s="40">
        <f t="shared" si="377"/>
        <v>1.1455876646353974E-2</v>
      </c>
      <c r="AK765" s="28"/>
      <c r="AM765" s="14">
        <f>Rho_Coef0+Rho_Coef1*Solution!I765+Rho_Coef2*Solution!I765^2</f>
        <v>0.95519875807479426</v>
      </c>
      <c r="AO765" s="3" t="str">
        <f t="shared" si="358"/>
        <v xml:space="preserve"> </v>
      </c>
      <c r="AP765" s="3" t="str">
        <f t="shared" si="359"/>
        <v xml:space="preserve"> </v>
      </c>
      <c r="AQ765" s="3" t="str">
        <f t="shared" si="360"/>
        <v xml:space="preserve"> </v>
      </c>
      <c r="AR765" s="3" t="str">
        <f t="shared" si="361"/>
        <v xml:space="preserve"> </v>
      </c>
    </row>
    <row r="766" spans="1:44">
      <c r="A766" s="3">
        <f t="shared" si="362"/>
        <v>7.6299999999998818</v>
      </c>
      <c r="B766" s="3">
        <f t="shared" si="382"/>
        <v>0</v>
      </c>
      <c r="C766" s="3">
        <f t="shared" si="383"/>
        <v>4.8229000000000486</v>
      </c>
      <c r="D766" s="14">
        <f t="shared" si="363"/>
        <v>-8.795187028278674E-2</v>
      </c>
      <c r="E766" s="14">
        <f t="shared" si="356"/>
        <v>-0.1123437727139672</v>
      </c>
      <c r="F766" s="14">
        <f t="shared" si="384"/>
        <v>-0.20029564299675395</v>
      </c>
      <c r="G766" s="3">
        <f t="shared" si="357"/>
        <v>-17.484095646272642</v>
      </c>
      <c r="H766" s="3">
        <f t="shared" si="385"/>
        <v>46.448547372750006</v>
      </c>
      <c r="I766" s="3">
        <f t="shared" si="386"/>
        <v>475.54464511263444</v>
      </c>
      <c r="P766" s="3" t="str">
        <f t="shared" si="381"/>
        <v xml:space="preserve"> </v>
      </c>
      <c r="Q766" s="3" t="str">
        <f t="shared" si="364"/>
        <v xml:space="preserve"> </v>
      </c>
      <c r="R766" s="3" t="str">
        <f t="shared" si="365"/>
        <v xml:space="preserve"> </v>
      </c>
      <c r="S766" s="3" t="str">
        <f t="shared" si="366"/>
        <v xml:space="preserve"> </v>
      </c>
      <c r="T766" s="3" t="str">
        <f t="shared" si="367"/>
        <v xml:space="preserve"> </v>
      </c>
      <c r="U766" s="3" t="str">
        <f t="shared" si="368"/>
        <v xml:space="preserve"> </v>
      </c>
      <c r="V766" s="3" t="str">
        <f t="shared" si="369"/>
        <v xml:space="preserve"> </v>
      </c>
      <c r="W766" s="3" t="str">
        <f t="shared" si="370"/>
        <v xml:space="preserve"> </v>
      </c>
      <c r="X766" s="3" t="str">
        <f t="shared" si="371"/>
        <v xml:space="preserve"> </v>
      </c>
      <c r="Y766" s="3">
        <f t="shared" si="372"/>
        <v>0</v>
      </c>
      <c r="AA766" s="16" t="str">
        <f t="shared" si="373"/>
        <v>UprStage</v>
      </c>
      <c r="AC766" s="3">
        <f t="shared" si="374"/>
        <v>2.3982428571428556</v>
      </c>
      <c r="AD766" s="3">
        <f t="shared" si="375"/>
        <v>19.801588161411491</v>
      </c>
      <c r="AE766" s="3">
        <f t="shared" si="376"/>
        <v>2.4246571428571926</v>
      </c>
      <c r="AF766" s="3">
        <f t="shared" si="378"/>
        <v>11.455876646353975</v>
      </c>
      <c r="AH766" s="28">
        <f t="shared" si="379"/>
        <v>0.26300000000000001</v>
      </c>
      <c r="AI766" s="28">
        <f t="shared" si="380"/>
        <v>2.5446900494077322E-4</v>
      </c>
      <c r="AJ766" s="40">
        <f t="shared" si="377"/>
        <v>1.1455876646353974E-2</v>
      </c>
      <c r="AK766" s="28"/>
      <c r="AM766" s="14">
        <f>Rho_Coef0+Rho_Coef1*Solution!I766+Rho_Coef2*Solution!I766^2</f>
        <v>0.95515561499394475</v>
      </c>
      <c r="AO766" s="3" t="str">
        <f t="shared" si="358"/>
        <v xml:space="preserve"> </v>
      </c>
      <c r="AP766" s="3" t="str">
        <f t="shared" si="359"/>
        <v xml:space="preserve"> </v>
      </c>
      <c r="AQ766" s="3" t="str">
        <f t="shared" si="360"/>
        <v xml:space="preserve"> </v>
      </c>
      <c r="AR766" s="3" t="str">
        <f t="shared" si="361"/>
        <v xml:space="preserve"> </v>
      </c>
    </row>
    <row r="767" spans="1:44">
      <c r="A767" s="3">
        <f t="shared" si="362"/>
        <v>7.6399999999998816</v>
      </c>
      <c r="B767" s="3">
        <f t="shared" si="382"/>
        <v>0</v>
      </c>
      <c r="C767" s="3">
        <f t="shared" si="383"/>
        <v>4.8229000000000486</v>
      </c>
      <c r="D767" s="14">
        <f t="shared" si="363"/>
        <v>-8.7287039504427469E-2</v>
      </c>
      <c r="E767" s="14">
        <f t="shared" si="356"/>
        <v>-0.1123437727139672</v>
      </c>
      <c r="F767" s="14">
        <f t="shared" si="384"/>
        <v>-0.19963081221839468</v>
      </c>
      <c r="G767" s="3">
        <f t="shared" si="357"/>
        <v>-17.426061608469794</v>
      </c>
      <c r="H767" s="3">
        <f t="shared" si="385"/>
        <v>46.273706416287283</v>
      </c>
      <c r="I767" s="3">
        <f t="shared" si="386"/>
        <v>476.00825928328152</v>
      </c>
      <c r="P767" s="3" t="str">
        <f t="shared" si="381"/>
        <v xml:space="preserve"> </v>
      </c>
      <c r="Q767" s="3" t="str">
        <f t="shared" si="364"/>
        <v xml:space="preserve"> </v>
      </c>
      <c r="R767" s="3" t="str">
        <f t="shared" si="365"/>
        <v xml:space="preserve"> </v>
      </c>
      <c r="S767" s="3" t="str">
        <f t="shared" si="366"/>
        <v xml:space="preserve"> </v>
      </c>
      <c r="T767" s="3" t="str">
        <f t="shared" si="367"/>
        <v xml:space="preserve"> </v>
      </c>
      <c r="U767" s="3" t="str">
        <f t="shared" si="368"/>
        <v xml:space="preserve"> </v>
      </c>
      <c r="V767" s="3" t="str">
        <f t="shared" si="369"/>
        <v xml:space="preserve"> </v>
      </c>
      <c r="W767" s="3" t="str">
        <f t="shared" si="370"/>
        <v xml:space="preserve"> </v>
      </c>
      <c r="X767" s="3" t="str">
        <f t="shared" si="371"/>
        <v xml:space="preserve"> </v>
      </c>
      <c r="Y767" s="3">
        <f t="shared" si="372"/>
        <v>0</v>
      </c>
      <c r="AA767" s="16" t="str">
        <f t="shared" si="373"/>
        <v>UprStage</v>
      </c>
      <c r="AC767" s="3">
        <f t="shared" si="374"/>
        <v>2.3982428571428556</v>
      </c>
      <c r="AD767" s="3">
        <f t="shared" si="375"/>
        <v>19.801588161411491</v>
      </c>
      <c r="AE767" s="3">
        <f t="shared" si="376"/>
        <v>2.4246571428571926</v>
      </c>
      <c r="AF767" s="3">
        <f t="shared" si="378"/>
        <v>11.455876646353975</v>
      </c>
      <c r="AH767" s="28">
        <f t="shared" si="379"/>
        <v>0.26300000000000001</v>
      </c>
      <c r="AI767" s="28">
        <f t="shared" si="380"/>
        <v>2.5446900494077322E-4</v>
      </c>
      <c r="AJ767" s="40">
        <f t="shared" si="377"/>
        <v>1.1455876646353974E-2</v>
      </c>
      <c r="AK767" s="28"/>
      <c r="AM767" s="14">
        <f>Rho_Coef0+Rho_Coef1*Solution!I767+Rho_Coef2*Solution!I767^2</f>
        <v>0.955112635742704</v>
      </c>
      <c r="AO767" s="3" t="str">
        <f t="shared" si="358"/>
        <v xml:space="preserve"> </v>
      </c>
      <c r="AP767" s="3" t="str">
        <f t="shared" si="359"/>
        <v xml:space="preserve"> </v>
      </c>
      <c r="AQ767" s="3" t="str">
        <f t="shared" si="360"/>
        <v xml:space="preserve"> </v>
      </c>
      <c r="AR767" s="3" t="str">
        <f t="shared" si="361"/>
        <v xml:space="preserve"> </v>
      </c>
    </row>
    <row r="768" spans="1:44">
      <c r="A768" s="3">
        <f t="shared" si="362"/>
        <v>7.6499999999998813</v>
      </c>
      <c r="B768" s="3">
        <f t="shared" si="382"/>
        <v>0</v>
      </c>
      <c r="C768" s="3">
        <f t="shared" si="383"/>
        <v>4.8229000000000486</v>
      </c>
      <c r="D768" s="14">
        <f t="shared" si="363"/>
        <v>-8.6626956515269402E-2</v>
      </c>
      <c r="E768" s="14">
        <f t="shared" si="356"/>
        <v>-0.1123437727139672</v>
      </c>
      <c r="F768" s="14">
        <f t="shared" si="384"/>
        <v>-0.19897072922923659</v>
      </c>
      <c r="G768" s="3">
        <f t="shared" si="357"/>
        <v>-17.368442012036013</v>
      </c>
      <c r="H768" s="3">
        <f t="shared" si="385"/>
        <v>46.099445800202588</v>
      </c>
      <c r="I768" s="3">
        <f t="shared" si="386"/>
        <v>476.47012792534377</v>
      </c>
      <c r="P768" s="3" t="str">
        <f t="shared" si="381"/>
        <v xml:space="preserve"> </v>
      </c>
      <c r="Q768" s="3" t="str">
        <f t="shared" si="364"/>
        <v xml:space="preserve"> </v>
      </c>
      <c r="R768" s="3" t="str">
        <f t="shared" si="365"/>
        <v xml:space="preserve"> </v>
      </c>
      <c r="S768" s="3" t="str">
        <f t="shared" si="366"/>
        <v xml:space="preserve"> </v>
      </c>
      <c r="T768" s="3" t="str">
        <f t="shared" si="367"/>
        <v xml:space="preserve"> </v>
      </c>
      <c r="U768" s="3" t="str">
        <f t="shared" si="368"/>
        <v xml:space="preserve"> </v>
      </c>
      <c r="V768" s="3" t="str">
        <f t="shared" si="369"/>
        <v xml:space="preserve"> </v>
      </c>
      <c r="W768" s="3" t="str">
        <f t="shared" si="370"/>
        <v xml:space="preserve"> </v>
      </c>
      <c r="X768" s="3" t="str">
        <f t="shared" si="371"/>
        <v xml:space="preserve"> </v>
      </c>
      <c r="Y768" s="3">
        <f t="shared" si="372"/>
        <v>0</v>
      </c>
      <c r="AA768" s="16" t="str">
        <f t="shared" si="373"/>
        <v>UprStage</v>
      </c>
      <c r="AC768" s="3">
        <f t="shared" si="374"/>
        <v>2.3982428571428556</v>
      </c>
      <c r="AD768" s="3">
        <f t="shared" si="375"/>
        <v>19.801588161411491</v>
      </c>
      <c r="AE768" s="3">
        <f t="shared" si="376"/>
        <v>2.4246571428571926</v>
      </c>
      <c r="AF768" s="3">
        <f t="shared" si="378"/>
        <v>11.455876646353975</v>
      </c>
      <c r="AH768" s="28">
        <f t="shared" si="379"/>
        <v>0.26300000000000001</v>
      </c>
      <c r="AI768" s="28">
        <f t="shared" si="380"/>
        <v>2.5446900494077322E-4</v>
      </c>
      <c r="AJ768" s="40">
        <f t="shared" si="377"/>
        <v>1.1455876646353974E-2</v>
      </c>
      <c r="AK768" s="28"/>
      <c r="AM768" s="14">
        <f>Rho_Coef0+Rho_Coef1*Solution!I768+Rho_Coef2*Solution!I768^2</f>
        <v>0.95506981976456706</v>
      </c>
      <c r="AO768" s="3" t="str">
        <f t="shared" si="358"/>
        <v xml:space="preserve"> </v>
      </c>
      <c r="AP768" s="3" t="str">
        <f t="shared" si="359"/>
        <v xml:space="preserve"> </v>
      </c>
      <c r="AQ768" s="3" t="str">
        <f t="shared" si="360"/>
        <v xml:space="preserve"> </v>
      </c>
      <c r="AR768" s="3" t="str">
        <f t="shared" si="361"/>
        <v xml:space="preserve"> </v>
      </c>
    </row>
    <row r="769" spans="1:44">
      <c r="A769" s="3">
        <f t="shared" si="362"/>
        <v>7.6599999999998811</v>
      </c>
      <c r="B769" s="3">
        <f t="shared" si="382"/>
        <v>0</v>
      </c>
      <c r="C769" s="3">
        <f t="shared" si="383"/>
        <v>4.8229000000000486</v>
      </c>
      <c r="D769" s="14">
        <f t="shared" si="363"/>
        <v>-8.5971580047346188E-2</v>
      </c>
      <c r="E769" s="14">
        <f t="shared" si="356"/>
        <v>-0.1123437727139672</v>
      </c>
      <c r="F769" s="14">
        <f t="shared" si="384"/>
        <v>-0.1983153527613134</v>
      </c>
      <c r="G769" s="3">
        <f t="shared" si="357"/>
        <v>-17.311233254630984</v>
      </c>
      <c r="H769" s="3">
        <f t="shared" si="385"/>
        <v>45.925761380082228</v>
      </c>
      <c r="I769" s="3">
        <f t="shared" si="386"/>
        <v>476.93025682168303</v>
      </c>
      <c r="P769" s="3" t="str">
        <f t="shared" si="381"/>
        <v xml:space="preserve"> </v>
      </c>
      <c r="Q769" s="3" t="str">
        <f t="shared" si="364"/>
        <v xml:space="preserve"> </v>
      </c>
      <c r="R769" s="3" t="str">
        <f t="shared" si="365"/>
        <v xml:space="preserve"> </v>
      </c>
      <c r="S769" s="3" t="str">
        <f t="shared" si="366"/>
        <v xml:space="preserve"> </v>
      </c>
      <c r="T769" s="3" t="str">
        <f t="shared" si="367"/>
        <v xml:space="preserve"> </v>
      </c>
      <c r="U769" s="3" t="str">
        <f t="shared" si="368"/>
        <v xml:space="preserve"> </v>
      </c>
      <c r="V769" s="3" t="str">
        <f t="shared" si="369"/>
        <v xml:space="preserve"> </v>
      </c>
      <c r="W769" s="3" t="str">
        <f t="shared" si="370"/>
        <v xml:space="preserve"> </v>
      </c>
      <c r="X769" s="3" t="str">
        <f t="shared" si="371"/>
        <v xml:space="preserve"> </v>
      </c>
      <c r="Y769" s="3">
        <f t="shared" si="372"/>
        <v>0</v>
      </c>
      <c r="AA769" s="16" t="str">
        <f t="shared" si="373"/>
        <v>UprStage</v>
      </c>
      <c r="AC769" s="3">
        <f t="shared" si="374"/>
        <v>2.3982428571428556</v>
      </c>
      <c r="AD769" s="3">
        <f t="shared" si="375"/>
        <v>19.801588161411491</v>
      </c>
      <c r="AE769" s="3">
        <f t="shared" si="376"/>
        <v>2.4246571428571926</v>
      </c>
      <c r="AF769" s="3">
        <f t="shared" si="378"/>
        <v>11.455876646353975</v>
      </c>
      <c r="AH769" s="28">
        <f t="shared" si="379"/>
        <v>0.26300000000000001</v>
      </c>
      <c r="AI769" s="28">
        <f t="shared" si="380"/>
        <v>2.5446900494077322E-4</v>
      </c>
      <c r="AJ769" s="40">
        <f t="shared" si="377"/>
        <v>1.1455876646353974E-2</v>
      </c>
      <c r="AK769" s="28"/>
      <c r="AM769" s="14">
        <f>Rho_Coef0+Rho_Coef1*Solution!I769+Rho_Coef2*Solution!I769^2</f>
        <v>0.95502716650702324</v>
      </c>
      <c r="AO769" s="3" t="str">
        <f t="shared" si="358"/>
        <v xml:space="preserve"> </v>
      </c>
      <c r="AP769" s="3" t="str">
        <f t="shared" si="359"/>
        <v xml:space="preserve"> </v>
      </c>
      <c r="AQ769" s="3" t="str">
        <f t="shared" si="360"/>
        <v xml:space="preserve"> </v>
      </c>
      <c r="AR769" s="3" t="str">
        <f t="shared" si="361"/>
        <v xml:space="preserve"> </v>
      </c>
    </row>
    <row r="770" spans="1:44">
      <c r="A770" s="3">
        <f t="shared" si="362"/>
        <v>7.6699999999998809</v>
      </c>
      <c r="B770" s="3">
        <f t="shared" si="382"/>
        <v>0</v>
      </c>
      <c r="C770" s="3">
        <f t="shared" si="383"/>
        <v>4.8229000000000486</v>
      </c>
      <c r="D770" s="14">
        <f t="shared" si="363"/>
        <v>-8.5320869297206059E-2</v>
      </c>
      <c r="E770" s="14">
        <f t="shared" si="356"/>
        <v>-0.1123437727139672</v>
      </c>
      <c r="F770" s="14">
        <f t="shared" si="384"/>
        <v>-0.19766464201117326</v>
      </c>
      <c r="G770" s="3">
        <f t="shared" si="357"/>
        <v>-17.254431774462532</v>
      </c>
      <c r="H770" s="3">
        <f t="shared" si="385"/>
        <v>45.752649047535918</v>
      </c>
      <c r="I770" s="3">
        <f t="shared" si="386"/>
        <v>477.38865171389517</v>
      </c>
      <c r="P770" s="3" t="str">
        <f t="shared" si="381"/>
        <v xml:space="preserve"> </v>
      </c>
      <c r="Q770" s="3" t="str">
        <f t="shared" si="364"/>
        <v xml:space="preserve"> </v>
      </c>
      <c r="R770" s="3" t="str">
        <f t="shared" si="365"/>
        <v xml:space="preserve"> </v>
      </c>
      <c r="S770" s="3" t="str">
        <f t="shared" si="366"/>
        <v xml:space="preserve"> </v>
      </c>
      <c r="T770" s="3" t="str">
        <f t="shared" si="367"/>
        <v xml:space="preserve"> </v>
      </c>
      <c r="U770" s="3" t="str">
        <f t="shared" si="368"/>
        <v xml:space="preserve"> </v>
      </c>
      <c r="V770" s="3" t="str">
        <f t="shared" si="369"/>
        <v xml:space="preserve"> </v>
      </c>
      <c r="W770" s="3" t="str">
        <f t="shared" si="370"/>
        <v xml:space="preserve"> </v>
      </c>
      <c r="X770" s="3" t="str">
        <f t="shared" si="371"/>
        <v xml:space="preserve"> </v>
      </c>
      <c r="Y770" s="3">
        <f t="shared" si="372"/>
        <v>0</v>
      </c>
      <c r="AA770" s="16" t="str">
        <f t="shared" si="373"/>
        <v>UprStage</v>
      </c>
      <c r="AC770" s="3">
        <f t="shared" si="374"/>
        <v>2.3982428571428556</v>
      </c>
      <c r="AD770" s="3">
        <f t="shared" si="375"/>
        <v>19.801588161411491</v>
      </c>
      <c r="AE770" s="3">
        <f t="shared" si="376"/>
        <v>2.4246571428571926</v>
      </c>
      <c r="AF770" s="3">
        <f t="shared" si="378"/>
        <v>11.455876646353975</v>
      </c>
      <c r="AH770" s="28">
        <f t="shared" si="379"/>
        <v>0.26300000000000001</v>
      </c>
      <c r="AI770" s="28">
        <f t="shared" si="380"/>
        <v>2.5446900494077322E-4</v>
      </c>
      <c r="AJ770" s="40">
        <f t="shared" si="377"/>
        <v>1.1455876646353974E-2</v>
      </c>
      <c r="AK770" s="28"/>
      <c r="AM770" s="14">
        <f>Rho_Coef0+Rho_Coef1*Solution!I770+Rho_Coef2*Solution!I770^2</f>
        <v>0.95498467542152166</v>
      </c>
      <c r="AO770" s="3" t="str">
        <f t="shared" si="358"/>
        <v xml:space="preserve"> </v>
      </c>
      <c r="AP770" s="3" t="str">
        <f t="shared" si="359"/>
        <v xml:space="preserve"> </v>
      </c>
      <c r="AQ770" s="3" t="str">
        <f t="shared" si="360"/>
        <v xml:space="preserve"> </v>
      </c>
      <c r="AR770" s="3" t="str">
        <f t="shared" si="361"/>
        <v xml:space="preserve"> </v>
      </c>
    </row>
    <row r="771" spans="1:44">
      <c r="A771" s="3">
        <f t="shared" si="362"/>
        <v>7.6799999999998807</v>
      </c>
      <c r="B771" s="3">
        <f t="shared" si="382"/>
        <v>0</v>
      </c>
      <c r="C771" s="3">
        <f t="shared" si="383"/>
        <v>4.8229000000000486</v>
      </c>
      <c r="D771" s="14">
        <f t="shared" si="363"/>
        <v>-8.4674783919720345E-2</v>
      </c>
      <c r="E771" s="14">
        <f t="shared" ref="E771:E834" si="387">-Grav*AJ771</f>
        <v>-0.1123437727139672</v>
      </c>
      <c r="F771" s="14">
        <f t="shared" si="384"/>
        <v>-0.19701855663368756</v>
      </c>
      <c r="G771" s="3">
        <f t="shared" ref="G771:G834" si="388">F771/AJ771</f>
        <v>-17.198034049746166</v>
      </c>
      <c r="H771" s="3">
        <f t="shared" si="385"/>
        <v>45.580104729791294</v>
      </c>
      <c r="I771" s="3">
        <f t="shared" si="386"/>
        <v>477.84531830266803</v>
      </c>
      <c r="P771" s="3" t="str">
        <f t="shared" si="381"/>
        <v xml:space="preserve"> </v>
      </c>
      <c r="Q771" s="3" t="str">
        <f t="shared" si="364"/>
        <v xml:space="preserve"> </v>
      </c>
      <c r="R771" s="3" t="str">
        <f t="shared" si="365"/>
        <v xml:space="preserve"> </v>
      </c>
      <c r="S771" s="3" t="str">
        <f t="shared" si="366"/>
        <v xml:space="preserve"> </v>
      </c>
      <c r="T771" s="3" t="str">
        <f t="shared" si="367"/>
        <v xml:space="preserve"> </v>
      </c>
      <c r="U771" s="3" t="str">
        <f t="shared" si="368"/>
        <v xml:space="preserve"> </v>
      </c>
      <c r="V771" s="3" t="str">
        <f t="shared" si="369"/>
        <v xml:space="preserve"> </v>
      </c>
      <c r="W771" s="3" t="str">
        <f t="shared" si="370"/>
        <v xml:space="preserve"> </v>
      </c>
      <c r="X771" s="3" t="str">
        <f t="shared" si="371"/>
        <v xml:space="preserve"> </v>
      </c>
      <c r="Y771" s="3">
        <f t="shared" si="372"/>
        <v>0</v>
      </c>
      <c r="AA771" s="16" t="str">
        <f t="shared" si="373"/>
        <v>UprStage</v>
      </c>
      <c r="AC771" s="3">
        <f t="shared" si="374"/>
        <v>2.3982428571428556</v>
      </c>
      <c r="AD771" s="3">
        <f t="shared" si="375"/>
        <v>19.801588161411491</v>
      </c>
      <c r="AE771" s="3">
        <f t="shared" si="376"/>
        <v>2.4246571428571926</v>
      </c>
      <c r="AF771" s="3">
        <f t="shared" si="378"/>
        <v>11.455876646353975</v>
      </c>
      <c r="AH771" s="28">
        <f t="shared" si="379"/>
        <v>0.26300000000000001</v>
      </c>
      <c r="AI771" s="28">
        <f t="shared" si="380"/>
        <v>2.5446900494077322E-4</v>
      </c>
      <c r="AJ771" s="40">
        <f t="shared" si="377"/>
        <v>1.1455876646353974E-2</v>
      </c>
      <c r="AK771" s="28"/>
      <c r="AM771" s="14">
        <f>Rho_Coef0+Rho_Coef1*Solution!I771+Rho_Coef2*Solution!I771^2</f>
        <v>0.95494234596343608</v>
      </c>
      <c r="AO771" s="3" t="str">
        <f t="shared" ref="AO771:AO834" si="389">IF(ABS($A771-$L$7)&lt;0.5*DeltaT,$H771," ")</f>
        <v xml:space="preserve"> </v>
      </c>
      <c r="AP771" s="3" t="str">
        <f t="shared" ref="AP771:AP834" si="390">IF(ABS($A771-$L$7)&lt;0.5*DeltaT,$I771," ")</f>
        <v xml:space="preserve"> </v>
      </c>
      <c r="AQ771" s="3" t="str">
        <f t="shared" ref="AQ771:AQ834" si="391">IF(ABS($A771-$L$9)&lt;0.5*DeltaT,$H771," ")</f>
        <v xml:space="preserve"> </v>
      </c>
      <c r="AR771" s="3" t="str">
        <f t="shared" ref="AR771:AR834" si="392">IF(ABS($A771-$L$9)&lt;0.5*DeltaT,$I771," ")</f>
        <v xml:space="preserve"> </v>
      </c>
    </row>
    <row r="772" spans="1:44">
      <c r="A772" s="3">
        <f t="shared" ref="A772:A835" si="393">A771+DeltaT</f>
        <v>7.6899999999998805</v>
      </c>
      <c r="B772" s="3">
        <f t="shared" si="382"/>
        <v>0</v>
      </c>
      <c r="C772" s="3">
        <f t="shared" si="383"/>
        <v>4.8229000000000486</v>
      </c>
      <c r="D772" s="14">
        <f t="shared" ref="D772:D835" si="394">-SIGN(H772)*(0.5*(Rho*AM771)*H772^2*AH772*AI772)</f>
        <v>-8.4033284021988175E-2</v>
      </c>
      <c r="E772" s="14">
        <f t="shared" si="387"/>
        <v>-0.1123437727139672</v>
      </c>
      <c r="F772" s="14">
        <f t="shared" si="384"/>
        <v>-0.19637705673595537</v>
      </c>
      <c r="G772" s="3">
        <f t="shared" si="388"/>
        <v>-17.142036598173014</v>
      </c>
      <c r="H772" s="3">
        <f t="shared" si="385"/>
        <v>45.408124389293832</v>
      </c>
      <c r="I772" s="3">
        <f t="shared" si="386"/>
        <v>478.30026224813605</v>
      </c>
      <c r="P772" s="3" t="str">
        <f t="shared" si="381"/>
        <v xml:space="preserve"> </v>
      </c>
      <c r="Q772" s="3" t="str">
        <f t="shared" ref="Q772:Q835" si="395">IF(($A772&gt;$L$4)*AND($A772&lt;=$L$5),$M$4+($A772-$L$4)*$N$4," ")</f>
        <v xml:space="preserve"> </v>
      </c>
      <c r="R772" s="3" t="str">
        <f t="shared" ref="R772:R835" si="396">IF(($A772&gt;$L$5)*AND($A772&lt;=$L$6),$M$5+($A772-$L$5)*$N$5," ")</f>
        <v xml:space="preserve"> </v>
      </c>
      <c r="S772" s="3" t="str">
        <f t="shared" ref="S772:S835" si="397">IF(($A772&gt;$L$6)*AND($A772&lt;=$L$7),$M$6+($A772-$L$6)*$N$6," ")</f>
        <v xml:space="preserve"> </v>
      </c>
      <c r="T772" s="3" t="str">
        <f t="shared" ref="T772:T835" si="398">IF(($A772&gt;$L$7)*AND($A772&lt;=$L$9),0," ")</f>
        <v xml:space="preserve"> </v>
      </c>
      <c r="U772" s="3" t="str">
        <f t="shared" ref="U772:U835" si="399">IF(($A772&gt;$L$9)*AND($A772&lt;=$L$10),$M$9+($A772-$L$9)*$N$9," ")</f>
        <v xml:space="preserve"> </v>
      </c>
      <c r="V772" s="3" t="str">
        <f t="shared" ref="V772:V835" si="400">IF(($A772&gt;$L$10)*AND($A772&lt;=$L$11),$M$10+($A772-$L$10)*$N$10," ")</f>
        <v xml:space="preserve"> </v>
      </c>
      <c r="W772" s="3" t="str">
        <f t="shared" ref="W772:W835" si="401">IF(($A772&gt;$L$11)*AND($A772&lt;=$L$12),$M$11+($A772-$L$11)*$N$11," ")</f>
        <v xml:space="preserve"> </v>
      </c>
      <c r="X772" s="3" t="str">
        <f t="shared" ref="X772:X835" si="402">IF(($A772&gt;$L$12)*AND($A772&lt;=$L$13),$M$12+($A772-$L$12)*$N$12," ")</f>
        <v xml:space="preserve"> </v>
      </c>
      <c r="Y772" s="3">
        <f t="shared" ref="Y772:Y835" si="403">IF(($A772&gt;$L$13),0," ")</f>
        <v>0</v>
      </c>
      <c r="AA772" s="16" t="str">
        <f t="shared" ref="AA772:AA835" si="404">IF($A772&lt;$L$7,"Booster","UprStage")</f>
        <v>UprStage</v>
      </c>
      <c r="AC772" s="3">
        <f t="shared" ref="AC772:AC835" si="405">IF($AA772="Booster",AC771+AVERAGE($B771:$B772)*DeltaT,AC771)</f>
        <v>2.3982428571428556</v>
      </c>
      <c r="AD772" s="3">
        <f t="shared" ref="AD772:AD835" si="406">$M$33+$M$34-$M$45*$AC772</f>
        <v>19.801588161411491</v>
      </c>
      <c r="AE772" s="3">
        <f t="shared" ref="AE772:AE835" si="407">IF($AA772="UprStage",AE771+AVERAGE($B771:$B772)*DeltaT,AE771)</f>
        <v>2.4246571428571926</v>
      </c>
      <c r="AF772" s="3">
        <f t="shared" si="378"/>
        <v>11.455876646353975</v>
      </c>
      <c r="AH772" s="28">
        <f t="shared" si="379"/>
        <v>0.26300000000000001</v>
      </c>
      <c r="AI772" s="28">
        <f t="shared" si="380"/>
        <v>2.5446900494077322E-4</v>
      </c>
      <c r="AJ772" s="40">
        <f t="shared" ref="AJ772:AJ835" si="408">IF($AA772="Booster",AD772+AF772,AF772)/1000</f>
        <v>1.1455876646353974E-2</v>
      </c>
      <c r="AK772" s="28"/>
      <c r="AM772" s="14">
        <f>Rho_Coef0+Rho_Coef1*Solution!I772+Rho_Coef2*Solution!I772^2</f>
        <v>0.95490017759203094</v>
      </c>
      <c r="AO772" s="3" t="str">
        <f t="shared" si="389"/>
        <v xml:space="preserve"> </v>
      </c>
      <c r="AP772" s="3" t="str">
        <f t="shared" si="390"/>
        <v xml:space="preserve"> </v>
      </c>
      <c r="AQ772" s="3" t="str">
        <f t="shared" si="391"/>
        <v xml:space="preserve"> </v>
      </c>
      <c r="AR772" s="3" t="str">
        <f t="shared" si="392"/>
        <v xml:space="preserve"> </v>
      </c>
    </row>
    <row r="773" spans="1:44">
      <c r="A773" s="3">
        <f t="shared" si="393"/>
        <v>7.6999999999998803</v>
      </c>
      <c r="B773" s="3">
        <f t="shared" si="382"/>
        <v>0</v>
      </c>
      <c r="C773" s="3">
        <f t="shared" si="383"/>
        <v>4.8229000000000486</v>
      </c>
      <c r="D773" s="14">
        <f t="shared" si="394"/>
        <v>-8.3396330157336163E-2</v>
      </c>
      <c r="E773" s="14">
        <f t="shared" si="387"/>
        <v>-0.1123437727139672</v>
      </c>
      <c r="F773" s="14">
        <f t="shared" si="384"/>
        <v>-0.19574010287130336</v>
      </c>
      <c r="G773" s="3">
        <f t="shared" si="388"/>
        <v>-17.086435976386053</v>
      </c>
      <c r="H773" s="3">
        <f t="shared" si="385"/>
        <v>45.2367040233121</v>
      </c>
      <c r="I773" s="3">
        <f t="shared" si="386"/>
        <v>478.75348917023013</v>
      </c>
      <c r="P773" s="3" t="str">
        <f t="shared" si="381"/>
        <v xml:space="preserve"> </v>
      </c>
      <c r="Q773" s="3" t="str">
        <f t="shared" si="395"/>
        <v xml:space="preserve"> </v>
      </c>
      <c r="R773" s="3" t="str">
        <f t="shared" si="396"/>
        <v xml:space="preserve"> </v>
      </c>
      <c r="S773" s="3" t="str">
        <f t="shared" si="397"/>
        <v xml:space="preserve"> </v>
      </c>
      <c r="T773" s="3" t="str">
        <f t="shared" si="398"/>
        <v xml:space="preserve"> </v>
      </c>
      <c r="U773" s="3" t="str">
        <f t="shared" si="399"/>
        <v xml:space="preserve"> </v>
      </c>
      <c r="V773" s="3" t="str">
        <f t="shared" si="400"/>
        <v xml:space="preserve"> </v>
      </c>
      <c r="W773" s="3" t="str">
        <f t="shared" si="401"/>
        <v xml:space="preserve"> </v>
      </c>
      <c r="X773" s="3" t="str">
        <f t="shared" si="402"/>
        <v xml:space="preserve"> </v>
      </c>
      <c r="Y773" s="3">
        <f t="shared" si="403"/>
        <v>0</v>
      </c>
      <c r="AA773" s="16" t="str">
        <f t="shared" si="404"/>
        <v>UprStage</v>
      </c>
      <c r="AC773" s="3">
        <f t="shared" si="405"/>
        <v>2.3982428571428556</v>
      </c>
      <c r="AD773" s="3">
        <f t="shared" si="406"/>
        <v>19.801588161411491</v>
      </c>
      <c r="AE773" s="3">
        <f t="shared" si="407"/>
        <v>2.4246571428571926</v>
      </c>
      <c r="AF773" s="3">
        <f t="shared" ref="AF773:AF836" si="409">$M$31+$M$32-$M$41*$AE773</f>
        <v>11.455876646353975</v>
      </c>
      <c r="AH773" s="28">
        <f t="shared" ref="AH773:AH836" si="410">IF($AA773="Booster",$M$28,$M$21)</f>
        <v>0.26300000000000001</v>
      </c>
      <c r="AI773" s="28">
        <f t="shared" ref="AI773:AI836" si="411">IF($AA773="Booster",M$27,M$20)</f>
        <v>2.5446900494077322E-4</v>
      </c>
      <c r="AJ773" s="40">
        <f t="shared" si="408"/>
        <v>1.1455876646353974E-2</v>
      </c>
      <c r="AK773" s="28"/>
      <c r="AM773" s="14">
        <f>Rho_Coef0+Rho_Coef1*Solution!I773+Rho_Coef2*Solution!I773^2</f>
        <v>0.95485816977042814</v>
      </c>
      <c r="AO773" s="3" t="str">
        <f t="shared" si="389"/>
        <v xml:space="preserve"> </v>
      </c>
      <c r="AP773" s="3" t="str">
        <f t="shared" si="390"/>
        <v xml:space="preserve"> </v>
      </c>
      <c r="AQ773" s="3" t="str">
        <f t="shared" si="391"/>
        <v xml:space="preserve"> </v>
      </c>
      <c r="AR773" s="3" t="str">
        <f t="shared" si="392"/>
        <v xml:space="preserve"> </v>
      </c>
    </row>
    <row r="774" spans="1:44">
      <c r="A774" s="3">
        <f t="shared" si="393"/>
        <v>7.7099999999998801</v>
      </c>
      <c r="B774" s="3">
        <f t="shared" si="382"/>
        <v>0</v>
      </c>
      <c r="C774" s="3">
        <f t="shared" si="383"/>
        <v>4.8229000000000486</v>
      </c>
      <c r="D774" s="14">
        <f t="shared" si="394"/>
        <v>-8.2763883319411535E-2</v>
      </c>
      <c r="E774" s="14">
        <f t="shared" si="387"/>
        <v>-0.1123437727139672</v>
      </c>
      <c r="F774" s="14">
        <f t="shared" si="384"/>
        <v>-0.19510765603337873</v>
      </c>
      <c r="G774" s="3">
        <f t="shared" si="388"/>
        <v>-17.03122877946447</v>
      </c>
      <c r="H774" s="3">
        <f t="shared" si="385"/>
        <v>45.065839663548239</v>
      </c>
      <c r="I774" s="3">
        <f t="shared" si="386"/>
        <v>479.20500464902426</v>
      </c>
      <c r="P774" s="3" t="str">
        <f t="shared" si="381"/>
        <v xml:space="preserve"> </v>
      </c>
      <c r="Q774" s="3" t="str">
        <f t="shared" si="395"/>
        <v xml:space="preserve"> </v>
      </c>
      <c r="R774" s="3" t="str">
        <f t="shared" si="396"/>
        <v xml:space="preserve"> </v>
      </c>
      <c r="S774" s="3" t="str">
        <f t="shared" si="397"/>
        <v xml:space="preserve"> </v>
      </c>
      <c r="T774" s="3" t="str">
        <f t="shared" si="398"/>
        <v xml:space="preserve"> </v>
      </c>
      <c r="U774" s="3" t="str">
        <f t="shared" si="399"/>
        <v xml:space="preserve"> </v>
      </c>
      <c r="V774" s="3" t="str">
        <f t="shared" si="400"/>
        <v xml:space="preserve"> </v>
      </c>
      <c r="W774" s="3" t="str">
        <f t="shared" si="401"/>
        <v xml:space="preserve"> </v>
      </c>
      <c r="X774" s="3" t="str">
        <f t="shared" si="402"/>
        <v xml:space="preserve"> </v>
      </c>
      <c r="Y774" s="3">
        <f t="shared" si="403"/>
        <v>0</v>
      </c>
      <c r="AA774" s="16" t="str">
        <f t="shared" si="404"/>
        <v>UprStage</v>
      </c>
      <c r="AC774" s="3">
        <f t="shared" si="405"/>
        <v>2.3982428571428556</v>
      </c>
      <c r="AD774" s="3">
        <f t="shared" si="406"/>
        <v>19.801588161411491</v>
      </c>
      <c r="AE774" s="3">
        <f t="shared" si="407"/>
        <v>2.4246571428571926</v>
      </c>
      <c r="AF774" s="3">
        <f t="shared" si="409"/>
        <v>11.455876646353975</v>
      </c>
      <c r="AH774" s="28">
        <f t="shared" si="410"/>
        <v>0.26300000000000001</v>
      </c>
      <c r="AI774" s="28">
        <f t="shared" si="411"/>
        <v>2.5446900494077322E-4</v>
      </c>
      <c r="AJ774" s="40">
        <f t="shared" si="408"/>
        <v>1.1455876646353974E-2</v>
      </c>
      <c r="AK774" s="28"/>
      <c r="AM774" s="14">
        <f>Rho_Coef0+Rho_Coef1*Solution!I774+Rho_Coef2*Solution!I774^2</f>
        <v>0.95481632196557287</v>
      </c>
      <c r="AO774" s="3" t="str">
        <f t="shared" si="389"/>
        <v xml:space="preserve"> </v>
      </c>
      <c r="AP774" s="3" t="str">
        <f t="shared" si="390"/>
        <v xml:space="preserve"> </v>
      </c>
      <c r="AQ774" s="3" t="str">
        <f t="shared" si="391"/>
        <v xml:space="preserve"> </v>
      </c>
      <c r="AR774" s="3" t="str">
        <f t="shared" si="392"/>
        <v xml:space="preserve"> </v>
      </c>
    </row>
    <row r="775" spans="1:44">
      <c r="A775" s="3">
        <f t="shared" si="393"/>
        <v>7.7199999999998798</v>
      </c>
      <c r="B775" s="3">
        <f t="shared" si="382"/>
        <v>0</v>
      </c>
      <c r="C775" s="3">
        <f t="shared" si="383"/>
        <v>4.8229000000000486</v>
      </c>
      <c r="D775" s="14">
        <f t="shared" si="394"/>
        <v>-8.2135904936366494E-2</v>
      </c>
      <c r="E775" s="14">
        <f t="shared" si="387"/>
        <v>-0.1123437727139672</v>
      </c>
      <c r="F775" s="14">
        <f t="shared" si="384"/>
        <v>-0.19447967765033369</v>
      </c>
      <c r="G775" s="3">
        <f t="shared" si="388"/>
        <v>-16.976411640416025</v>
      </c>
      <c r="H775" s="3">
        <f t="shared" si="385"/>
        <v>44.895527375753595</v>
      </c>
      <c r="I775" s="3">
        <f t="shared" si="386"/>
        <v>479.65481422507776</v>
      </c>
      <c r="P775" s="3" t="str">
        <f t="shared" si="381"/>
        <v xml:space="preserve"> </v>
      </c>
      <c r="Q775" s="3" t="str">
        <f t="shared" si="395"/>
        <v xml:space="preserve"> </v>
      </c>
      <c r="R775" s="3" t="str">
        <f t="shared" si="396"/>
        <v xml:space="preserve"> </v>
      </c>
      <c r="S775" s="3" t="str">
        <f t="shared" si="397"/>
        <v xml:space="preserve"> </v>
      </c>
      <c r="T775" s="3" t="str">
        <f t="shared" si="398"/>
        <v xml:space="preserve"> </v>
      </c>
      <c r="U775" s="3" t="str">
        <f t="shared" si="399"/>
        <v xml:space="preserve"> </v>
      </c>
      <c r="V775" s="3" t="str">
        <f t="shared" si="400"/>
        <v xml:space="preserve"> </v>
      </c>
      <c r="W775" s="3" t="str">
        <f t="shared" si="401"/>
        <v xml:space="preserve"> </v>
      </c>
      <c r="X775" s="3" t="str">
        <f t="shared" si="402"/>
        <v xml:space="preserve"> </v>
      </c>
      <c r="Y775" s="3">
        <f t="shared" si="403"/>
        <v>0</v>
      </c>
      <c r="AA775" s="16" t="str">
        <f t="shared" si="404"/>
        <v>UprStage</v>
      </c>
      <c r="AC775" s="3">
        <f t="shared" si="405"/>
        <v>2.3982428571428556</v>
      </c>
      <c r="AD775" s="3">
        <f t="shared" si="406"/>
        <v>19.801588161411491</v>
      </c>
      <c r="AE775" s="3">
        <f t="shared" si="407"/>
        <v>2.4246571428571926</v>
      </c>
      <c r="AF775" s="3">
        <f t="shared" si="409"/>
        <v>11.455876646353975</v>
      </c>
      <c r="AH775" s="28">
        <f t="shared" si="410"/>
        <v>0.26300000000000001</v>
      </c>
      <c r="AI775" s="28">
        <f t="shared" si="411"/>
        <v>2.5446900494077322E-4</v>
      </c>
      <c r="AJ775" s="40">
        <f t="shared" si="408"/>
        <v>1.1455876646353974E-2</v>
      </c>
      <c r="AK775" s="28"/>
      <c r="AM775" s="14">
        <f>Rho_Coef0+Rho_Coef1*Solution!I775+Rho_Coef2*Solution!I775^2</f>
        <v>0.95477463364820114</v>
      </c>
      <c r="AO775" s="3" t="str">
        <f t="shared" si="389"/>
        <v xml:space="preserve"> </v>
      </c>
      <c r="AP775" s="3" t="str">
        <f t="shared" si="390"/>
        <v xml:space="preserve"> </v>
      </c>
      <c r="AQ775" s="3" t="str">
        <f t="shared" si="391"/>
        <v xml:space="preserve"> </v>
      </c>
      <c r="AR775" s="3" t="str">
        <f t="shared" si="392"/>
        <v xml:space="preserve"> </v>
      </c>
    </row>
    <row r="776" spans="1:44">
      <c r="A776" s="3">
        <f t="shared" si="393"/>
        <v>7.7299999999998796</v>
      </c>
      <c r="B776" s="3">
        <f t="shared" si="382"/>
        <v>0</v>
      </c>
      <c r="C776" s="3">
        <f t="shared" si="383"/>
        <v>4.8229000000000486</v>
      </c>
      <c r="D776" s="14">
        <f t="shared" si="394"/>
        <v>-8.1512356865132696E-2</v>
      </c>
      <c r="E776" s="14">
        <f t="shared" si="387"/>
        <v>-0.1123437727139672</v>
      </c>
      <c r="F776" s="14">
        <f t="shared" si="384"/>
        <v>-0.1938561295790999</v>
      </c>
      <c r="G776" s="3">
        <f t="shared" si="388"/>
        <v>-16.921981229677247</v>
      </c>
      <c r="H776" s="3">
        <f t="shared" si="385"/>
        <v>44.725763259349435</v>
      </c>
      <c r="I776" s="3">
        <f t="shared" si="386"/>
        <v>480.10292339977377</v>
      </c>
      <c r="P776" s="3" t="str">
        <f t="shared" si="381"/>
        <v xml:space="preserve"> </v>
      </c>
      <c r="Q776" s="3" t="str">
        <f t="shared" si="395"/>
        <v xml:space="preserve"> </v>
      </c>
      <c r="R776" s="3" t="str">
        <f t="shared" si="396"/>
        <v xml:space="preserve"> </v>
      </c>
      <c r="S776" s="3" t="str">
        <f t="shared" si="397"/>
        <v xml:space="preserve"> </v>
      </c>
      <c r="T776" s="3" t="str">
        <f t="shared" si="398"/>
        <v xml:space="preserve"> </v>
      </c>
      <c r="U776" s="3" t="str">
        <f t="shared" si="399"/>
        <v xml:space="preserve"> </v>
      </c>
      <c r="V776" s="3" t="str">
        <f t="shared" si="400"/>
        <v xml:space="preserve"> </v>
      </c>
      <c r="W776" s="3" t="str">
        <f t="shared" si="401"/>
        <v xml:space="preserve"> </v>
      </c>
      <c r="X776" s="3" t="str">
        <f t="shared" si="402"/>
        <v xml:space="preserve"> </v>
      </c>
      <c r="Y776" s="3">
        <f t="shared" si="403"/>
        <v>0</v>
      </c>
      <c r="AA776" s="16" t="str">
        <f t="shared" si="404"/>
        <v>UprStage</v>
      </c>
      <c r="AC776" s="3">
        <f t="shared" si="405"/>
        <v>2.3982428571428556</v>
      </c>
      <c r="AD776" s="3">
        <f t="shared" si="406"/>
        <v>19.801588161411491</v>
      </c>
      <c r="AE776" s="3">
        <f t="shared" si="407"/>
        <v>2.4246571428571926</v>
      </c>
      <c r="AF776" s="3">
        <f t="shared" si="409"/>
        <v>11.455876646353975</v>
      </c>
      <c r="AH776" s="28">
        <f t="shared" si="410"/>
        <v>0.26300000000000001</v>
      </c>
      <c r="AI776" s="28">
        <f t="shared" si="411"/>
        <v>2.5446900494077322E-4</v>
      </c>
      <c r="AJ776" s="40">
        <f t="shared" si="408"/>
        <v>1.1455876646353974E-2</v>
      </c>
      <c r="AK776" s="28"/>
      <c r="AM776" s="14">
        <f>Rho_Coef0+Rho_Coef1*Solution!I776+Rho_Coef2*Solution!I776^2</f>
        <v>0.95473310429280667</v>
      </c>
      <c r="AO776" s="3" t="str">
        <f t="shared" si="389"/>
        <v xml:space="preserve"> </v>
      </c>
      <c r="AP776" s="3" t="str">
        <f t="shared" si="390"/>
        <v xml:space="preserve"> </v>
      </c>
      <c r="AQ776" s="3" t="str">
        <f t="shared" si="391"/>
        <v xml:space="preserve"> </v>
      </c>
      <c r="AR776" s="3" t="str">
        <f t="shared" si="392"/>
        <v xml:space="preserve"> </v>
      </c>
    </row>
    <row r="777" spans="1:44">
      <c r="A777" s="3">
        <f t="shared" si="393"/>
        <v>7.7399999999998794</v>
      </c>
      <c r="B777" s="3">
        <f t="shared" si="382"/>
        <v>0</v>
      </c>
      <c r="C777" s="3">
        <f t="shared" si="383"/>
        <v>4.8229000000000486</v>
      </c>
      <c r="D777" s="14">
        <f t="shared" si="394"/>
        <v>-8.0893201385784014E-2</v>
      </c>
      <c r="E777" s="14">
        <f t="shared" si="387"/>
        <v>-0.1123437727139672</v>
      </c>
      <c r="F777" s="14">
        <f t="shared" si="384"/>
        <v>-0.19323697409975121</v>
      </c>
      <c r="G777" s="3">
        <f t="shared" si="388"/>
        <v>-16.867934254621371</v>
      </c>
      <c r="H777" s="3">
        <f t="shared" si="385"/>
        <v>44.556543447052661</v>
      </c>
      <c r="I777" s="3">
        <f t="shared" si="386"/>
        <v>480.54933763565452</v>
      </c>
      <c r="P777" s="3" t="str">
        <f t="shared" si="381"/>
        <v xml:space="preserve"> </v>
      </c>
      <c r="Q777" s="3" t="str">
        <f t="shared" si="395"/>
        <v xml:space="preserve"> </v>
      </c>
      <c r="R777" s="3" t="str">
        <f t="shared" si="396"/>
        <v xml:space="preserve"> </v>
      </c>
      <c r="S777" s="3" t="str">
        <f t="shared" si="397"/>
        <v xml:space="preserve"> </v>
      </c>
      <c r="T777" s="3" t="str">
        <f t="shared" si="398"/>
        <v xml:space="preserve"> </v>
      </c>
      <c r="U777" s="3" t="str">
        <f t="shared" si="399"/>
        <v xml:space="preserve"> </v>
      </c>
      <c r="V777" s="3" t="str">
        <f t="shared" si="400"/>
        <v xml:space="preserve"> </v>
      </c>
      <c r="W777" s="3" t="str">
        <f t="shared" si="401"/>
        <v xml:space="preserve"> </v>
      </c>
      <c r="X777" s="3" t="str">
        <f t="shared" si="402"/>
        <v xml:space="preserve"> </v>
      </c>
      <c r="Y777" s="3">
        <f t="shared" si="403"/>
        <v>0</v>
      </c>
      <c r="AA777" s="16" t="str">
        <f t="shared" si="404"/>
        <v>UprStage</v>
      </c>
      <c r="AC777" s="3">
        <f t="shared" si="405"/>
        <v>2.3982428571428556</v>
      </c>
      <c r="AD777" s="3">
        <f t="shared" si="406"/>
        <v>19.801588161411491</v>
      </c>
      <c r="AE777" s="3">
        <f t="shared" si="407"/>
        <v>2.4246571428571926</v>
      </c>
      <c r="AF777" s="3">
        <f t="shared" si="409"/>
        <v>11.455876646353975</v>
      </c>
      <c r="AH777" s="28">
        <f t="shared" si="410"/>
        <v>0.26300000000000001</v>
      </c>
      <c r="AI777" s="28">
        <f t="shared" si="411"/>
        <v>2.5446900494077322E-4</v>
      </c>
      <c r="AJ777" s="40">
        <f t="shared" si="408"/>
        <v>1.1455876646353974E-2</v>
      </c>
      <c r="AK777" s="28"/>
      <c r="AM777" s="14">
        <f>Rho_Coef0+Rho_Coef1*Solution!I777+Rho_Coef2*Solution!I777^2</f>
        <v>0.95469173337760926</v>
      </c>
      <c r="AO777" s="3" t="str">
        <f t="shared" si="389"/>
        <v xml:space="preserve"> </v>
      </c>
      <c r="AP777" s="3" t="str">
        <f t="shared" si="390"/>
        <v xml:space="preserve"> </v>
      </c>
      <c r="AQ777" s="3" t="str">
        <f t="shared" si="391"/>
        <v xml:space="preserve"> </v>
      </c>
      <c r="AR777" s="3" t="str">
        <f t="shared" si="392"/>
        <v xml:space="preserve"> </v>
      </c>
    </row>
    <row r="778" spans="1:44">
      <c r="A778" s="3">
        <f t="shared" si="393"/>
        <v>7.7499999999998792</v>
      </c>
      <c r="B778" s="3">
        <f t="shared" si="382"/>
        <v>0</v>
      </c>
      <c r="C778" s="3">
        <f t="shared" si="383"/>
        <v>4.8229000000000486</v>
      </c>
      <c r="D778" s="14">
        <f t="shared" si="394"/>
        <v>-8.0278401195986226E-2</v>
      </c>
      <c r="E778" s="14">
        <f t="shared" si="387"/>
        <v>-0.1123437727139672</v>
      </c>
      <c r="F778" s="14">
        <f t="shared" si="384"/>
        <v>-0.19262217390995343</v>
      </c>
      <c r="G778" s="3">
        <f t="shared" si="388"/>
        <v>-16.814267459073825</v>
      </c>
      <c r="H778" s="3">
        <f t="shared" si="385"/>
        <v>44.387864104506448</v>
      </c>
      <c r="I778" s="3">
        <f t="shared" si="386"/>
        <v>480.99406235675212</v>
      </c>
      <c r="P778" s="3" t="str">
        <f t="shared" si="381"/>
        <v xml:space="preserve"> </v>
      </c>
      <c r="Q778" s="3" t="str">
        <f t="shared" si="395"/>
        <v xml:space="preserve"> </v>
      </c>
      <c r="R778" s="3" t="str">
        <f t="shared" si="396"/>
        <v xml:space="preserve"> </v>
      </c>
      <c r="S778" s="3" t="str">
        <f t="shared" si="397"/>
        <v xml:space="preserve"> </v>
      </c>
      <c r="T778" s="3" t="str">
        <f t="shared" si="398"/>
        <v xml:space="preserve"> </v>
      </c>
      <c r="U778" s="3" t="str">
        <f t="shared" si="399"/>
        <v xml:space="preserve"> </v>
      </c>
      <c r="V778" s="3" t="str">
        <f t="shared" si="400"/>
        <v xml:space="preserve"> </v>
      </c>
      <c r="W778" s="3" t="str">
        <f t="shared" si="401"/>
        <v xml:space="preserve"> </v>
      </c>
      <c r="X778" s="3" t="str">
        <f t="shared" si="402"/>
        <v xml:space="preserve"> </v>
      </c>
      <c r="Y778" s="3">
        <f t="shared" si="403"/>
        <v>0</v>
      </c>
      <c r="AA778" s="16" t="str">
        <f t="shared" si="404"/>
        <v>UprStage</v>
      </c>
      <c r="AC778" s="3">
        <f t="shared" si="405"/>
        <v>2.3982428571428556</v>
      </c>
      <c r="AD778" s="3">
        <f t="shared" si="406"/>
        <v>19.801588161411491</v>
      </c>
      <c r="AE778" s="3">
        <f t="shared" si="407"/>
        <v>2.4246571428571926</v>
      </c>
      <c r="AF778" s="3">
        <f t="shared" si="409"/>
        <v>11.455876646353975</v>
      </c>
      <c r="AH778" s="28">
        <f t="shared" si="410"/>
        <v>0.26300000000000001</v>
      </c>
      <c r="AI778" s="28">
        <f t="shared" si="411"/>
        <v>2.5446900494077322E-4</v>
      </c>
      <c r="AJ778" s="40">
        <f t="shared" si="408"/>
        <v>1.1455876646353974E-2</v>
      </c>
      <c r="AK778" s="28"/>
      <c r="AM778" s="14">
        <f>Rho_Coef0+Rho_Coef1*Solution!I778+Rho_Coef2*Solution!I778^2</f>
        <v>0.95465052038452247</v>
      </c>
      <c r="AO778" s="3" t="str">
        <f t="shared" si="389"/>
        <v xml:space="preserve"> </v>
      </c>
      <c r="AP778" s="3" t="str">
        <f t="shared" si="390"/>
        <v xml:space="preserve"> </v>
      </c>
      <c r="AQ778" s="3" t="str">
        <f t="shared" si="391"/>
        <v xml:space="preserve"> </v>
      </c>
      <c r="AR778" s="3" t="str">
        <f t="shared" si="392"/>
        <v xml:space="preserve"> </v>
      </c>
    </row>
    <row r="779" spans="1:44">
      <c r="A779" s="3">
        <f t="shared" si="393"/>
        <v>7.759999999999879</v>
      </c>
      <c r="B779" s="3">
        <f t="shared" si="382"/>
        <v>0</v>
      </c>
      <c r="C779" s="3">
        <f t="shared" si="383"/>
        <v>4.8229000000000486</v>
      </c>
      <c r="D779" s="14">
        <f t="shared" si="394"/>
        <v>-7.9667919405531903E-2</v>
      </c>
      <c r="E779" s="14">
        <f t="shared" si="387"/>
        <v>-0.1123437727139672</v>
      </c>
      <c r="F779" s="14">
        <f t="shared" si="384"/>
        <v>-0.19201169211949909</v>
      </c>
      <c r="G779" s="3">
        <f t="shared" si="388"/>
        <v>-16.760977622835181</v>
      </c>
      <c r="H779" s="3">
        <f t="shared" si="385"/>
        <v>44.219721429915708</v>
      </c>
      <c r="I779" s="3">
        <f t="shared" si="386"/>
        <v>481.43710294891605</v>
      </c>
      <c r="P779" s="3" t="str">
        <f t="shared" si="381"/>
        <v xml:space="preserve"> </v>
      </c>
      <c r="Q779" s="3" t="str">
        <f t="shared" si="395"/>
        <v xml:space="preserve"> </v>
      </c>
      <c r="R779" s="3" t="str">
        <f t="shared" si="396"/>
        <v xml:space="preserve"> </v>
      </c>
      <c r="S779" s="3" t="str">
        <f t="shared" si="397"/>
        <v xml:space="preserve"> </v>
      </c>
      <c r="T779" s="3" t="str">
        <f t="shared" si="398"/>
        <v xml:space="preserve"> </v>
      </c>
      <c r="U779" s="3" t="str">
        <f t="shared" si="399"/>
        <v xml:space="preserve"> </v>
      </c>
      <c r="V779" s="3" t="str">
        <f t="shared" si="400"/>
        <v xml:space="preserve"> </v>
      </c>
      <c r="W779" s="3" t="str">
        <f t="shared" si="401"/>
        <v xml:space="preserve"> </v>
      </c>
      <c r="X779" s="3" t="str">
        <f t="shared" si="402"/>
        <v xml:space="preserve"> </v>
      </c>
      <c r="Y779" s="3">
        <f t="shared" si="403"/>
        <v>0</v>
      </c>
      <c r="AA779" s="16" t="str">
        <f t="shared" si="404"/>
        <v>UprStage</v>
      </c>
      <c r="AC779" s="3">
        <f t="shared" si="405"/>
        <v>2.3982428571428556</v>
      </c>
      <c r="AD779" s="3">
        <f t="shared" si="406"/>
        <v>19.801588161411491</v>
      </c>
      <c r="AE779" s="3">
        <f t="shared" si="407"/>
        <v>2.4246571428571926</v>
      </c>
      <c r="AF779" s="3">
        <f t="shared" si="409"/>
        <v>11.455876646353975</v>
      </c>
      <c r="AH779" s="28">
        <f t="shared" si="410"/>
        <v>0.26300000000000001</v>
      </c>
      <c r="AI779" s="28">
        <f t="shared" si="411"/>
        <v>2.5446900494077322E-4</v>
      </c>
      <c r="AJ779" s="40">
        <f t="shared" si="408"/>
        <v>1.1455876646353974E-2</v>
      </c>
      <c r="AK779" s="28"/>
      <c r="AM779" s="14">
        <f>Rho_Coef0+Rho_Coef1*Solution!I779+Rho_Coef2*Solution!I779^2</f>
        <v>0.95460946479912212</v>
      </c>
      <c r="AO779" s="3" t="str">
        <f t="shared" si="389"/>
        <v xml:space="preserve"> </v>
      </c>
      <c r="AP779" s="3" t="str">
        <f t="shared" si="390"/>
        <v xml:space="preserve"> </v>
      </c>
      <c r="AQ779" s="3" t="str">
        <f t="shared" si="391"/>
        <v xml:space="preserve"> </v>
      </c>
      <c r="AR779" s="3" t="str">
        <f t="shared" si="392"/>
        <v xml:space="preserve"> </v>
      </c>
    </row>
    <row r="780" spans="1:44">
      <c r="A780" s="3">
        <f t="shared" si="393"/>
        <v>7.7699999999998788</v>
      </c>
      <c r="B780" s="3">
        <f t="shared" si="382"/>
        <v>0</v>
      </c>
      <c r="C780" s="3">
        <f t="shared" si="383"/>
        <v>4.8229000000000486</v>
      </c>
      <c r="D780" s="14">
        <f t="shared" si="394"/>
        <v>-7.9061719530958918E-2</v>
      </c>
      <c r="E780" s="14">
        <f t="shared" si="387"/>
        <v>-0.1123437727139672</v>
      </c>
      <c r="F780" s="14">
        <f t="shared" si="384"/>
        <v>-0.19140549224492612</v>
      </c>
      <c r="G780" s="3">
        <f t="shared" si="388"/>
        <v>-16.708061561211395</v>
      </c>
      <c r="H780" s="3">
        <f t="shared" si="385"/>
        <v>44.052111653687355</v>
      </c>
      <c r="I780" s="3">
        <f t="shared" si="386"/>
        <v>481.87846476013715</v>
      </c>
      <c r="P780" s="3" t="str">
        <f t="shared" si="381"/>
        <v xml:space="preserve"> </v>
      </c>
      <c r="Q780" s="3" t="str">
        <f t="shared" si="395"/>
        <v xml:space="preserve"> </v>
      </c>
      <c r="R780" s="3" t="str">
        <f t="shared" si="396"/>
        <v xml:space="preserve"> </v>
      </c>
      <c r="S780" s="3" t="str">
        <f t="shared" si="397"/>
        <v xml:space="preserve"> </v>
      </c>
      <c r="T780" s="3" t="str">
        <f t="shared" si="398"/>
        <v xml:space="preserve"> </v>
      </c>
      <c r="U780" s="3" t="str">
        <f t="shared" si="399"/>
        <v xml:space="preserve"> </v>
      </c>
      <c r="V780" s="3" t="str">
        <f t="shared" si="400"/>
        <v xml:space="preserve"> </v>
      </c>
      <c r="W780" s="3" t="str">
        <f t="shared" si="401"/>
        <v xml:space="preserve"> </v>
      </c>
      <c r="X780" s="3" t="str">
        <f t="shared" si="402"/>
        <v xml:space="preserve"> </v>
      </c>
      <c r="Y780" s="3">
        <f t="shared" si="403"/>
        <v>0</v>
      </c>
      <c r="AA780" s="16" t="str">
        <f t="shared" si="404"/>
        <v>UprStage</v>
      </c>
      <c r="AC780" s="3">
        <f t="shared" si="405"/>
        <v>2.3982428571428556</v>
      </c>
      <c r="AD780" s="3">
        <f t="shared" si="406"/>
        <v>19.801588161411491</v>
      </c>
      <c r="AE780" s="3">
        <f t="shared" si="407"/>
        <v>2.4246571428571926</v>
      </c>
      <c r="AF780" s="3">
        <f t="shared" si="409"/>
        <v>11.455876646353975</v>
      </c>
      <c r="AH780" s="28">
        <f t="shared" si="410"/>
        <v>0.26300000000000001</v>
      </c>
      <c r="AI780" s="28">
        <f t="shared" si="411"/>
        <v>2.5446900494077322E-4</v>
      </c>
      <c r="AJ780" s="40">
        <f t="shared" si="408"/>
        <v>1.1455876646353974E-2</v>
      </c>
      <c r="AK780" s="28"/>
      <c r="AM780" s="14">
        <f>Rho_Coef0+Rho_Coef1*Solution!I780+Rho_Coef2*Solution!I780^2</f>
        <v>0.95456856611061502</v>
      </c>
      <c r="AO780" s="3" t="str">
        <f t="shared" si="389"/>
        <v xml:space="preserve"> </v>
      </c>
      <c r="AP780" s="3" t="str">
        <f t="shared" si="390"/>
        <v xml:space="preserve"> </v>
      </c>
      <c r="AQ780" s="3" t="str">
        <f t="shared" si="391"/>
        <v xml:space="preserve"> </v>
      </c>
      <c r="AR780" s="3" t="str">
        <f t="shared" si="392"/>
        <v xml:space="preserve"> </v>
      </c>
    </row>
    <row r="781" spans="1:44">
      <c r="A781" s="3">
        <f t="shared" si="393"/>
        <v>7.7799999999998786</v>
      </c>
      <c r="B781" s="3">
        <f t="shared" si="382"/>
        <v>0</v>
      </c>
      <c r="C781" s="3">
        <f t="shared" si="383"/>
        <v>4.8229000000000486</v>
      </c>
      <c r="D781" s="14">
        <f t="shared" si="394"/>
        <v>-7.8459765490251673E-2</v>
      </c>
      <c r="E781" s="14">
        <f t="shared" si="387"/>
        <v>-0.1123437727139672</v>
      </c>
      <c r="F781" s="14">
        <f t="shared" si="384"/>
        <v>-0.19080353820421886</v>
      </c>
      <c r="G781" s="3">
        <f t="shared" si="388"/>
        <v>-16.655516124551262</v>
      </c>
      <c r="H781" s="3">
        <f t="shared" si="385"/>
        <v>43.88503103807524</v>
      </c>
      <c r="I781" s="3">
        <f t="shared" si="386"/>
        <v>482.31815310086785</v>
      </c>
      <c r="P781" s="3" t="str">
        <f t="shared" ref="P781:P844" si="412">IF($A781&lt;$L$4,$M$3+($A781-$L$3)*$N$3," ")</f>
        <v xml:space="preserve"> </v>
      </c>
      <c r="Q781" s="3" t="str">
        <f t="shared" si="395"/>
        <v xml:space="preserve"> </v>
      </c>
      <c r="R781" s="3" t="str">
        <f t="shared" si="396"/>
        <v xml:space="preserve"> </v>
      </c>
      <c r="S781" s="3" t="str">
        <f t="shared" si="397"/>
        <v xml:space="preserve"> </v>
      </c>
      <c r="T781" s="3" t="str">
        <f t="shared" si="398"/>
        <v xml:space="preserve"> </v>
      </c>
      <c r="U781" s="3" t="str">
        <f t="shared" si="399"/>
        <v xml:space="preserve"> </v>
      </c>
      <c r="V781" s="3" t="str">
        <f t="shared" si="400"/>
        <v xml:space="preserve"> </v>
      </c>
      <c r="W781" s="3" t="str">
        <f t="shared" si="401"/>
        <v xml:space="preserve"> </v>
      </c>
      <c r="X781" s="3" t="str">
        <f t="shared" si="402"/>
        <v xml:space="preserve"> </v>
      </c>
      <c r="Y781" s="3">
        <f t="shared" si="403"/>
        <v>0</v>
      </c>
      <c r="AA781" s="16" t="str">
        <f t="shared" si="404"/>
        <v>UprStage</v>
      </c>
      <c r="AC781" s="3">
        <f t="shared" si="405"/>
        <v>2.3982428571428556</v>
      </c>
      <c r="AD781" s="3">
        <f t="shared" si="406"/>
        <v>19.801588161411491</v>
      </c>
      <c r="AE781" s="3">
        <f t="shared" si="407"/>
        <v>2.4246571428571926</v>
      </c>
      <c r="AF781" s="3">
        <f t="shared" si="409"/>
        <v>11.455876646353975</v>
      </c>
      <c r="AH781" s="28">
        <f t="shared" si="410"/>
        <v>0.26300000000000001</v>
      </c>
      <c r="AI781" s="28">
        <f t="shared" si="411"/>
        <v>2.5446900494077322E-4</v>
      </c>
      <c r="AJ781" s="40">
        <f t="shared" si="408"/>
        <v>1.1455876646353974E-2</v>
      </c>
      <c r="AK781" s="28"/>
      <c r="AM781" s="14">
        <f>Rho_Coef0+Rho_Coef1*Solution!I781+Rho_Coef2*Solution!I781^2</f>
        <v>0.95452782381180834</v>
      </c>
      <c r="AO781" s="3" t="str">
        <f t="shared" si="389"/>
        <v xml:space="preserve"> </v>
      </c>
      <c r="AP781" s="3" t="str">
        <f t="shared" si="390"/>
        <v xml:space="preserve"> </v>
      </c>
      <c r="AQ781" s="3" t="str">
        <f t="shared" si="391"/>
        <v xml:space="preserve"> </v>
      </c>
      <c r="AR781" s="3" t="str">
        <f t="shared" si="392"/>
        <v xml:space="preserve"> </v>
      </c>
    </row>
    <row r="782" spans="1:44">
      <c r="A782" s="3">
        <f t="shared" si="393"/>
        <v>7.7899999999998784</v>
      </c>
      <c r="B782" s="3">
        <f t="shared" si="382"/>
        <v>0</v>
      </c>
      <c r="C782" s="3">
        <f t="shared" si="383"/>
        <v>4.8229000000000486</v>
      </c>
      <c r="D782" s="14">
        <f t="shared" si="394"/>
        <v>-7.7862021597622788E-2</v>
      </c>
      <c r="E782" s="14">
        <f t="shared" si="387"/>
        <v>-0.1123437727139672</v>
      </c>
      <c r="F782" s="14">
        <f t="shared" si="384"/>
        <v>-0.19020579431158999</v>
      </c>
      <c r="G782" s="3">
        <f t="shared" si="388"/>
        <v>-16.603338197790929</v>
      </c>
      <c r="H782" s="3">
        <f t="shared" si="385"/>
        <v>43.718475876829729</v>
      </c>
      <c r="I782" s="3">
        <f t="shared" si="386"/>
        <v>482.7561732443387</v>
      </c>
      <c r="P782" s="3" t="str">
        <f t="shared" si="412"/>
        <v xml:space="preserve"> </v>
      </c>
      <c r="Q782" s="3" t="str">
        <f t="shared" si="395"/>
        <v xml:space="preserve"> </v>
      </c>
      <c r="R782" s="3" t="str">
        <f t="shared" si="396"/>
        <v xml:space="preserve"> </v>
      </c>
      <c r="S782" s="3" t="str">
        <f t="shared" si="397"/>
        <v xml:space="preserve"> </v>
      </c>
      <c r="T782" s="3" t="str">
        <f t="shared" si="398"/>
        <v xml:space="preserve"> </v>
      </c>
      <c r="U782" s="3" t="str">
        <f t="shared" si="399"/>
        <v xml:space="preserve"> </v>
      </c>
      <c r="V782" s="3" t="str">
        <f t="shared" si="400"/>
        <v xml:space="preserve"> </v>
      </c>
      <c r="W782" s="3" t="str">
        <f t="shared" si="401"/>
        <v xml:space="preserve"> </v>
      </c>
      <c r="X782" s="3" t="str">
        <f t="shared" si="402"/>
        <v xml:space="preserve"> </v>
      </c>
      <c r="Y782" s="3">
        <f t="shared" si="403"/>
        <v>0</v>
      </c>
      <c r="AA782" s="16" t="str">
        <f t="shared" si="404"/>
        <v>UprStage</v>
      </c>
      <c r="AC782" s="3">
        <f t="shared" si="405"/>
        <v>2.3982428571428556</v>
      </c>
      <c r="AD782" s="3">
        <f t="shared" si="406"/>
        <v>19.801588161411491</v>
      </c>
      <c r="AE782" s="3">
        <f t="shared" si="407"/>
        <v>2.4246571428571926</v>
      </c>
      <c r="AF782" s="3">
        <f t="shared" si="409"/>
        <v>11.455876646353975</v>
      </c>
      <c r="AH782" s="28">
        <f t="shared" si="410"/>
        <v>0.26300000000000001</v>
      </c>
      <c r="AI782" s="28">
        <f t="shared" si="411"/>
        <v>2.5446900494077322E-4</v>
      </c>
      <c r="AJ782" s="40">
        <f t="shared" si="408"/>
        <v>1.1455876646353974E-2</v>
      </c>
      <c r="AK782" s="28"/>
      <c r="AM782" s="14">
        <f>Rho_Coef0+Rho_Coef1*Solution!I782+Rho_Coef2*Solution!I782^2</f>
        <v>0.95448723739907892</v>
      </c>
      <c r="AO782" s="3" t="str">
        <f t="shared" si="389"/>
        <v xml:space="preserve"> </v>
      </c>
      <c r="AP782" s="3" t="str">
        <f t="shared" si="390"/>
        <v xml:space="preserve"> </v>
      </c>
      <c r="AQ782" s="3" t="str">
        <f t="shared" si="391"/>
        <v xml:space="preserve"> </v>
      </c>
      <c r="AR782" s="3" t="str">
        <f t="shared" si="392"/>
        <v xml:space="preserve"> </v>
      </c>
    </row>
    <row r="783" spans="1:44">
      <c r="A783" s="3">
        <f t="shared" si="393"/>
        <v>7.7999999999998781</v>
      </c>
      <c r="B783" s="3">
        <f t="shared" si="382"/>
        <v>0</v>
      </c>
      <c r="C783" s="3">
        <f t="shared" si="383"/>
        <v>4.8229000000000486</v>
      </c>
      <c r="D783" s="14">
        <f t="shared" si="394"/>
        <v>-7.7268452558374598E-2</v>
      </c>
      <c r="E783" s="14">
        <f t="shared" si="387"/>
        <v>-0.1123437727139672</v>
      </c>
      <c r="F783" s="14">
        <f t="shared" si="384"/>
        <v>-0.18961222527234178</v>
      </c>
      <c r="G783" s="3">
        <f t="shared" si="388"/>
        <v>-16.551524700005309</v>
      </c>
      <c r="H783" s="3">
        <f t="shared" si="385"/>
        <v>43.552442494851817</v>
      </c>
      <c r="I783" s="3">
        <f t="shared" si="386"/>
        <v>483.192530426872</v>
      </c>
      <c r="P783" s="3" t="str">
        <f t="shared" si="412"/>
        <v xml:space="preserve"> </v>
      </c>
      <c r="Q783" s="3" t="str">
        <f t="shared" si="395"/>
        <v xml:space="preserve"> </v>
      </c>
      <c r="R783" s="3" t="str">
        <f t="shared" si="396"/>
        <v xml:space="preserve"> </v>
      </c>
      <c r="S783" s="3" t="str">
        <f t="shared" si="397"/>
        <v xml:space="preserve"> </v>
      </c>
      <c r="T783" s="3" t="str">
        <f t="shared" si="398"/>
        <v xml:space="preserve"> </v>
      </c>
      <c r="U783" s="3" t="str">
        <f t="shared" si="399"/>
        <v xml:space="preserve"> </v>
      </c>
      <c r="V783" s="3" t="str">
        <f t="shared" si="400"/>
        <v xml:space="preserve"> </v>
      </c>
      <c r="W783" s="3" t="str">
        <f t="shared" si="401"/>
        <v xml:space="preserve"> </v>
      </c>
      <c r="X783" s="3" t="str">
        <f t="shared" si="402"/>
        <v xml:space="preserve"> </v>
      </c>
      <c r="Y783" s="3">
        <f t="shared" si="403"/>
        <v>0</v>
      </c>
      <c r="AA783" s="16" t="str">
        <f t="shared" si="404"/>
        <v>UprStage</v>
      </c>
      <c r="AC783" s="3">
        <f t="shared" si="405"/>
        <v>2.3982428571428556</v>
      </c>
      <c r="AD783" s="3">
        <f t="shared" si="406"/>
        <v>19.801588161411491</v>
      </c>
      <c r="AE783" s="3">
        <f t="shared" si="407"/>
        <v>2.4246571428571926</v>
      </c>
      <c r="AF783" s="3">
        <f t="shared" si="409"/>
        <v>11.455876646353975</v>
      </c>
      <c r="AH783" s="28">
        <f t="shared" si="410"/>
        <v>0.26300000000000001</v>
      </c>
      <c r="AI783" s="28">
        <f t="shared" si="411"/>
        <v>2.5446900494077322E-4</v>
      </c>
      <c r="AJ783" s="40">
        <f t="shared" si="408"/>
        <v>1.1455876646353974E-2</v>
      </c>
      <c r="AK783" s="28"/>
      <c r="AM783" s="14">
        <f>Rho_Coef0+Rho_Coef1*Solution!I783+Rho_Coef2*Solution!I783^2</f>
        <v>0.95444680637234292</v>
      </c>
      <c r="AO783" s="3" t="str">
        <f t="shared" si="389"/>
        <v xml:space="preserve"> </v>
      </c>
      <c r="AP783" s="3" t="str">
        <f t="shared" si="390"/>
        <v xml:space="preserve"> </v>
      </c>
      <c r="AQ783" s="3" t="str">
        <f t="shared" si="391"/>
        <v xml:space="preserve"> </v>
      </c>
      <c r="AR783" s="3" t="str">
        <f t="shared" si="392"/>
        <v xml:space="preserve"> </v>
      </c>
    </row>
    <row r="784" spans="1:44">
      <c r="A784" s="3">
        <f t="shared" si="393"/>
        <v>7.8099999999998779</v>
      </c>
      <c r="B784" s="3">
        <f t="shared" si="382"/>
        <v>0</v>
      </c>
      <c r="C784" s="3">
        <f t="shared" si="383"/>
        <v>4.8229000000000486</v>
      </c>
      <c r="D784" s="14">
        <f t="shared" si="394"/>
        <v>-7.6679023463838564E-2</v>
      </c>
      <c r="E784" s="14">
        <f t="shared" si="387"/>
        <v>-0.1123437727139672</v>
      </c>
      <c r="F784" s="14">
        <f t="shared" si="384"/>
        <v>-0.18902279617780576</v>
      </c>
      <c r="G784" s="3">
        <f t="shared" si="388"/>
        <v>-16.500072583966364</v>
      </c>
      <c r="H784" s="3">
        <f t="shared" si="385"/>
        <v>43.386927247851766</v>
      </c>
      <c r="I784" s="3">
        <f t="shared" si="386"/>
        <v>483.62722984819135</v>
      </c>
      <c r="P784" s="3" t="str">
        <f t="shared" si="412"/>
        <v xml:space="preserve"> </v>
      </c>
      <c r="Q784" s="3" t="str">
        <f t="shared" si="395"/>
        <v xml:space="preserve"> </v>
      </c>
      <c r="R784" s="3" t="str">
        <f t="shared" si="396"/>
        <v xml:space="preserve"> </v>
      </c>
      <c r="S784" s="3" t="str">
        <f t="shared" si="397"/>
        <v xml:space="preserve"> </v>
      </c>
      <c r="T784" s="3" t="str">
        <f t="shared" si="398"/>
        <v xml:space="preserve"> </v>
      </c>
      <c r="U784" s="3" t="str">
        <f t="shared" si="399"/>
        <v xml:space="preserve"> </v>
      </c>
      <c r="V784" s="3" t="str">
        <f t="shared" si="400"/>
        <v xml:space="preserve"> </v>
      </c>
      <c r="W784" s="3" t="str">
        <f t="shared" si="401"/>
        <v xml:space="preserve"> </v>
      </c>
      <c r="X784" s="3" t="str">
        <f t="shared" si="402"/>
        <v xml:space="preserve"> </v>
      </c>
      <c r="Y784" s="3">
        <f t="shared" si="403"/>
        <v>0</v>
      </c>
      <c r="AA784" s="16" t="str">
        <f t="shared" si="404"/>
        <v>UprStage</v>
      </c>
      <c r="AC784" s="3">
        <f t="shared" si="405"/>
        <v>2.3982428571428556</v>
      </c>
      <c r="AD784" s="3">
        <f t="shared" si="406"/>
        <v>19.801588161411491</v>
      </c>
      <c r="AE784" s="3">
        <f t="shared" si="407"/>
        <v>2.4246571428571926</v>
      </c>
      <c r="AF784" s="3">
        <f t="shared" si="409"/>
        <v>11.455876646353975</v>
      </c>
      <c r="AH784" s="28">
        <f t="shared" si="410"/>
        <v>0.26300000000000001</v>
      </c>
      <c r="AI784" s="28">
        <f t="shared" si="411"/>
        <v>2.5446900494077322E-4</v>
      </c>
      <c r="AJ784" s="40">
        <f t="shared" si="408"/>
        <v>1.1455876646353974E-2</v>
      </c>
      <c r="AK784" s="28"/>
      <c r="AM784" s="14">
        <f>Rho_Coef0+Rho_Coef1*Solution!I784+Rho_Coef2*Solution!I784^2</f>
        <v>0.95440653023502653</v>
      </c>
      <c r="AO784" s="3" t="str">
        <f t="shared" si="389"/>
        <v xml:space="preserve"> </v>
      </c>
      <c r="AP784" s="3" t="str">
        <f t="shared" si="390"/>
        <v xml:space="preserve"> </v>
      </c>
      <c r="AQ784" s="3" t="str">
        <f t="shared" si="391"/>
        <v xml:space="preserve"> </v>
      </c>
      <c r="AR784" s="3" t="str">
        <f t="shared" si="392"/>
        <v xml:space="preserve"> </v>
      </c>
    </row>
    <row r="785" spans="1:44">
      <c r="A785" s="3">
        <f t="shared" si="393"/>
        <v>7.8199999999998777</v>
      </c>
      <c r="B785" s="3">
        <f t="shared" si="382"/>
        <v>0</v>
      </c>
      <c r="C785" s="3">
        <f t="shared" si="383"/>
        <v>4.8229000000000486</v>
      </c>
      <c r="D785" s="14">
        <f t="shared" si="394"/>
        <v>-7.6093699786391591E-2</v>
      </c>
      <c r="E785" s="14">
        <f t="shared" si="387"/>
        <v>-0.1123437727139672</v>
      </c>
      <c r="F785" s="14">
        <f t="shared" si="384"/>
        <v>-0.1884374725003588</v>
      </c>
      <c r="G785" s="3">
        <f t="shared" si="388"/>
        <v>-16.448978835708065</v>
      </c>
      <c r="H785" s="3">
        <f t="shared" si="385"/>
        <v>43.221926522012104</v>
      </c>
      <c r="I785" s="3">
        <f t="shared" si="386"/>
        <v>484.0602766717281</v>
      </c>
      <c r="P785" s="3" t="str">
        <f t="shared" si="412"/>
        <v xml:space="preserve"> </v>
      </c>
      <c r="Q785" s="3" t="str">
        <f t="shared" si="395"/>
        <v xml:space="preserve"> </v>
      </c>
      <c r="R785" s="3" t="str">
        <f t="shared" si="396"/>
        <v xml:space="preserve"> </v>
      </c>
      <c r="S785" s="3" t="str">
        <f t="shared" si="397"/>
        <v xml:space="preserve"> </v>
      </c>
      <c r="T785" s="3" t="str">
        <f t="shared" si="398"/>
        <v xml:space="preserve"> </v>
      </c>
      <c r="U785" s="3" t="str">
        <f t="shared" si="399"/>
        <v xml:space="preserve"> </v>
      </c>
      <c r="V785" s="3" t="str">
        <f t="shared" si="400"/>
        <v xml:space="preserve"> </v>
      </c>
      <c r="W785" s="3" t="str">
        <f t="shared" si="401"/>
        <v xml:space="preserve"> </v>
      </c>
      <c r="X785" s="3" t="str">
        <f t="shared" si="402"/>
        <v xml:space="preserve"> </v>
      </c>
      <c r="Y785" s="3">
        <f t="shared" si="403"/>
        <v>0</v>
      </c>
      <c r="AA785" s="16" t="str">
        <f t="shared" si="404"/>
        <v>UprStage</v>
      </c>
      <c r="AC785" s="3">
        <f t="shared" si="405"/>
        <v>2.3982428571428556</v>
      </c>
      <c r="AD785" s="3">
        <f t="shared" si="406"/>
        <v>19.801588161411491</v>
      </c>
      <c r="AE785" s="3">
        <f t="shared" si="407"/>
        <v>2.4246571428571926</v>
      </c>
      <c r="AF785" s="3">
        <f t="shared" si="409"/>
        <v>11.455876646353975</v>
      </c>
      <c r="AH785" s="28">
        <f t="shared" si="410"/>
        <v>0.26300000000000001</v>
      </c>
      <c r="AI785" s="28">
        <f t="shared" si="411"/>
        <v>2.5446900494077322E-4</v>
      </c>
      <c r="AJ785" s="40">
        <f t="shared" si="408"/>
        <v>1.1455876646353974E-2</v>
      </c>
      <c r="AK785" s="28"/>
      <c r="AM785" s="14">
        <f>Rho_Coef0+Rho_Coef1*Solution!I785+Rho_Coef2*Solution!I785^2</f>
        <v>0.95436640849403565</v>
      </c>
      <c r="AO785" s="3" t="str">
        <f t="shared" si="389"/>
        <v xml:space="preserve"> </v>
      </c>
      <c r="AP785" s="3" t="str">
        <f t="shared" si="390"/>
        <v xml:space="preserve"> </v>
      </c>
      <c r="AQ785" s="3" t="str">
        <f t="shared" si="391"/>
        <v xml:space="preserve"> </v>
      </c>
      <c r="AR785" s="3" t="str">
        <f t="shared" si="392"/>
        <v xml:space="preserve"> </v>
      </c>
    </row>
    <row r="786" spans="1:44">
      <c r="A786" s="3">
        <f t="shared" si="393"/>
        <v>7.8299999999998775</v>
      </c>
      <c r="B786" s="3">
        <f t="shared" si="382"/>
        <v>0</v>
      </c>
      <c r="C786" s="3">
        <f t="shared" si="383"/>
        <v>4.8229000000000486</v>
      </c>
      <c r="D786" s="14">
        <f t="shared" si="394"/>
        <v>-7.5512447374547528E-2</v>
      </c>
      <c r="E786" s="14">
        <f t="shared" si="387"/>
        <v>-0.1123437727139672</v>
      </c>
      <c r="F786" s="14">
        <f t="shared" si="384"/>
        <v>-0.18785622008851471</v>
      </c>
      <c r="G786" s="3">
        <f t="shared" si="388"/>
        <v>-16.398240474097907</v>
      </c>
      <c r="H786" s="3">
        <f t="shared" si="385"/>
        <v>43.057436733655024</v>
      </c>
      <c r="I786" s="3">
        <f t="shared" si="386"/>
        <v>484.49167602492452</v>
      </c>
      <c r="P786" s="3" t="str">
        <f t="shared" si="412"/>
        <v xml:space="preserve"> </v>
      </c>
      <c r="Q786" s="3" t="str">
        <f t="shared" si="395"/>
        <v xml:space="preserve"> </v>
      </c>
      <c r="R786" s="3" t="str">
        <f t="shared" si="396"/>
        <v xml:space="preserve"> </v>
      </c>
      <c r="S786" s="3" t="str">
        <f t="shared" si="397"/>
        <v xml:space="preserve"> </v>
      </c>
      <c r="T786" s="3" t="str">
        <f t="shared" si="398"/>
        <v xml:space="preserve"> </v>
      </c>
      <c r="U786" s="3" t="str">
        <f t="shared" si="399"/>
        <v xml:space="preserve"> </v>
      </c>
      <c r="V786" s="3" t="str">
        <f t="shared" si="400"/>
        <v xml:space="preserve"> </v>
      </c>
      <c r="W786" s="3" t="str">
        <f t="shared" si="401"/>
        <v xml:space="preserve"> </v>
      </c>
      <c r="X786" s="3" t="str">
        <f t="shared" si="402"/>
        <v xml:space="preserve"> </v>
      </c>
      <c r="Y786" s="3">
        <f t="shared" si="403"/>
        <v>0</v>
      </c>
      <c r="AA786" s="16" t="str">
        <f t="shared" si="404"/>
        <v>UprStage</v>
      </c>
      <c r="AC786" s="3">
        <f t="shared" si="405"/>
        <v>2.3982428571428556</v>
      </c>
      <c r="AD786" s="3">
        <f t="shared" si="406"/>
        <v>19.801588161411491</v>
      </c>
      <c r="AE786" s="3">
        <f t="shared" si="407"/>
        <v>2.4246571428571926</v>
      </c>
      <c r="AF786" s="3">
        <f t="shared" si="409"/>
        <v>11.455876646353975</v>
      </c>
      <c r="AH786" s="28">
        <f t="shared" si="410"/>
        <v>0.26300000000000001</v>
      </c>
      <c r="AI786" s="28">
        <f t="shared" si="411"/>
        <v>2.5446900494077322E-4</v>
      </c>
      <c r="AJ786" s="40">
        <f t="shared" si="408"/>
        <v>1.1455876646353974E-2</v>
      </c>
      <c r="AK786" s="28"/>
      <c r="AM786" s="14">
        <f>Rho_Coef0+Rho_Coef1*Solution!I786+Rho_Coef2*Solution!I786^2</f>
        <v>0.95432644065972771</v>
      </c>
      <c r="AO786" s="3" t="str">
        <f t="shared" si="389"/>
        <v xml:space="preserve"> </v>
      </c>
      <c r="AP786" s="3" t="str">
        <f t="shared" si="390"/>
        <v xml:space="preserve"> </v>
      </c>
      <c r="AQ786" s="3" t="str">
        <f t="shared" si="391"/>
        <v xml:space="preserve"> </v>
      </c>
      <c r="AR786" s="3" t="str">
        <f t="shared" si="392"/>
        <v xml:space="preserve"> </v>
      </c>
    </row>
    <row r="787" spans="1:44">
      <c r="A787" s="3">
        <f t="shared" si="393"/>
        <v>7.8399999999998773</v>
      </c>
      <c r="B787" s="3">
        <f t="shared" si="382"/>
        <v>0</v>
      </c>
      <c r="C787" s="3">
        <f t="shared" si="383"/>
        <v>4.8229000000000486</v>
      </c>
      <c r="D787" s="14">
        <f t="shared" si="394"/>
        <v>-7.4935232448123182E-2</v>
      </c>
      <c r="E787" s="14">
        <f t="shared" si="387"/>
        <v>-0.1123437727139672</v>
      </c>
      <c r="F787" s="14">
        <f t="shared" si="384"/>
        <v>-0.1872790051620904</v>
      </c>
      <c r="G787" s="3">
        <f t="shared" si="388"/>
        <v>-16.347854550414969</v>
      </c>
      <c r="H787" s="3">
        <f t="shared" si="385"/>
        <v>42.893454328914046</v>
      </c>
      <c r="I787" s="3">
        <f t="shared" si="386"/>
        <v>484.92143299953352</v>
      </c>
      <c r="P787" s="3" t="str">
        <f t="shared" si="412"/>
        <v xml:space="preserve"> </v>
      </c>
      <c r="Q787" s="3" t="str">
        <f t="shared" si="395"/>
        <v xml:space="preserve"> </v>
      </c>
      <c r="R787" s="3" t="str">
        <f t="shared" si="396"/>
        <v xml:space="preserve"> </v>
      </c>
      <c r="S787" s="3" t="str">
        <f t="shared" si="397"/>
        <v xml:space="preserve"> </v>
      </c>
      <c r="T787" s="3" t="str">
        <f t="shared" si="398"/>
        <v xml:space="preserve"> </v>
      </c>
      <c r="U787" s="3" t="str">
        <f t="shared" si="399"/>
        <v xml:space="preserve"> </v>
      </c>
      <c r="V787" s="3" t="str">
        <f t="shared" si="400"/>
        <v xml:space="preserve"> </v>
      </c>
      <c r="W787" s="3" t="str">
        <f t="shared" si="401"/>
        <v xml:space="preserve"> </v>
      </c>
      <c r="X787" s="3" t="str">
        <f t="shared" si="402"/>
        <v xml:space="preserve"> </v>
      </c>
      <c r="Y787" s="3">
        <f t="shared" si="403"/>
        <v>0</v>
      </c>
      <c r="AA787" s="16" t="str">
        <f t="shared" si="404"/>
        <v>UprStage</v>
      </c>
      <c r="AC787" s="3">
        <f t="shared" si="405"/>
        <v>2.3982428571428556</v>
      </c>
      <c r="AD787" s="3">
        <f t="shared" si="406"/>
        <v>19.801588161411491</v>
      </c>
      <c r="AE787" s="3">
        <f t="shared" si="407"/>
        <v>2.4246571428571926</v>
      </c>
      <c r="AF787" s="3">
        <f t="shared" si="409"/>
        <v>11.455876646353975</v>
      </c>
      <c r="AH787" s="28">
        <f t="shared" si="410"/>
        <v>0.26300000000000001</v>
      </c>
      <c r="AI787" s="28">
        <f t="shared" si="411"/>
        <v>2.5446900494077322E-4</v>
      </c>
      <c r="AJ787" s="40">
        <f t="shared" si="408"/>
        <v>1.1455876646353974E-2</v>
      </c>
      <c r="AK787" s="28"/>
      <c r="AM787" s="14">
        <f>Rho_Coef0+Rho_Coef1*Solution!I787+Rho_Coef2*Solution!I787^2</f>
        <v>0.95428662624588156</v>
      </c>
      <c r="AO787" s="3" t="str">
        <f t="shared" si="389"/>
        <v xml:space="preserve"> </v>
      </c>
      <c r="AP787" s="3" t="str">
        <f t="shared" si="390"/>
        <v xml:space="preserve"> </v>
      </c>
      <c r="AQ787" s="3" t="str">
        <f t="shared" si="391"/>
        <v xml:space="preserve"> </v>
      </c>
      <c r="AR787" s="3" t="str">
        <f t="shared" si="392"/>
        <v xml:space="preserve"> </v>
      </c>
    </row>
    <row r="788" spans="1:44">
      <c r="A788" s="3">
        <f t="shared" si="393"/>
        <v>7.8499999999998771</v>
      </c>
      <c r="B788" s="3">
        <f t="shared" si="382"/>
        <v>0</v>
      </c>
      <c r="C788" s="3">
        <f t="shared" si="383"/>
        <v>4.8229000000000486</v>
      </c>
      <c r="D788" s="14">
        <f t="shared" si="394"/>
        <v>-7.4362021593476754E-2</v>
      </c>
      <c r="E788" s="14">
        <f t="shared" si="387"/>
        <v>-0.1123437727139672</v>
      </c>
      <c r="F788" s="14">
        <f t="shared" si="384"/>
        <v>-0.18670579430744394</v>
      </c>
      <c r="G788" s="3">
        <f t="shared" si="388"/>
        <v>-16.297818147934247</v>
      </c>
      <c r="H788" s="3">
        <f t="shared" si="385"/>
        <v>42.729975783409898</v>
      </c>
      <c r="I788" s="3">
        <f t="shared" si="386"/>
        <v>485.34955265191525</v>
      </c>
      <c r="P788" s="3" t="str">
        <f t="shared" si="412"/>
        <v xml:space="preserve"> </v>
      </c>
      <c r="Q788" s="3" t="str">
        <f t="shared" si="395"/>
        <v xml:space="preserve"> </v>
      </c>
      <c r="R788" s="3" t="str">
        <f t="shared" si="396"/>
        <v xml:space="preserve"> </v>
      </c>
      <c r="S788" s="3" t="str">
        <f t="shared" si="397"/>
        <v xml:space="preserve"> </v>
      </c>
      <c r="T788" s="3" t="str">
        <f t="shared" si="398"/>
        <v xml:space="preserve"> </v>
      </c>
      <c r="U788" s="3" t="str">
        <f t="shared" si="399"/>
        <v xml:space="preserve"> </v>
      </c>
      <c r="V788" s="3" t="str">
        <f t="shared" si="400"/>
        <v xml:space="preserve"> </v>
      </c>
      <c r="W788" s="3" t="str">
        <f t="shared" si="401"/>
        <v xml:space="preserve"> </v>
      </c>
      <c r="X788" s="3" t="str">
        <f t="shared" si="402"/>
        <v xml:space="preserve"> </v>
      </c>
      <c r="Y788" s="3">
        <f t="shared" si="403"/>
        <v>0</v>
      </c>
      <c r="AA788" s="16" t="str">
        <f t="shared" si="404"/>
        <v>UprStage</v>
      </c>
      <c r="AC788" s="3">
        <f t="shared" si="405"/>
        <v>2.3982428571428556</v>
      </c>
      <c r="AD788" s="3">
        <f t="shared" si="406"/>
        <v>19.801588161411491</v>
      </c>
      <c r="AE788" s="3">
        <f t="shared" si="407"/>
        <v>2.4246571428571926</v>
      </c>
      <c r="AF788" s="3">
        <f t="shared" si="409"/>
        <v>11.455876646353975</v>
      </c>
      <c r="AH788" s="28">
        <f t="shared" si="410"/>
        <v>0.26300000000000001</v>
      </c>
      <c r="AI788" s="28">
        <f t="shared" si="411"/>
        <v>2.5446900494077322E-4</v>
      </c>
      <c r="AJ788" s="40">
        <f t="shared" si="408"/>
        <v>1.1455876646353974E-2</v>
      </c>
      <c r="AK788" s="28"/>
      <c r="AM788" s="14">
        <f>Rho_Coef0+Rho_Coef1*Solution!I788+Rho_Coef2*Solution!I788^2</f>
        <v>0.95424696476967008</v>
      </c>
      <c r="AO788" s="3" t="str">
        <f t="shared" si="389"/>
        <v xml:space="preserve"> </v>
      </c>
      <c r="AP788" s="3" t="str">
        <f t="shared" si="390"/>
        <v xml:space="preserve"> </v>
      </c>
      <c r="AQ788" s="3" t="str">
        <f t="shared" si="391"/>
        <v xml:space="preserve"> </v>
      </c>
      <c r="AR788" s="3" t="str">
        <f t="shared" si="392"/>
        <v xml:space="preserve"> </v>
      </c>
    </row>
    <row r="789" spans="1:44">
      <c r="A789" s="3">
        <f t="shared" si="393"/>
        <v>7.8599999999998769</v>
      </c>
      <c r="B789" s="3">
        <f t="shared" si="382"/>
        <v>0</v>
      </c>
      <c r="C789" s="3">
        <f t="shared" si="383"/>
        <v>4.8229000000000486</v>
      </c>
      <c r="D789" s="14">
        <f t="shared" si="394"/>
        <v>-7.3792781758818232E-2</v>
      </c>
      <c r="E789" s="14">
        <f t="shared" si="387"/>
        <v>-0.1123437727139672</v>
      </c>
      <c r="F789" s="14">
        <f t="shared" si="384"/>
        <v>-0.18613655447278543</v>
      </c>
      <c r="G789" s="3">
        <f t="shared" si="388"/>
        <v>-16.248128381517319</v>
      </c>
      <c r="H789" s="3">
        <f t="shared" si="385"/>
        <v>42.566997601930559</v>
      </c>
      <c r="I789" s="3">
        <f t="shared" si="386"/>
        <v>485.77604000333025</v>
      </c>
      <c r="P789" s="3" t="str">
        <f t="shared" si="412"/>
        <v xml:space="preserve"> </v>
      </c>
      <c r="Q789" s="3" t="str">
        <f t="shared" si="395"/>
        <v xml:space="preserve"> </v>
      </c>
      <c r="R789" s="3" t="str">
        <f t="shared" si="396"/>
        <v xml:space="preserve"> </v>
      </c>
      <c r="S789" s="3" t="str">
        <f t="shared" si="397"/>
        <v xml:space="preserve"> </v>
      </c>
      <c r="T789" s="3" t="str">
        <f t="shared" si="398"/>
        <v xml:space="preserve"> </v>
      </c>
      <c r="U789" s="3" t="str">
        <f t="shared" si="399"/>
        <v xml:space="preserve"> </v>
      </c>
      <c r="V789" s="3" t="str">
        <f t="shared" si="400"/>
        <v xml:space="preserve"> </v>
      </c>
      <c r="W789" s="3" t="str">
        <f t="shared" si="401"/>
        <v xml:space="preserve"> </v>
      </c>
      <c r="X789" s="3" t="str">
        <f t="shared" si="402"/>
        <v xml:space="preserve"> </v>
      </c>
      <c r="Y789" s="3">
        <f t="shared" si="403"/>
        <v>0</v>
      </c>
      <c r="AA789" s="16" t="str">
        <f t="shared" si="404"/>
        <v>UprStage</v>
      </c>
      <c r="AC789" s="3">
        <f t="shared" si="405"/>
        <v>2.3982428571428556</v>
      </c>
      <c r="AD789" s="3">
        <f t="shared" si="406"/>
        <v>19.801588161411491</v>
      </c>
      <c r="AE789" s="3">
        <f t="shared" si="407"/>
        <v>2.4246571428571926</v>
      </c>
      <c r="AF789" s="3">
        <f t="shared" si="409"/>
        <v>11.455876646353975</v>
      </c>
      <c r="AH789" s="28">
        <f t="shared" si="410"/>
        <v>0.26300000000000001</v>
      </c>
      <c r="AI789" s="28">
        <f t="shared" si="411"/>
        <v>2.5446900494077322E-4</v>
      </c>
      <c r="AJ789" s="40">
        <f t="shared" si="408"/>
        <v>1.1455876646353974E-2</v>
      </c>
      <c r="AK789" s="28"/>
      <c r="AM789" s="14">
        <f>Rho_Coef0+Rho_Coef1*Solution!I789+Rho_Coef2*Solution!I789^2</f>
        <v>0.95420745575163113</v>
      </c>
      <c r="AO789" s="3" t="str">
        <f t="shared" si="389"/>
        <v xml:space="preserve"> </v>
      </c>
      <c r="AP789" s="3" t="str">
        <f t="shared" si="390"/>
        <v xml:space="preserve"> </v>
      </c>
      <c r="AQ789" s="3" t="str">
        <f t="shared" si="391"/>
        <v xml:space="preserve"> </v>
      </c>
      <c r="AR789" s="3" t="str">
        <f t="shared" si="392"/>
        <v xml:space="preserve"> </v>
      </c>
    </row>
    <row r="790" spans="1:44">
      <c r="A790" s="3">
        <f t="shared" si="393"/>
        <v>7.8699999999998766</v>
      </c>
      <c r="B790" s="3">
        <f t="shared" si="382"/>
        <v>0</v>
      </c>
      <c r="C790" s="3">
        <f t="shared" si="383"/>
        <v>4.8229000000000486</v>
      </c>
      <c r="D790" s="14">
        <f t="shared" si="394"/>
        <v>-7.3227480249589902E-2</v>
      </c>
      <c r="E790" s="14">
        <f t="shared" si="387"/>
        <v>-0.1123437727139672</v>
      </c>
      <c r="F790" s="14">
        <f t="shared" si="384"/>
        <v>-0.18557125296355709</v>
      </c>
      <c r="G790" s="3">
        <f t="shared" si="388"/>
        <v>-16.198782397209058</v>
      </c>
      <c r="H790" s="3">
        <f t="shared" si="385"/>
        <v>42.404516318115384</v>
      </c>
      <c r="I790" s="3">
        <f t="shared" si="386"/>
        <v>486.20090004022973</v>
      </c>
      <c r="P790" s="3" t="str">
        <f t="shared" si="412"/>
        <v xml:space="preserve"> </v>
      </c>
      <c r="Q790" s="3" t="str">
        <f t="shared" si="395"/>
        <v xml:space="preserve"> </v>
      </c>
      <c r="R790" s="3" t="str">
        <f t="shared" si="396"/>
        <v xml:space="preserve"> </v>
      </c>
      <c r="S790" s="3" t="str">
        <f t="shared" si="397"/>
        <v xml:space="preserve"> </v>
      </c>
      <c r="T790" s="3" t="str">
        <f t="shared" si="398"/>
        <v xml:space="preserve"> </v>
      </c>
      <c r="U790" s="3" t="str">
        <f t="shared" si="399"/>
        <v xml:space="preserve"> </v>
      </c>
      <c r="V790" s="3" t="str">
        <f t="shared" si="400"/>
        <v xml:space="preserve"> </v>
      </c>
      <c r="W790" s="3" t="str">
        <f t="shared" si="401"/>
        <v xml:space="preserve"> </v>
      </c>
      <c r="X790" s="3" t="str">
        <f t="shared" si="402"/>
        <v xml:space="preserve"> </v>
      </c>
      <c r="Y790" s="3">
        <f t="shared" si="403"/>
        <v>0</v>
      </c>
      <c r="AA790" s="16" t="str">
        <f t="shared" si="404"/>
        <v>UprStage</v>
      </c>
      <c r="AC790" s="3">
        <f t="shared" si="405"/>
        <v>2.3982428571428556</v>
      </c>
      <c r="AD790" s="3">
        <f t="shared" si="406"/>
        <v>19.801588161411491</v>
      </c>
      <c r="AE790" s="3">
        <f t="shared" si="407"/>
        <v>2.4246571428571926</v>
      </c>
      <c r="AF790" s="3">
        <f t="shared" si="409"/>
        <v>11.455876646353975</v>
      </c>
      <c r="AH790" s="28">
        <f t="shared" si="410"/>
        <v>0.26300000000000001</v>
      </c>
      <c r="AI790" s="28">
        <f t="shared" si="411"/>
        <v>2.5446900494077322E-4</v>
      </c>
      <c r="AJ790" s="40">
        <f t="shared" si="408"/>
        <v>1.1455876646353974E-2</v>
      </c>
      <c r="AK790" s="28"/>
      <c r="AM790" s="14">
        <f>Rho_Coef0+Rho_Coef1*Solution!I790+Rho_Coef2*Solution!I790^2</f>
        <v>0.95416809871564001</v>
      </c>
      <c r="AO790" s="3" t="str">
        <f t="shared" si="389"/>
        <v xml:space="preserve"> </v>
      </c>
      <c r="AP790" s="3" t="str">
        <f t="shared" si="390"/>
        <v xml:space="preserve"> </v>
      </c>
      <c r="AQ790" s="3" t="str">
        <f t="shared" si="391"/>
        <v xml:space="preserve"> </v>
      </c>
      <c r="AR790" s="3" t="str">
        <f t="shared" si="392"/>
        <v xml:space="preserve"> </v>
      </c>
    </row>
    <row r="791" spans="1:44">
      <c r="A791" s="3">
        <f t="shared" si="393"/>
        <v>7.8799999999998764</v>
      </c>
      <c r="B791" s="3">
        <f t="shared" si="382"/>
        <v>0</v>
      </c>
      <c r="C791" s="3">
        <f t="shared" si="383"/>
        <v>4.8229000000000486</v>
      </c>
      <c r="D791" s="14">
        <f t="shared" si="394"/>
        <v>-7.2666084723916294E-2</v>
      </c>
      <c r="E791" s="14">
        <f t="shared" si="387"/>
        <v>-0.1123437727139672</v>
      </c>
      <c r="F791" s="14">
        <f t="shared" si="384"/>
        <v>-0.18500985743788351</v>
      </c>
      <c r="G791" s="3">
        <f t="shared" si="388"/>
        <v>-16.149777371840507</v>
      </c>
      <c r="H791" s="3">
        <f t="shared" si="385"/>
        <v>42.242528494143293</v>
      </c>
      <c r="I791" s="3">
        <f t="shared" si="386"/>
        <v>486.62413771454231</v>
      </c>
      <c r="P791" s="3" t="str">
        <f t="shared" si="412"/>
        <v xml:space="preserve"> </v>
      </c>
      <c r="Q791" s="3" t="str">
        <f t="shared" si="395"/>
        <v xml:space="preserve"> </v>
      </c>
      <c r="R791" s="3" t="str">
        <f t="shared" si="396"/>
        <v xml:space="preserve"> </v>
      </c>
      <c r="S791" s="3" t="str">
        <f t="shared" si="397"/>
        <v xml:space="preserve"> </v>
      </c>
      <c r="T791" s="3" t="str">
        <f t="shared" si="398"/>
        <v xml:space="preserve"> </v>
      </c>
      <c r="U791" s="3" t="str">
        <f t="shared" si="399"/>
        <v xml:space="preserve"> </v>
      </c>
      <c r="V791" s="3" t="str">
        <f t="shared" si="400"/>
        <v xml:space="preserve"> </v>
      </c>
      <c r="W791" s="3" t="str">
        <f t="shared" si="401"/>
        <v xml:space="preserve"> </v>
      </c>
      <c r="X791" s="3" t="str">
        <f t="shared" si="402"/>
        <v xml:space="preserve"> </v>
      </c>
      <c r="Y791" s="3">
        <f t="shared" si="403"/>
        <v>0</v>
      </c>
      <c r="AA791" s="16" t="str">
        <f t="shared" si="404"/>
        <v>UprStage</v>
      </c>
      <c r="AC791" s="3">
        <f t="shared" si="405"/>
        <v>2.3982428571428556</v>
      </c>
      <c r="AD791" s="3">
        <f t="shared" si="406"/>
        <v>19.801588161411491</v>
      </c>
      <c r="AE791" s="3">
        <f t="shared" si="407"/>
        <v>2.4246571428571926</v>
      </c>
      <c r="AF791" s="3">
        <f t="shared" si="409"/>
        <v>11.455876646353975</v>
      </c>
      <c r="AH791" s="28">
        <f t="shared" si="410"/>
        <v>0.26300000000000001</v>
      </c>
      <c r="AI791" s="28">
        <f t="shared" si="411"/>
        <v>2.5446900494077322E-4</v>
      </c>
      <c r="AJ791" s="40">
        <f t="shared" si="408"/>
        <v>1.1455876646353974E-2</v>
      </c>
      <c r="AK791" s="28"/>
      <c r="AM791" s="14">
        <f>Rho_Coef0+Rho_Coef1*Solution!I791+Rho_Coef2*Solution!I791^2</f>
        <v>0.95412889318888161</v>
      </c>
      <c r="AO791" s="3" t="str">
        <f t="shared" si="389"/>
        <v xml:space="preserve"> </v>
      </c>
      <c r="AP791" s="3" t="str">
        <f t="shared" si="390"/>
        <v xml:space="preserve"> </v>
      </c>
      <c r="AQ791" s="3" t="str">
        <f t="shared" si="391"/>
        <v xml:space="preserve"> </v>
      </c>
      <c r="AR791" s="3" t="str">
        <f t="shared" si="392"/>
        <v xml:space="preserve"> </v>
      </c>
    </row>
    <row r="792" spans="1:44">
      <c r="A792" s="3">
        <f t="shared" si="393"/>
        <v>7.8899999999998762</v>
      </c>
      <c r="B792" s="3">
        <f t="shared" si="382"/>
        <v>0</v>
      </c>
      <c r="C792" s="3">
        <f t="shared" si="383"/>
        <v>4.8229000000000486</v>
      </c>
      <c r="D792" s="14">
        <f t="shared" si="394"/>
        <v>-7.2108563188121838E-2</v>
      </c>
      <c r="E792" s="14">
        <f t="shared" si="387"/>
        <v>-0.1123437727139672</v>
      </c>
      <c r="F792" s="14">
        <f t="shared" si="384"/>
        <v>-0.18445233590208904</v>
      </c>
      <c r="G792" s="3">
        <f t="shared" si="388"/>
        <v>-16.101110512637554</v>
      </c>
      <c r="H792" s="3">
        <f t="shared" si="385"/>
        <v>42.081030720424891</v>
      </c>
      <c r="I792" s="3">
        <f t="shared" si="386"/>
        <v>487.04575794395811</v>
      </c>
      <c r="P792" s="3" t="str">
        <f t="shared" si="412"/>
        <v xml:space="preserve"> </v>
      </c>
      <c r="Q792" s="3" t="str">
        <f t="shared" si="395"/>
        <v xml:space="preserve"> </v>
      </c>
      <c r="R792" s="3" t="str">
        <f t="shared" si="396"/>
        <v xml:space="preserve"> </v>
      </c>
      <c r="S792" s="3" t="str">
        <f t="shared" si="397"/>
        <v xml:space="preserve"> </v>
      </c>
      <c r="T792" s="3" t="str">
        <f t="shared" si="398"/>
        <v xml:space="preserve"> </v>
      </c>
      <c r="U792" s="3" t="str">
        <f t="shared" si="399"/>
        <v xml:space="preserve"> </v>
      </c>
      <c r="V792" s="3" t="str">
        <f t="shared" si="400"/>
        <v xml:space="preserve"> </v>
      </c>
      <c r="W792" s="3" t="str">
        <f t="shared" si="401"/>
        <v xml:space="preserve"> </v>
      </c>
      <c r="X792" s="3" t="str">
        <f t="shared" si="402"/>
        <v xml:space="preserve"> </v>
      </c>
      <c r="Y792" s="3">
        <f t="shared" si="403"/>
        <v>0</v>
      </c>
      <c r="AA792" s="16" t="str">
        <f t="shared" si="404"/>
        <v>UprStage</v>
      </c>
      <c r="AC792" s="3">
        <f t="shared" si="405"/>
        <v>2.3982428571428556</v>
      </c>
      <c r="AD792" s="3">
        <f t="shared" si="406"/>
        <v>19.801588161411491</v>
      </c>
      <c r="AE792" s="3">
        <f t="shared" si="407"/>
        <v>2.4246571428571926</v>
      </c>
      <c r="AF792" s="3">
        <f t="shared" si="409"/>
        <v>11.455876646353975</v>
      </c>
      <c r="AH792" s="28">
        <f t="shared" si="410"/>
        <v>0.26300000000000001</v>
      </c>
      <c r="AI792" s="28">
        <f t="shared" si="411"/>
        <v>2.5446900494077322E-4</v>
      </c>
      <c r="AJ792" s="40">
        <f t="shared" si="408"/>
        <v>1.1455876646353974E-2</v>
      </c>
      <c r="AK792" s="28"/>
      <c r="AM792" s="14">
        <f>Rho_Coef0+Rho_Coef1*Solution!I792+Rho_Coef2*Solution!I792^2</f>
        <v>0.95408983870182318</v>
      </c>
      <c r="AO792" s="3" t="str">
        <f t="shared" si="389"/>
        <v xml:space="preserve"> </v>
      </c>
      <c r="AP792" s="3" t="str">
        <f t="shared" si="390"/>
        <v xml:space="preserve"> </v>
      </c>
      <c r="AQ792" s="3" t="str">
        <f t="shared" si="391"/>
        <v xml:space="preserve"> </v>
      </c>
      <c r="AR792" s="3" t="str">
        <f t="shared" si="392"/>
        <v xml:space="preserve"> </v>
      </c>
    </row>
    <row r="793" spans="1:44">
      <c r="A793" s="3">
        <f t="shared" si="393"/>
        <v>7.899999999999876</v>
      </c>
      <c r="B793" s="3">
        <f t="shared" si="382"/>
        <v>0</v>
      </c>
      <c r="C793" s="3">
        <f t="shared" si="383"/>
        <v>4.8229000000000486</v>
      </c>
      <c r="D793" s="14">
        <f t="shared" si="394"/>
        <v>-7.1554883992315549E-2</v>
      </c>
      <c r="E793" s="14">
        <f t="shared" si="387"/>
        <v>-0.1123437727139672</v>
      </c>
      <c r="F793" s="14">
        <f t="shared" si="384"/>
        <v>-0.18389865670628275</v>
      </c>
      <c r="G793" s="3">
        <f t="shared" si="388"/>
        <v>-16.052779056835568</v>
      </c>
      <c r="H793" s="3">
        <f t="shared" si="385"/>
        <v>41.920019615298514</v>
      </c>
      <c r="I793" s="3">
        <f t="shared" si="386"/>
        <v>487.46576561220951</v>
      </c>
      <c r="P793" s="3" t="str">
        <f t="shared" si="412"/>
        <v xml:space="preserve"> </v>
      </c>
      <c r="Q793" s="3" t="str">
        <f t="shared" si="395"/>
        <v xml:space="preserve"> </v>
      </c>
      <c r="R793" s="3" t="str">
        <f t="shared" si="396"/>
        <v xml:space="preserve"> </v>
      </c>
      <c r="S793" s="3" t="str">
        <f t="shared" si="397"/>
        <v xml:space="preserve"> </v>
      </c>
      <c r="T793" s="3" t="str">
        <f t="shared" si="398"/>
        <v xml:space="preserve"> </v>
      </c>
      <c r="U793" s="3" t="str">
        <f t="shared" si="399"/>
        <v xml:space="preserve"> </v>
      </c>
      <c r="V793" s="3" t="str">
        <f t="shared" si="400"/>
        <v xml:space="preserve"> </v>
      </c>
      <c r="W793" s="3" t="str">
        <f t="shared" si="401"/>
        <v xml:space="preserve"> </v>
      </c>
      <c r="X793" s="3" t="str">
        <f t="shared" si="402"/>
        <v xml:space="preserve"> </v>
      </c>
      <c r="Y793" s="3">
        <f t="shared" si="403"/>
        <v>0</v>
      </c>
      <c r="AA793" s="16" t="str">
        <f t="shared" si="404"/>
        <v>UprStage</v>
      </c>
      <c r="AC793" s="3">
        <f t="shared" si="405"/>
        <v>2.3982428571428556</v>
      </c>
      <c r="AD793" s="3">
        <f t="shared" si="406"/>
        <v>19.801588161411491</v>
      </c>
      <c r="AE793" s="3">
        <f t="shared" si="407"/>
        <v>2.4246571428571926</v>
      </c>
      <c r="AF793" s="3">
        <f t="shared" si="409"/>
        <v>11.455876646353975</v>
      </c>
      <c r="AH793" s="28">
        <f t="shared" si="410"/>
        <v>0.26300000000000001</v>
      </c>
      <c r="AI793" s="28">
        <f t="shared" si="411"/>
        <v>2.5446900494077322E-4</v>
      </c>
      <c r="AJ793" s="40">
        <f t="shared" si="408"/>
        <v>1.1455876646353974E-2</v>
      </c>
      <c r="AK793" s="28"/>
      <c r="AM793" s="14">
        <f>Rho_Coef0+Rho_Coef1*Solution!I793+Rho_Coef2*Solution!I793^2</f>
        <v>0.95405093478818748</v>
      </c>
      <c r="AO793" s="3" t="str">
        <f t="shared" si="389"/>
        <v xml:space="preserve"> </v>
      </c>
      <c r="AP793" s="3" t="str">
        <f t="shared" si="390"/>
        <v xml:space="preserve"> </v>
      </c>
      <c r="AQ793" s="3" t="str">
        <f t="shared" si="391"/>
        <v xml:space="preserve"> </v>
      </c>
      <c r="AR793" s="3" t="str">
        <f t="shared" si="392"/>
        <v xml:space="preserve"> </v>
      </c>
    </row>
    <row r="794" spans="1:44">
      <c r="A794" s="3">
        <f t="shared" si="393"/>
        <v>7.9099999999998758</v>
      </c>
      <c r="B794" s="3">
        <f t="shared" si="382"/>
        <v>0</v>
      </c>
      <c r="C794" s="3">
        <f t="shared" si="383"/>
        <v>4.8229000000000486</v>
      </c>
      <c r="D794" s="14">
        <f t="shared" si="394"/>
        <v>-7.1005015826041462E-2</v>
      </c>
      <c r="E794" s="14">
        <f t="shared" si="387"/>
        <v>-0.1123437727139672</v>
      </c>
      <c r="F794" s="14">
        <f t="shared" si="384"/>
        <v>-0.18334878854000866</v>
      </c>
      <c r="G794" s="3">
        <f t="shared" si="388"/>
        <v>-16.004780271299666</v>
      </c>
      <c r="H794" s="3">
        <f t="shared" si="385"/>
        <v>41.759491824730162</v>
      </c>
      <c r="I794" s="3">
        <f t="shared" si="386"/>
        <v>487.88416556934891</v>
      </c>
      <c r="P794" s="3" t="str">
        <f t="shared" si="412"/>
        <v xml:space="preserve"> </v>
      </c>
      <c r="Q794" s="3" t="str">
        <f t="shared" si="395"/>
        <v xml:space="preserve"> </v>
      </c>
      <c r="R794" s="3" t="str">
        <f t="shared" si="396"/>
        <v xml:space="preserve"> </v>
      </c>
      <c r="S794" s="3" t="str">
        <f t="shared" si="397"/>
        <v xml:space="preserve"> </v>
      </c>
      <c r="T794" s="3" t="str">
        <f t="shared" si="398"/>
        <v xml:space="preserve"> </v>
      </c>
      <c r="U794" s="3" t="str">
        <f t="shared" si="399"/>
        <v xml:space="preserve"> </v>
      </c>
      <c r="V794" s="3" t="str">
        <f t="shared" si="400"/>
        <v xml:space="preserve"> </v>
      </c>
      <c r="W794" s="3" t="str">
        <f t="shared" si="401"/>
        <v xml:space="preserve"> </v>
      </c>
      <c r="X794" s="3" t="str">
        <f t="shared" si="402"/>
        <v xml:space="preserve"> </v>
      </c>
      <c r="Y794" s="3">
        <f t="shared" si="403"/>
        <v>0</v>
      </c>
      <c r="AA794" s="16" t="str">
        <f t="shared" si="404"/>
        <v>UprStage</v>
      </c>
      <c r="AC794" s="3">
        <f t="shared" si="405"/>
        <v>2.3982428571428556</v>
      </c>
      <c r="AD794" s="3">
        <f t="shared" si="406"/>
        <v>19.801588161411491</v>
      </c>
      <c r="AE794" s="3">
        <f t="shared" si="407"/>
        <v>2.4246571428571926</v>
      </c>
      <c r="AF794" s="3">
        <f t="shared" si="409"/>
        <v>11.455876646353975</v>
      </c>
      <c r="AH794" s="28">
        <f t="shared" si="410"/>
        <v>0.26300000000000001</v>
      </c>
      <c r="AI794" s="28">
        <f t="shared" si="411"/>
        <v>2.5446900494077322E-4</v>
      </c>
      <c r="AJ794" s="40">
        <f t="shared" si="408"/>
        <v>1.1455876646353974E-2</v>
      </c>
      <c r="AK794" s="28"/>
      <c r="AM794" s="14">
        <f>Rho_Coef0+Rho_Coef1*Solution!I794+Rho_Coef2*Solution!I794^2</f>
        <v>0.95401218098492535</v>
      </c>
      <c r="AO794" s="3" t="str">
        <f t="shared" si="389"/>
        <v xml:space="preserve"> </v>
      </c>
      <c r="AP794" s="3" t="str">
        <f t="shared" si="390"/>
        <v xml:space="preserve"> </v>
      </c>
      <c r="AQ794" s="3" t="str">
        <f t="shared" si="391"/>
        <v xml:space="preserve"> </v>
      </c>
      <c r="AR794" s="3" t="str">
        <f t="shared" si="392"/>
        <v xml:space="preserve"> </v>
      </c>
    </row>
    <row r="795" spans="1:44">
      <c r="A795" s="3">
        <f t="shared" si="393"/>
        <v>7.9199999999998756</v>
      </c>
      <c r="B795" s="3">
        <f t="shared" si="382"/>
        <v>0</v>
      </c>
      <c r="C795" s="3">
        <f t="shared" si="383"/>
        <v>4.8229000000000486</v>
      </c>
      <c r="D795" s="14">
        <f t="shared" si="394"/>
        <v>-7.0458927713993452E-2</v>
      </c>
      <c r="E795" s="14">
        <f t="shared" si="387"/>
        <v>-0.1123437727139672</v>
      </c>
      <c r="F795" s="14">
        <f t="shared" si="384"/>
        <v>-0.18280270042796065</v>
      </c>
      <c r="G795" s="3">
        <f t="shared" si="388"/>
        <v>-15.957111452150691</v>
      </c>
      <c r="H795" s="3">
        <f t="shared" si="385"/>
        <v>41.599444022017167</v>
      </c>
      <c r="I795" s="3">
        <f t="shared" si="386"/>
        <v>488.30096263202358</v>
      </c>
      <c r="P795" s="3" t="str">
        <f t="shared" si="412"/>
        <v xml:space="preserve"> </v>
      </c>
      <c r="Q795" s="3" t="str">
        <f t="shared" si="395"/>
        <v xml:space="preserve"> </v>
      </c>
      <c r="R795" s="3" t="str">
        <f t="shared" si="396"/>
        <v xml:space="preserve"> </v>
      </c>
      <c r="S795" s="3" t="str">
        <f t="shared" si="397"/>
        <v xml:space="preserve"> </v>
      </c>
      <c r="T795" s="3" t="str">
        <f t="shared" si="398"/>
        <v xml:space="preserve"> </v>
      </c>
      <c r="U795" s="3" t="str">
        <f t="shared" si="399"/>
        <v xml:space="preserve"> </v>
      </c>
      <c r="V795" s="3" t="str">
        <f t="shared" si="400"/>
        <v xml:space="preserve"> </v>
      </c>
      <c r="W795" s="3" t="str">
        <f t="shared" si="401"/>
        <v xml:space="preserve"> </v>
      </c>
      <c r="X795" s="3" t="str">
        <f t="shared" si="402"/>
        <v xml:space="preserve"> </v>
      </c>
      <c r="Y795" s="3">
        <f t="shared" si="403"/>
        <v>0</v>
      </c>
      <c r="AA795" s="16" t="str">
        <f t="shared" si="404"/>
        <v>UprStage</v>
      </c>
      <c r="AC795" s="3">
        <f t="shared" si="405"/>
        <v>2.3982428571428556</v>
      </c>
      <c r="AD795" s="3">
        <f t="shared" si="406"/>
        <v>19.801588161411491</v>
      </c>
      <c r="AE795" s="3">
        <f t="shared" si="407"/>
        <v>2.4246571428571926</v>
      </c>
      <c r="AF795" s="3">
        <f t="shared" si="409"/>
        <v>11.455876646353975</v>
      </c>
      <c r="AH795" s="28">
        <f t="shared" si="410"/>
        <v>0.26300000000000001</v>
      </c>
      <c r="AI795" s="28">
        <f t="shared" si="411"/>
        <v>2.5446900494077322E-4</v>
      </c>
      <c r="AJ795" s="40">
        <f t="shared" si="408"/>
        <v>1.1455876646353974E-2</v>
      </c>
      <c r="AK795" s="28"/>
      <c r="AM795" s="14">
        <f>Rho_Coef0+Rho_Coef1*Solution!I795+Rho_Coef2*Solution!I795^2</f>
        <v>0.95397357683218997</v>
      </c>
      <c r="AO795" s="3" t="str">
        <f t="shared" si="389"/>
        <v xml:space="preserve"> </v>
      </c>
      <c r="AP795" s="3" t="str">
        <f t="shared" si="390"/>
        <v xml:space="preserve"> </v>
      </c>
      <c r="AQ795" s="3" t="str">
        <f t="shared" si="391"/>
        <v xml:space="preserve"> </v>
      </c>
      <c r="AR795" s="3" t="str">
        <f t="shared" si="392"/>
        <v xml:space="preserve"> </v>
      </c>
    </row>
    <row r="796" spans="1:44">
      <c r="A796" s="3">
        <f t="shared" si="393"/>
        <v>7.9299999999998754</v>
      </c>
      <c r="B796" s="3">
        <f t="shared" si="382"/>
        <v>0</v>
      </c>
      <c r="C796" s="3">
        <f t="shared" si="383"/>
        <v>4.8229000000000486</v>
      </c>
      <c r="D796" s="14">
        <f t="shared" si="394"/>
        <v>-6.991658901179372E-2</v>
      </c>
      <c r="E796" s="14">
        <f t="shared" si="387"/>
        <v>-0.1123437727139672</v>
      </c>
      <c r="F796" s="14">
        <f t="shared" si="384"/>
        <v>-0.18226036172576093</v>
      </c>
      <c r="G796" s="3">
        <f t="shared" si="388"/>
        <v>-15.909769924396695</v>
      </c>
      <c r="H796" s="3">
        <f t="shared" si="385"/>
        <v>41.439872907495662</v>
      </c>
      <c r="I796" s="3">
        <f t="shared" si="386"/>
        <v>488.71616158374752</v>
      </c>
      <c r="P796" s="3" t="str">
        <f t="shared" si="412"/>
        <v xml:space="preserve"> </v>
      </c>
      <c r="Q796" s="3" t="str">
        <f t="shared" si="395"/>
        <v xml:space="preserve"> </v>
      </c>
      <c r="R796" s="3" t="str">
        <f t="shared" si="396"/>
        <v xml:space="preserve"> </v>
      </c>
      <c r="S796" s="3" t="str">
        <f t="shared" si="397"/>
        <v xml:space="preserve"> </v>
      </c>
      <c r="T796" s="3" t="str">
        <f t="shared" si="398"/>
        <v xml:space="preserve"> </v>
      </c>
      <c r="U796" s="3" t="str">
        <f t="shared" si="399"/>
        <v xml:space="preserve"> </v>
      </c>
      <c r="V796" s="3" t="str">
        <f t="shared" si="400"/>
        <v xml:space="preserve"> </v>
      </c>
      <c r="W796" s="3" t="str">
        <f t="shared" si="401"/>
        <v xml:space="preserve"> </v>
      </c>
      <c r="X796" s="3" t="str">
        <f t="shared" si="402"/>
        <v xml:space="preserve"> </v>
      </c>
      <c r="Y796" s="3">
        <f t="shared" si="403"/>
        <v>0</v>
      </c>
      <c r="AA796" s="16" t="str">
        <f t="shared" si="404"/>
        <v>UprStage</v>
      </c>
      <c r="AC796" s="3">
        <f t="shared" si="405"/>
        <v>2.3982428571428556</v>
      </c>
      <c r="AD796" s="3">
        <f t="shared" si="406"/>
        <v>19.801588161411491</v>
      </c>
      <c r="AE796" s="3">
        <f t="shared" si="407"/>
        <v>2.4246571428571926</v>
      </c>
      <c r="AF796" s="3">
        <f t="shared" si="409"/>
        <v>11.455876646353975</v>
      </c>
      <c r="AH796" s="28">
        <f t="shared" si="410"/>
        <v>0.26300000000000001</v>
      </c>
      <c r="AI796" s="28">
        <f t="shared" si="411"/>
        <v>2.5446900494077322E-4</v>
      </c>
      <c r="AJ796" s="40">
        <f t="shared" si="408"/>
        <v>1.1455876646353974E-2</v>
      </c>
      <c r="AK796" s="28"/>
      <c r="AM796" s="14">
        <f>Rho_Coef0+Rho_Coef1*Solution!I796+Rho_Coef2*Solution!I796^2</f>
        <v>0.95393512187331064</v>
      </c>
      <c r="AO796" s="3" t="str">
        <f t="shared" si="389"/>
        <v xml:space="preserve"> </v>
      </c>
      <c r="AP796" s="3" t="str">
        <f t="shared" si="390"/>
        <v xml:space="preserve"> </v>
      </c>
      <c r="AQ796" s="3" t="str">
        <f t="shared" si="391"/>
        <v xml:space="preserve"> </v>
      </c>
      <c r="AR796" s="3" t="str">
        <f t="shared" si="392"/>
        <v xml:space="preserve"> </v>
      </c>
    </row>
    <row r="797" spans="1:44">
      <c r="A797" s="3">
        <f t="shared" si="393"/>
        <v>7.9399999999998752</v>
      </c>
      <c r="B797" s="3">
        <f t="shared" si="382"/>
        <v>0</v>
      </c>
      <c r="C797" s="3">
        <f t="shared" si="383"/>
        <v>4.8229000000000486</v>
      </c>
      <c r="D797" s="14">
        <f t="shared" si="394"/>
        <v>-6.9377969401833661E-2</v>
      </c>
      <c r="E797" s="14">
        <f t="shared" si="387"/>
        <v>-0.1123437727139672</v>
      </c>
      <c r="F797" s="14">
        <f t="shared" si="384"/>
        <v>-0.18172174211580086</v>
      </c>
      <c r="G797" s="3">
        <f t="shared" si="388"/>
        <v>-15.86275304156988</v>
      </c>
      <c r="H797" s="3">
        <f t="shared" si="385"/>
        <v>41.280775208251697</v>
      </c>
      <c r="I797" s="3">
        <f t="shared" si="386"/>
        <v>489.1297671751704</v>
      </c>
      <c r="P797" s="3" t="str">
        <f t="shared" si="412"/>
        <v xml:space="preserve"> </v>
      </c>
      <c r="Q797" s="3" t="str">
        <f t="shared" si="395"/>
        <v xml:space="preserve"> </v>
      </c>
      <c r="R797" s="3" t="str">
        <f t="shared" si="396"/>
        <v xml:space="preserve"> </v>
      </c>
      <c r="S797" s="3" t="str">
        <f t="shared" si="397"/>
        <v xml:space="preserve"> </v>
      </c>
      <c r="T797" s="3" t="str">
        <f t="shared" si="398"/>
        <v xml:space="preserve"> </v>
      </c>
      <c r="U797" s="3" t="str">
        <f t="shared" si="399"/>
        <v xml:space="preserve"> </v>
      </c>
      <c r="V797" s="3" t="str">
        <f t="shared" si="400"/>
        <v xml:space="preserve"> </v>
      </c>
      <c r="W797" s="3" t="str">
        <f t="shared" si="401"/>
        <v xml:space="preserve"> </v>
      </c>
      <c r="X797" s="3" t="str">
        <f t="shared" si="402"/>
        <v xml:space="preserve"> </v>
      </c>
      <c r="Y797" s="3">
        <f t="shared" si="403"/>
        <v>0</v>
      </c>
      <c r="AA797" s="16" t="str">
        <f t="shared" si="404"/>
        <v>UprStage</v>
      </c>
      <c r="AC797" s="3">
        <f t="shared" si="405"/>
        <v>2.3982428571428556</v>
      </c>
      <c r="AD797" s="3">
        <f t="shared" si="406"/>
        <v>19.801588161411491</v>
      </c>
      <c r="AE797" s="3">
        <f t="shared" si="407"/>
        <v>2.4246571428571926</v>
      </c>
      <c r="AF797" s="3">
        <f t="shared" si="409"/>
        <v>11.455876646353975</v>
      </c>
      <c r="AH797" s="28">
        <f t="shared" si="410"/>
        <v>0.26300000000000001</v>
      </c>
      <c r="AI797" s="28">
        <f t="shared" si="411"/>
        <v>2.5446900494077322E-4</v>
      </c>
      <c r="AJ797" s="40">
        <f t="shared" si="408"/>
        <v>1.1455876646353974E-2</v>
      </c>
      <c r="AK797" s="28"/>
      <c r="AM797" s="14">
        <f>Rho_Coef0+Rho_Coef1*Solution!I797+Rho_Coef2*Solution!I797^2</f>
        <v>0.95389681565476625</v>
      </c>
      <c r="AO797" s="3" t="str">
        <f t="shared" si="389"/>
        <v xml:space="preserve"> </v>
      </c>
      <c r="AP797" s="3" t="str">
        <f t="shared" si="390"/>
        <v xml:space="preserve"> </v>
      </c>
      <c r="AQ797" s="3" t="str">
        <f t="shared" si="391"/>
        <v xml:space="preserve"> </v>
      </c>
      <c r="AR797" s="3" t="str">
        <f t="shared" si="392"/>
        <v xml:space="preserve"> </v>
      </c>
    </row>
    <row r="798" spans="1:44">
      <c r="A798" s="3">
        <f t="shared" si="393"/>
        <v>7.9499999999998749</v>
      </c>
      <c r="B798" s="3">
        <f t="shared" si="382"/>
        <v>0</v>
      </c>
      <c r="C798" s="3">
        <f t="shared" si="383"/>
        <v>4.8229000000000486</v>
      </c>
      <c r="D798" s="14">
        <f t="shared" si="394"/>
        <v>-6.8843038889176131E-2</v>
      </c>
      <c r="E798" s="14">
        <f t="shared" si="387"/>
        <v>-0.1123437727139672</v>
      </c>
      <c r="F798" s="14">
        <f t="shared" si="384"/>
        <v>-0.18118681160314332</v>
      </c>
      <c r="G798" s="3">
        <f t="shared" si="388"/>
        <v>-15.816058185368911</v>
      </c>
      <c r="H798" s="3">
        <f t="shared" si="385"/>
        <v>41.122147677835997</v>
      </c>
      <c r="I798" s="3">
        <f t="shared" si="386"/>
        <v>489.54178412434368</v>
      </c>
      <c r="P798" s="3" t="str">
        <f t="shared" si="412"/>
        <v xml:space="preserve"> </v>
      </c>
      <c r="Q798" s="3" t="str">
        <f t="shared" si="395"/>
        <v xml:space="preserve"> </v>
      </c>
      <c r="R798" s="3" t="str">
        <f t="shared" si="396"/>
        <v xml:space="preserve"> </v>
      </c>
      <c r="S798" s="3" t="str">
        <f t="shared" si="397"/>
        <v xml:space="preserve"> </v>
      </c>
      <c r="T798" s="3" t="str">
        <f t="shared" si="398"/>
        <v xml:space="preserve"> </v>
      </c>
      <c r="U798" s="3" t="str">
        <f t="shared" si="399"/>
        <v xml:space="preserve"> </v>
      </c>
      <c r="V798" s="3" t="str">
        <f t="shared" si="400"/>
        <v xml:space="preserve"> </v>
      </c>
      <c r="W798" s="3" t="str">
        <f t="shared" si="401"/>
        <v xml:space="preserve"> </v>
      </c>
      <c r="X798" s="3" t="str">
        <f t="shared" si="402"/>
        <v xml:space="preserve"> </v>
      </c>
      <c r="Y798" s="3">
        <f t="shared" si="403"/>
        <v>0</v>
      </c>
      <c r="AA798" s="16" t="str">
        <f t="shared" si="404"/>
        <v>UprStage</v>
      </c>
      <c r="AC798" s="3">
        <f t="shared" si="405"/>
        <v>2.3982428571428556</v>
      </c>
      <c r="AD798" s="3">
        <f t="shared" si="406"/>
        <v>19.801588161411491</v>
      </c>
      <c r="AE798" s="3">
        <f t="shared" si="407"/>
        <v>2.4246571428571926</v>
      </c>
      <c r="AF798" s="3">
        <f t="shared" si="409"/>
        <v>11.455876646353975</v>
      </c>
      <c r="AH798" s="28">
        <f t="shared" si="410"/>
        <v>0.26300000000000001</v>
      </c>
      <c r="AI798" s="28">
        <f t="shared" si="411"/>
        <v>2.5446900494077322E-4</v>
      </c>
      <c r="AJ798" s="40">
        <f t="shared" si="408"/>
        <v>1.1455876646353974E-2</v>
      </c>
      <c r="AK798" s="28"/>
      <c r="AM798" s="14">
        <f>Rho_Coef0+Rho_Coef1*Solution!I798+Rho_Coef2*Solution!I798^2</f>
        <v>0.95385865772616008</v>
      </c>
      <c r="AO798" s="3" t="str">
        <f t="shared" si="389"/>
        <v xml:space="preserve"> </v>
      </c>
      <c r="AP798" s="3" t="str">
        <f t="shared" si="390"/>
        <v xml:space="preserve"> </v>
      </c>
      <c r="AQ798" s="3" t="str">
        <f t="shared" si="391"/>
        <v xml:space="preserve"> </v>
      </c>
      <c r="AR798" s="3" t="str">
        <f t="shared" si="392"/>
        <v xml:space="preserve"> </v>
      </c>
    </row>
    <row r="799" spans="1:44">
      <c r="A799" s="3">
        <f t="shared" si="393"/>
        <v>7.9599999999998747</v>
      </c>
      <c r="B799" s="3">
        <f t="shared" si="382"/>
        <v>0</v>
      </c>
      <c r="C799" s="3">
        <f t="shared" si="383"/>
        <v>4.8229000000000486</v>
      </c>
      <c r="D799" s="14">
        <f t="shared" si="394"/>
        <v>-6.8311767797518075E-2</v>
      </c>
      <c r="E799" s="14">
        <f t="shared" si="387"/>
        <v>-0.1123437727139672</v>
      </c>
      <c r="F799" s="14">
        <f t="shared" si="384"/>
        <v>-0.18065554051148527</v>
      </c>
      <c r="G799" s="3">
        <f t="shared" si="388"/>
        <v>-15.769682765306481</v>
      </c>
      <c r="H799" s="3">
        <f t="shared" si="385"/>
        <v>40.963987095982311</v>
      </c>
      <c r="I799" s="3">
        <f t="shared" si="386"/>
        <v>489.95221711698377</v>
      </c>
      <c r="P799" s="3" t="str">
        <f t="shared" si="412"/>
        <v xml:space="preserve"> </v>
      </c>
      <c r="Q799" s="3" t="str">
        <f t="shared" si="395"/>
        <v xml:space="preserve"> </v>
      </c>
      <c r="R799" s="3" t="str">
        <f t="shared" si="396"/>
        <v xml:space="preserve"> </v>
      </c>
      <c r="S799" s="3" t="str">
        <f t="shared" si="397"/>
        <v xml:space="preserve"> </v>
      </c>
      <c r="T799" s="3" t="str">
        <f t="shared" si="398"/>
        <v xml:space="preserve"> </v>
      </c>
      <c r="U799" s="3" t="str">
        <f t="shared" si="399"/>
        <v xml:space="preserve"> </v>
      </c>
      <c r="V799" s="3" t="str">
        <f t="shared" si="400"/>
        <v xml:space="preserve"> </v>
      </c>
      <c r="W799" s="3" t="str">
        <f t="shared" si="401"/>
        <v xml:space="preserve"> </v>
      </c>
      <c r="X799" s="3" t="str">
        <f t="shared" si="402"/>
        <v xml:space="preserve"> </v>
      </c>
      <c r="Y799" s="3">
        <f t="shared" si="403"/>
        <v>0</v>
      </c>
      <c r="AA799" s="16" t="str">
        <f t="shared" si="404"/>
        <v>UprStage</v>
      </c>
      <c r="AC799" s="3">
        <f t="shared" si="405"/>
        <v>2.3982428571428556</v>
      </c>
      <c r="AD799" s="3">
        <f t="shared" si="406"/>
        <v>19.801588161411491</v>
      </c>
      <c r="AE799" s="3">
        <f t="shared" si="407"/>
        <v>2.4246571428571926</v>
      </c>
      <c r="AF799" s="3">
        <f t="shared" si="409"/>
        <v>11.455876646353975</v>
      </c>
      <c r="AH799" s="28">
        <f t="shared" si="410"/>
        <v>0.26300000000000001</v>
      </c>
      <c r="AI799" s="28">
        <f t="shared" si="411"/>
        <v>2.5446900494077322E-4</v>
      </c>
      <c r="AJ799" s="40">
        <f t="shared" si="408"/>
        <v>1.1455876646353974E-2</v>
      </c>
      <c r="AK799" s="28"/>
      <c r="AM799" s="14">
        <f>Rho_Coef0+Rho_Coef1*Solution!I799+Rho_Coef2*Solution!I799^2</f>
        <v>0.9538206476401947</v>
      </c>
      <c r="AO799" s="3" t="str">
        <f t="shared" si="389"/>
        <v xml:space="preserve"> </v>
      </c>
      <c r="AP799" s="3" t="str">
        <f t="shared" si="390"/>
        <v xml:space="preserve"> </v>
      </c>
      <c r="AQ799" s="3" t="str">
        <f t="shared" si="391"/>
        <v xml:space="preserve"> </v>
      </c>
      <c r="AR799" s="3" t="str">
        <f t="shared" si="392"/>
        <v xml:space="preserve"> </v>
      </c>
    </row>
    <row r="800" spans="1:44">
      <c r="A800" s="3">
        <f t="shared" si="393"/>
        <v>7.9699999999998745</v>
      </c>
      <c r="B800" s="3">
        <f t="shared" si="382"/>
        <v>0</v>
      </c>
      <c r="C800" s="3">
        <f t="shared" si="383"/>
        <v>4.8229000000000486</v>
      </c>
      <c r="D800" s="14">
        <f t="shared" si="394"/>
        <v>-6.7784126765212324E-2</v>
      </c>
      <c r="E800" s="14">
        <f t="shared" si="387"/>
        <v>-0.1123437727139672</v>
      </c>
      <c r="F800" s="14">
        <f t="shared" si="384"/>
        <v>-0.18012789947917951</v>
      </c>
      <c r="G800" s="3">
        <f t="shared" si="388"/>
        <v>-15.723624218362044</v>
      </c>
      <c r="H800" s="3">
        <f t="shared" si="385"/>
        <v>40.806290268329249</v>
      </c>
      <c r="I800" s="3">
        <f t="shared" si="386"/>
        <v>490.3610708067327</v>
      </c>
      <c r="P800" s="3" t="str">
        <f t="shared" si="412"/>
        <v xml:space="preserve"> </v>
      </c>
      <c r="Q800" s="3" t="str">
        <f t="shared" si="395"/>
        <v xml:space="preserve"> </v>
      </c>
      <c r="R800" s="3" t="str">
        <f t="shared" si="396"/>
        <v xml:space="preserve"> </v>
      </c>
      <c r="S800" s="3" t="str">
        <f t="shared" si="397"/>
        <v xml:space="preserve"> </v>
      </c>
      <c r="T800" s="3" t="str">
        <f t="shared" si="398"/>
        <v xml:space="preserve"> </v>
      </c>
      <c r="U800" s="3" t="str">
        <f t="shared" si="399"/>
        <v xml:space="preserve"> </v>
      </c>
      <c r="V800" s="3" t="str">
        <f t="shared" si="400"/>
        <v xml:space="preserve"> </v>
      </c>
      <c r="W800" s="3" t="str">
        <f t="shared" si="401"/>
        <v xml:space="preserve"> </v>
      </c>
      <c r="X800" s="3" t="str">
        <f t="shared" si="402"/>
        <v xml:space="preserve"> </v>
      </c>
      <c r="Y800" s="3">
        <f t="shared" si="403"/>
        <v>0</v>
      </c>
      <c r="AA800" s="16" t="str">
        <f t="shared" si="404"/>
        <v>UprStage</v>
      </c>
      <c r="AC800" s="3">
        <f t="shared" si="405"/>
        <v>2.3982428571428556</v>
      </c>
      <c r="AD800" s="3">
        <f t="shared" si="406"/>
        <v>19.801588161411491</v>
      </c>
      <c r="AE800" s="3">
        <f t="shared" si="407"/>
        <v>2.4246571428571926</v>
      </c>
      <c r="AF800" s="3">
        <f t="shared" si="409"/>
        <v>11.455876646353975</v>
      </c>
      <c r="AH800" s="28">
        <f t="shared" si="410"/>
        <v>0.26300000000000001</v>
      </c>
      <c r="AI800" s="28">
        <f t="shared" si="411"/>
        <v>2.5446900494077322E-4</v>
      </c>
      <c r="AJ800" s="40">
        <f t="shared" si="408"/>
        <v>1.1455876646353974E-2</v>
      </c>
      <c r="AK800" s="28"/>
      <c r="AM800" s="14">
        <f>Rho_Coef0+Rho_Coef1*Solution!I800+Rho_Coef2*Solution!I800^2</f>
        <v>0.95378278495264635</v>
      </c>
      <c r="AO800" s="3" t="str">
        <f t="shared" si="389"/>
        <v xml:space="preserve"> </v>
      </c>
      <c r="AP800" s="3" t="str">
        <f t="shared" si="390"/>
        <v xml:space="preserve"> </v>
      </c>
      <c r="AQ800" s="3" t="str">
        <f t="shared" si="391"/>
        <v xml:space="preserve"> </v>
      </c>
      <c r="AR800" s="3" t="str">
        <f t="shared" si="392"/>
        <v xml:space="preserve"> </v>
      </c>
    </row>
    <row r="801" spans="1:44">
      <c r="A801" s="3">
        <f t="shared" si="393"/>
        <v>7.9799999999998743</v>
      </c>
      <c r="B801" s="3">
        <f t="shared" ref="B801:B864" si="413">MAX(P801:Y801)</f>
        <v>0</v>
      </c>
      <c r="C801" s="3">
        <f t="shared" ref="C801:C864" si="414">C800+AVERAGE(B800:B801)*DeltaT</f>
        <v>4.8229000000000486</v>
      </c>
      <c r="D801" s="14">
        <f t="shared" si="394"/>
        <v>-6.7260086741348035E-2</v>
      </c>
      <c r="E801" s="14">
        <f t="shared" si="387"/>
        <v>-0.1123437727139672</v>
      </c>
      <c r="F801" s="14">
        <f t="shared" ref="F801:F864" si="415">B801+D801+E801</f>
        <v>-0.17960385945531523</v>
      </c>
      <c r="G801" s="3">
        <f t="shared" si="388"/>
        <v>-15.677880008639688</v>
      </c>
      <c r="H801" s="3">
        <f t="shared" ref="H801:H864" si="416">H800+(G800*DeltaT)</f>
        <v>40.649054026145627</v>
      </c>
      <c r="I801" s="3">
        <f t="shared" ref="I801:I864" si="417">I800+(H800*DeltaT)+(0.5*G801*DeltaT^2)</f>
        <v>490.76834981541555</v>
      </c>
      <c r="P801" s="3" t="str">
        <f t="shared" si="412"/>
        <v xml:space="preserve"> </v>
      </c>
      <c r="Q801" s="3" t="str">
        <f t="shared" si="395"/>
        <v xml:space="preserve"> </v>
      </c>
      <c r="R801" s="3" t="str">
        <f t="shared" si="396"/>
        <v xml:space="preserve"> </v>
      </c>
      <c r="S801" s="3" t="str">
        <f t="shared" si="397"/>
        <v xml:space="preserve"> </v>
      </c>
      <c r="T801" s="3" t="str">
        <f t="shared" si="398"/>
        <v xml:space="preserve"> </v>
      </c>
      <c r="U801" s="3" t="str">
        <f t="shared" si="399"/>
        <v xml:space="preserve"> </v>
      </c>
      <c r="V801" s="3" t="str">
        <f t="shared" si="400"/>
        <v xml:space="preserve"> </v>
      </c>
      <c r="W801" s="3" t="str">
        <f t="shared" si="401"/>
        <v xml:space="preserve"> </v>
      </c>
      <c r="X801" s="3" t="str">
        <f t="shared" si="402"/>
        <v xml:space="preserve"> </v>
      </c>
      <c r="Y801" s="3">
        <f t="shared" si="403"/>
        <v>0</v>
      </c>
      <c r="AA801" s="16" t="str">
        <f t="shared" si="404"/>
        <v>UprStage</v>
      </c>
      <c r="AC801" s="3">
        <f t="shared" si="405"/>
        <v>2.3982428571428556</v>
      </c>
      <c r="AD801" s="3">
        <f t="shared" si="406"/>
        <v>19.801588161411491</v>
      </c>
      <c r="AE801" s="3">
        <f t="shared" si="407"/>
        <v>2.4246571428571926</v>
      </c>
      <c r="AF801" s="3">
        <f t="shared" si="409"/>
        <v>11.455876646353975</v>
      </c>
      <c r="AH801" s="28">
        <f t="shared" si="410"/>
        <v>0.26300000000000001</v>
      </c>
      <c r="AI801" s="28">
        <f t="shared" si="411"/>
        <v>2.5446900494077322E-4</v>
      </c>
      <c r="AJ801" s="40">
        <f t="shared" si="408"/>
        <v>1.1455876646353974E-2</v>
      </c>
      <c r="AK801" s="28"/>
      <c r="AM801" s="14">
        <f>Rho_Coef0+Rho_Coef1*Solution!I801+Rho_Coef2*Solution!I801^2</f>
        <v>0.9537450692223407</v>
      </c>
      <c r="AO801" s="3" t="str">
        <f t="shared" si="389"/>
        <v xml:space="preserve"> </v>
      </c>
      <c r="AP801" s="3" t="str">
        <f t="shared" si="390"/>
        <v xml:space="preserve"> </v>
      </c>
      <c r="AQ801" s="3" t="str">
        <f t="shared" si="391"/>
        <v xml:space="preserve"> </v>
      </c>
      <c r="AR801" s="3" t="str">
        <f t="shared" si="392"/>
        <v xml:space="preserve"> </v>
      </c>
    </row>
    <row r="802" spans="1:44">
      <c r="A802" s="3">
        <f t="shared" si="393"/>
        <v>7.9899999999998741</v>
      </c>
      <c r="B802" s="3">
        <f t="shared" si="413"/>
        <v>0</v>
      </c>
      <c r="C802" s="3">
        <f t="shared" si="414"/>
        <v>4.8229000000000486</v>
      </c>
      <c r="D802" s="14">
        <f t="shared" si="394"/>
        <v>-6.6739618981888349E-2</v>
      </c>
      <c r="E802" s="14">
        <f t="shared" si="387"/>
        <v>-0.1123437727139672</v>
      </c>
      <c r="F802" s="14">
        <f t="shared" si="415"/>
        <v>-0.17908339169585555</v>
      </c>
      <c r="G802" s="3">
        <f t="shared" si="388"/>
        <v>-15.632447627030958</v>
      </c>
      <c r="H802" s="3">
        <f t="shared" si="416"/>
        <v>40.492275226059228</v>
      </c>
      <c r="I802" s="3">
        <f t="shared" si="417"/>
        <v>491.17405873329568</v>
      </c>
      <c r="P802" s="3" t="str">
        <f t="shared" si="412"/>
        <v xml:space="preserve"> </v>
      </c>
      <c r="Q802" s="3" t="str">
        <f t="shared" si="395"/>
        <v xml:space="preserve"> </v>
      </c>
      <c r="R802" s="3" t="str">
        <f t="shared" si="396"/>
        <v xml:space="preserve"> </v>
      </c>
      <c r="S802" s="3" t="str">
        <f t="shared" si="397"/>
        <v xml:space="preserve"> </v>
      </c>
      <c r="T802" s="3" t="str">
        <f t="shared" si="398"/>
        <v xml:space="preserve"> </v>
      </c>
      <c r="U802" s="3" t="str">
        <f t="shared" si="399"/>
        <v xml:space="preserve"> </v>
      </c>
      <c r="V802" s="3" t="str">
        <f t="shared" si="400"/>
        <v xml:space="preserve"> </v>
      </c>
      <c r="W802" s="3" t="str">
        <f t="shared" si="401"/>
        <v xml:space="preserve"> </v>
      </c>
      <c r="X802" s="3" t="str">
        <f t="shared" si="402"/>
        <v xml:space="preserve"> </v>
      </c>
      <c r="Y802" s="3">
        <f t="shared" si="403"/>
        <v>0</v>
      </c>
      <c r="AA802" s="16" t="str">
        <f t="shared" si="404"/>
        <v>UprStage</v>
      </c>
      <c r="AC802" s="3">
        <f t="shared" si="405"/>
        <v>2.3982428571428556</v>
      </c>
      <c r="AD802" s="3">
        <f t="shared" si="406"/>
        <v>19.801588161411491</v>
      </c>
      <c r="AE802" s="3">
        <f t="shared" si="407"/>
        <v>2.4246571428571926</v>
      </c>
      <c r="AF802" s="3">
        <f t="shared" si="409"/>
        <v>11.455876646353975</v>
      </c>
      <c r="AH802" s="28">
        <f t="shared" si="410"/>
        <v>0.26300000000000001</v>
      </c>
      <c r="AI802" s="28">
        <f t="shared" si="411"/>
        <v>2.5446900494077322E-4</v>
      </c>
      <c r="AJ802" s="40">
        <f t="shared" si="408"/>
        <v>1.1455876646353974E-2</v>
      </c>
      <c r="AK802" s="28"/>
      <c r="AM802" s="14">
        <f>Rho_Coef0+Rho_Coef1*Solution!I802+Rho_Coef2*Solution!I802^2</f>
        <v>0.95370750001112758</v>
      </c>
      <c r="AO802" s="3" t="str">
        <f t="shared" si="389"/>
        <v xml:space="preserve"> </v>
      </c>
      <c r="AP802" s="3" t="str">
        <f t="shared" si="390"/>
        <v xml:space="preserve"> </v>
      </c>
      <c r="AQ802" s="3" t="str">
        <f t="shared" si="391"/>
        <v xml:space="preserve"> </v>
      </c>
      <c r="AR802" s="3" t="str">
        <f t="shared" si="392"/>
        <v xml:space="preserve"> </v>
      </c>
    </row>
    <row r="803" spans="1:44">
      <c r="A803" s="3">
        <f t="shared" si="393"/>
        <v>7.9999999999998739</v>
      </c>
      <c r="B803" s="3">
        <f t="shared" si="413"/>
        <v>0</v>
      </c>
      <c r="C803" s="3">
        <f t="shared" si="414"/>
        <v>4.8229000000000486</v>
      </c>
      <c r="D803" s="14">
        <f t="shared" si="394"/>
        <v>-6.6222695045864338E-2</v>
      </c>
      <c r="E803" s="14">
        <f t="shared" si="387"/>
        <v>-0.1123437727139672</v>
      </c>
      <c r="F803" s="14">
        <f t="shared" si="415"/>
        <v>-0.17856646775983154</v>
      </c>
      <c r="G803" s="3">
        <f t="shared" si="388"/>
        <v>-15.587324590882648</v>
      </c>
      <c r="H803" s="3">
        <f t="shared" si="416"/>
        <v>40.335950749788921</v>
      </c>
      <c r="I803" s="3">
        <f t="shared" si="417"/>
        <v>491.5782021193267</v>
      </c>
      <c r="P803" s="3" t="str">
        <f t="shared" si="412"/>
        <v xml:space="preserve"> </v>
      </c>
      <c r="Q803" s="3" t="str">
        <f t="shared" si="395"/>
        <v xml:space="preserve"> </v>
      </c>
      <c r="R803" s="3" t="str">
        <f t="shared" si="396"/>
        <v xml:space="preserve"> </v>
      </c>
      <c r="S803" s="3" t="str">
        <f t="shared" si="397"/>
        <v xml:space="preserve"> </v>
      </c>
      <c r="T803" s="3" t="str">
        <f t="shared" si="398"/>
        <v xml:space="preserve"> </v>
      </c>
      <c r="U803" s="3" t="str">
        <f t="shared" si="399"/>
        <v xml:space="preserve"> </v>
      </c>
      <c r="V803" s="3" t="str">
        <f t="shared" si="400"/>
        <v xml:space="preserve"> </v>
      </c>
      <c r="W803" s="3" t="str">
        <f t="shared" si="401"/>
        <v xml:space="preserve"> </v>
      </c>
      <c r="X803" s="3" t="str">
        <f t="shared" si="402"/>
        <v xml:space="preserve"> </v>
      </c>
      <c r="Y803" s="3">
        <f t="shared" si="403"/>
        <v>0</v>
      </c>
      <c r="AA803" s="16" t="str">
        <f t="shared" si="404"/>
        <v>UprStage</v>
      </c>
      <c r="AC803" s="3">
        <f t="shared" si="405"/>
        <v>2.3982428571428556</v>
      </c>
      <c r="AD803" s="3">
        <f t="shared" si="406"/>
        <v>19.801588161411491</v>
      </c>
      <c r="AE803" s="3">
        <f t="shared" si="407"/>
        <v>2.4246571428571926</v>
      </c>
      <c r="AF803" s="3">
        <f t="shared" si="409"/>
        <v>11.455876646353975</v>
      </c>
      <c r="AH803" s="28">
        <f t="shared" si="410"/>
        <v>0.26300000000000001</v>
      </c>
      <c r="AI803" s="28">
        <f t="shared" si="411"/>
        <v>2.5446900494077322E-4</v>
      </c>
      <c r="AJ803" s="40">
        <f t="shared" si="408"/>
        <v>1.1455876646353974E-2</v>
      </c>
      <c r="AK803" s="28"/>
      <c r="AM803" s="14">
        <f>Rho_Coef0+Rho_Coef1*Solution!I803+Rho_Coef2*Solution!I803^2</f>
        <v>0.95367007688385752</v>
      </c>
      <c r="AO803" s="3" t="str">
        <f t="shared" si="389"/>
        <v xml:space="preserve"> </v>
      </c>
      <c r="AP803" s="3" t="str">
        <f t="shared" si="390"/>
        <v xml:space="preserve"> </v>
      </c>
      <c r="AQ803" s="3" t="str">
        <f t="shared" si="391"/>
        <v xml:space="preserve"> </v>
      </c>
      <c r="AR803" s="3" t="str">
        <f t="shared" si="392"/>
        <v xml:space="preserve"> </v>
      </c>
    </row>
    <row r="804" spans="1:44">
      <c r="A804" s="3">
        <f t="shared" si="393"/>
        <v>8.0099999999998737</v>
      </c>
      <c r="B804" s="3">
        <f t="shared" si="413"/>
        <v>0</v>
      </c>
      <c r="C804" s="3">
        <f t="shared" si="414"/>
        <v>4.8229000000000486</v>
      </c>
      <c r="D804" s="14">
        <f t="shared" si="394"/>
        <v>-6.5709286791624633E-2</v>
      </c>
      <c r="E804" s="14">
        <f t="shared" si="387"/>
        <v>-0.1123437727139672</v>
      </c>
      <c r="F804" s="14">
        <f t="shared" si="415"/>
        <v>-0.17805305950559183</v>
      </c>
      <c r="G804" s="3">
        <f t="shared" si="388"/>
        <v>-15.542508443669409</v>
      </c>
      <c r="H804" s="3">
        <f t="shared" si="416"/>
        <v>40.180077503880092</v>
      </c>
      <c r="I804" s="3">
        <f t="shared" si="417"/>
        <v>491.98078450140241</v>
      </c>
      <c r="P804" s="3" t="str">
        <f t="shared" si="412"/>
        <v xml:space="preserve"> </v>
      </c>
      <c r="Q804" s="3" t="str">
        <f t="shared" si="395"/>
        <v xml:space="preserve"> </v>
      </c>
      <c r="R804" s="3" t="str">
        <f t="shared" si="396"/>
        <v xml:space="preserve"> </v>
      </c>
      <c r="S804" s="3" t="str">
        <f t="shared" si="397"/>
        <v xml:space="preserve"> </v>
      </c>
      <c r="T804" s="3" t="str">
        <f t="shared" si="398"/>
        <v xml:space="preserve"> </v>
      </c>
      <c r="U804" s="3" t="str">
        <f t="shared" si="399"/>
        <v xml:space="preserve"> </v>
      </c>
      <c r="V804" s="3" t="str">
        <f t="shared" si="400"/>
        <v xml:space="preserve"> </v>
      </c>
      <c r="W804" s="3" t="str">
        <f t="shared" si="401"/>
        <v xml:space="preserve"> </v>
      </c>
      <c r="X804" s="3" t="str">
        <f t="shared" si="402"/>
        <v xml:space="preserve"> </v>
      </c>
      <c r="Y804" s="3">
        <f t="shared" si="403"/>
        <v>0</v>
      </c>
      <c r="AA804" s="16" t="str">
        <f t="shared" si="404"/>
        <v>UprStage</v>
      </c>
      <c r="AC804" s="3">
        <f t="shared" si="405"/>
        <v>2.3982428571428556</v>
      </c>
      <c r="AD804" s="3">
        <f t="shared" si="406"/>
        <v>19.801588161411491</v>
      </c>
      <c r="AE804" s="3">
        <f t="shared" si="407"/>
        <v>2.4246571428571926</v>
      </c>
      <c r="AF804" s="3">
        <f t="shared" si="409"/>
        <v>11.455876646353975</v>
      </c>
      <c r="AH804" s="28">
        <f t="shared" si="410"/>
        <v>0.26300000000000001</v>
      </c>
      <c r="AI804" s="28">
        <f t="shared" si="411"/>
        <v>2.5446900494077322E-4</v>
      </c>
      <c r="AJ804" s="40">
        <f t="shared" si="408"/>
        <v>1.1455876646353974E-2</v>
      </c>
      <c r="AK804" s="28"/>
      <c r="AM804" s="14">
        <f>Rho_Coef0+Rho_Coef1*Solution!I804+Rho_Coef2*Solution!I804^2</f>
        <v>0.95363279940835699</v>
      </c>
      <c r="AO804" s="3" t="str">
        <f t="shared" si="389"/>
        <v xml:space="preserve"> </v>
      </c>
      <c r="AP804" s="3" t="str">
        <f t="shared" si="390"/>
        <v xml:space="preserve"> </v>
      </c>
      <c r="AQ804" s="3" t="str">
        <f t="shared" si="391"/>
        <v xml:space="preserve"> </v>
      </c>
      <c r="AR804" s="3" t="str">
        <f t="shared" si="392"/>
        <v xml:space="preserve"> </v>
      </c>
    </row>
    <row r="805" spans="1:44">
      <c r="A805" s="3">
        <f t="shared" si="393"/>
        <v>8.0199999999998735</v>
      </c>
      <c r="B805" s="3">
        <f t="shared" si="413"/>
        <v>0</v>
      </c>
      <c r="C805" s="3">
        <f t="shared" si="414"/>
        <v>4.8229000000000486</v>
      </c>
      <c r="D805" s="14">
        <f t="shared" si="394"/>
        <v>-6.519936637313957E-2</v>
      </c>
      <c r="E805" s="14">
        <f t="shared" si="387"/>
        <v>-0.1123437727139672</v>
      </c>
      <c r="F805" s="14">
        <f t="shared" si="415"/>
        <v>-0.17754313908710678</v>
      </c>
      <c r="G805" s="3">
        <f t="shared" si="388"/>
        <v>-15.497996754671139</v>
      </c>
      <c r="H805" s="3">
        <f t="shared" si="416"/>
        <v>40.024652419443399</v>
      </c>
      <c r="I805" s="3">
        <f t="shared" si="417"/>
        <v>492.38181037660348</v>
      </c>
      <c r="P805" s="3" t="str">
        <f t="shared" si="412"/>
        <v xml:space="preserve"> </v>
      </c>
      <c r="Q805" s="3" t="str">
        <f t="shared" si="395"/>
        <v xml:space="preserve"> </v>
      </c>
      <c r="R805" s="3" t="str">
        <f t="shared" si="396"/>
        <v xml:space="preserve"> </v>
      </c>
      <c r="S805" s="3" t="str">
        <f t="shared" si="397"/>
        <v xml:space="preserve"> </v>
      </c>
      <c r="T805" s="3" t="str">
        <f t="shared" si="398"/>
        <v xml:space="preserve"> </v>
      </c>
      <c r="U805" s="3" t="str">
        <f t="shared" si="399"/>
        <v xml:space="preserve"> </v>
      </c>
      <c r="V805" s="3" t="str">
        <f t="shared" si="400"/>
        <v xml:space="preserve"> </v>
      </c>
      <c r="W805" s="3" t="str">
        <f t="shared" si="401"/>
        <v xml:space="preserve"> </v>
      </c>
      <c r="X805" s="3" t="str">
        <f t="shared" si="402"/>
        <v xml:space="preserve"> </v>
      </c>
      <c r="Y805" s="3">
        <f t="shared" si="403"/>
        <v>0</v>
      </c>
      <c r="AA805" s="16" t="str">
        <f t="shared" si="404"/>
        <v>UprStage</v>
      </c>
      <c r="AC805" s="3">
        <f t="shared" si="405"/>
        <v>2.3982428571428556</v>
      </c>
      <c r="AD805" s="3">
        <f t="shared" si="406"/>
        <v>19.801588161411491</v>
      </c>
      <c r="AE805" s="3">
        <f t="shared" si="407"/>
        <v>2.4246571428571926</v>
      </c>
      <c r="AF805" s="3">
        <f t="shared" si="409"/>
        <v>11.455876646353975</v>
      </c>
      <c r="AH805" s="28">
        <f t="shared" si="410"/>
        <v>0.26300000000000001</v>
      </c>
      <c r="AI805" s="28">
        <f t="shared" si="411"/>
        <v>2.5446900494077322E-4</v>
      </c>
      <c r="AJ805" s="40">
        <f t="shared" si="408"/>
        <v>1.1455876646353974E-2</v>
      </c>
      <c r="AK805" s="28"/>
      <c r="AM805" s="14">
        <f>Rho_Coef0+Rho_Coef1*Solution!I805+Rho_Coef2*Solution!I805^2</f>
        <v>0.95359566715540511</v>
      </c>
      <c r="AO805" s="3" t="str">
        <f t="shared" si="389"/>
        <v xml:space="preserve"> </v>
      </c>
      <c r="AP805" s="3" t="str">
        <f t="shared" si="390"/>
        <v xml:space="preserve"> </v>
      </c>
      <c r="AQ805" s="3" t="str">
        <f t="shared" si="391"/>
        <v xml:space="preserve"> </v>
      </c>
      <c r="AR805" s="3" t="str">
        <f t="shared" si="392"/>
        <v xml:space="preserve"> </v>
      </c>
    </row>
    <row r="806" spans="1:44">
      <c r="A806" s="3">
        <f t="shared" si="393"/>
        <v>8.0299999999998732</v>
      </c>
      <c r="B806" s="3">
        <f t="shared" si="413"/>
        <v>0</v>
      </c>
      <c r="C806" s="3">
        <f t="shared" si="414"/>
        <v>4.8229000000000486</v>
      </c>
      <c r="D806" s="14">
        <f t="shared" si="394"/>
        <v>-6.4692906236358844E-2</v>
      </c>
      <c r="E806" s="14">
        <f t="shared" si="387"/>
        <v>-0.1123437727139672</v>
      </c>
      <c r="F806" s="14">
        <f t="shared" si="415"/>
        <v>-0.17703667895032604</v>
      </c>
      <c r="G806" s="3">
        <f t="shared" si="388"/>
        <v>-15.453787118655031</v>
      </c>
      <c r="H806" s="3">
        <f t="shared" si="416"/>
        <v>39.86967245189669</v>
      </c>
      <c r="I806" s="3">
        <f t="shared" si="417"/>
        <v>492.78128421144197</v>
      </c>
      <c r="P806" s="3" t="str">
        <f t="shared" si="412"/>
        <v xml:space="preserve"> </v>
      </c>
      <c r="Q806" s="3" t="str">
        <f t="shared" si="395"/>
        <v xml:space="preserve"> </v>
      </c>
      <c r="R806" s="3" t="str">
        <f t="shared" si="396"/>
        <v xml:space="preserve"> </v>
      </c>
      <c r="S806" s="3" t="str">
        <f t="shared" si="397"/>
        <v xml:space="preserve"> </v>
      </c>
      <c r="T806" s="3" t="str">
        <f t="shared" si="398"/>
        <v xml:space="preserve"> </v>
      </c>
      <c r="U806" s="3" t="str">
        <f t="shared" si="399"/>
        <v xml:space="preserve"> </v>
      </c>
      <c r="V806" s="3" t="str">
        <f t="shared" si="400"/>
        <v xml:space="preserve"> </v>
      </c>
      <c r="W806" s="3" t="str">
        <f t="shared" si="401"/>
        <v xml:space="preserve"> </v>
      </c>
      <c r="X806" s="3" t="str">
        <f t="shared" si="402"/>
        <v xml:space="preserve"> </v>
      </c>
      <c r="Y806" s="3">
        <f t="shared" si="403"/>
        <v>0</v>
      </c>
      <c r="AA806" s="16" t="str">
        <f t="shared" si="404"/>
        <v>UprStage</v>
      </c>
      <c r="AC806" s="3">
        <f t="shared" si="405"/>
        <v>2.3982428571428556</v>
      </c>
      <c r="AD806" s="3">
        <f t="shared" si="406"/>
        <v>19.801588161411491</v>
      </c>
      <c r="AE806" s="3">
        <f t="shared" si="407"/>
        <v>2.4246571428571926</v>
      </c>
      <c r="AF806" s="3">
        <f t="shared" si="409"/>
        <v>11.455876646353975</v>
      </c>
      <c r="AH806" s="28">
        <f t="shared" si="410"/>
        <v>0.26300000000000001</v>
      </c>
      <c r="AI806" s="28">
        <f t="shared" si="411"/>
        <v>2.5446900494077322E-4</v>
      </c>
      <c r="AJ806" s="40">
        <f t="shared" si="408"/>
        <v>1.1455876646353974E-2</v>
      </c>
      <c r="AK806" s="28"/>
      <c r="AM806" s="14">
        <f>Rho_Coef0+Rho_Coef1*Solution!I806+Rho_Coef2*Solution!I806^2</f>
        <v>0.95355867969871011</v>
      </c>
      <c r="AO806" s="3" t="str">
        <f t="shared" si="389"/>
        <v xml:space="preserve"> </v>
      </c>
      <c r="AP806" s="3" t="str">
        <f t="shared" si="390"/>
        <v xml:space="preserve"> </v>
      </c>
      <c r="AQ806" s="3" t="str">
        <f t="shared" si="391"/>
        <v xml:space="preserve"> </v>
      </c>
      <c r="AR806" s="3" t="str">
        <f t="shared" si="392"/>
        <v xml:space="preserve"> </v>
      </c>
    </row>
    <row r="807" spans="1:44">
      <c r="A807" s="3">
        <f t="shared" si="393"/>
        <v>8.039999999999873</v>
      </c>
      <c r="B807" s="3">
        <f t="shared" si="413"/>
        <v>0</v>
      </c>
      <c r="C807" s="3">
        <f t="shared" si="414"/>
        <v>4.8229000000000486</v>
      </c>
      <c r="D807" s="14">
        <f t="shared" si="394"/>
        <v>-6.4189879115622267E-2</v>
      </c>
      <c r="E807" s="14">
        <f t="shared" si="387"/>
        <v>-0.1123437727139672</v>
      </c>
      <c r="F807" s="14">
        <f t="shared" si="415"/>
        <v>-0.17653365182958947</v>
      </c>
      <c r="G807" s="3">
        <f t="shared" si="388"/>
        <v>-15.409877155562274</v>
      </c>
      <c r="H807" s="3">
        <f t="shared" si="416"/>
        <v>39.715134580710142</v>
      </c>
      <c r="I807" s="3">
        <f t="shared" si="417"/>
        <v>493.17921044210317</v>
      </c>
      <c r="P807" s="3" t="str">
        <f t="shared" si="412"/>
        <v xml:space="preserve"> </v>
      </c>
      <c r="Q807" s="3" t="str">
        <f t="shared" si="395"/>
        <v xml:space="preserve"> </v>
      </c>
      <c r="R807" s="3" t="str">
        <f t="shared" si="396"/>
        <v xml:space="preserve"> </v>
      </c>
      <c r="S807" s="3" t="str">
        <f t="shared" si="397"/>
        <v xml:space="preserve"> </v>
      </c>
      <c r="T807" s="3" t="str">
        <f t="shared" si="398"/>
        <v xml:space="preserve"> </v>
      </c>
      <c r="U807" s="3" t="str">
        <f t="shared" si="399"/>
        <v xml:space="preserve"> </v>
      </c>
      <c r="V807" s="3" t="str">
        <f t="shared" si="400"/>
        <v xml:space="preserve"> </v>
      </c>
      <c r="W807" s="3" t="str">
        <f t="shared" si="401"/>
        <v xml:space="preserve"> </v>
      </c>
      <c r="X807" s="3" t="str">
        <f t="shared" si="402"/>
        <v xml:space="preserve"> </v>
      </c>
      <c r="Y807" s="3">
        <f t="shared" si="403"/>
        <v>0</v>
      </c>
      <c r="AA807" s="16" t="str">
        <f t="shared" si="404"/>
        <v>UprStage</v>
      </c>
      <c r="AC807" s="3">
        <f t="shared" si="405"/>
        <v>2.3982428571428556</v>
      </c>
      <c r="AD807" s="3">
        <f t="shared" si="406"/>
        <v>19.801588161411491</v>
      </c>
      <c r="AE807" s="3">
        <f t="shared" si="407"/>
        <v>2.4246571428571926</v>
      </c>
      <c r="AF807" s="3">
        <f t="shared" si="409"/>
        <v>11.455876646353975</v>
      </c>
      <c r="AH807" s="28">
        <f t="shared" si="410"/>
        <v>0.26300000000000001</v>
      </c>
      <c r="AI807" s="28">
        <f t="shared" si="411"/>
        <v>2.5446900494077322E-4</v>
      </c>
      <c r="AJ807" s="40">
        <f t="shared" si="408"/>
        <v>1.1455876646353974E-2</v>
      </c>
      <c r="AK807" s="28"/>
      <c r="AM807" s="14">
        <f>Rho_Coef0+Rho_Coef1*Solution!I807+Rho_Coef2*Solution!I807^2</f>
        <v>0.95352183661488543</v>
      </c>
      <c r="AO807" s="3" t="str">
        <f t="shared" si="389"/>
        <v xml:space="preserve"> </v>
      </c>
      <c r="AP807" s="3" t="str">
        <f t="shared" si="390"/>
        <v xml:space="preserve"> </v>
      </c>
      <c r="AQ807" s="3" t="str">
        <f t="shared" si="391"/>
        <v xml:space="preserve"> </v>
      </c>
      <c r="AR807" s="3" t="str">
        <f t="shared" si="392"/>
        <v xml:space="preserve"> </v>
      </c>
    </row>
    <row r="808" spans="1:44">
      <c r="A808" s="3">
        <f t="shared" si="393"/>
        <v>8.0499999999998728</v>
      </c>
      <c r="B808" s="3">
        <f t="shared" si="413"/>
        <v>0</v>
      </c>
      <c r="C808" s="3">
        <f t="shared" si="414"/>
        <v>4.8229000000000486</v>
      </c>
      <c r="D808" s="14">
        <f t="shared" si="394"/>
        <v>-6.3690258030121918E-2</v>
      </c>
      <c r="E808" s="14">
        <f t="shared" si="387"/>
        <v>-0.1123437727139672</v>
      </c>
      <c r="F808" s="14">
        <f t="shared" si="415"/>
        <v>-0.17603403074408913</v>
      </c>
      <c r="G808" s="3">
        <f t="shared" si="388"/>
        <v>-15.366264510199221</v>
      </c>
      <c r="H808" s="3">
        <f t="shared" si="416"/>
        <v>39.561035809154518</v>
      </c>
      <c r="I808" s="3">
        <f t="shared" si="417"/>
        <v>493.57559347468475</v>
      </c>
      <c r="P808" s="3" t="str">
        <f t="shared" si="412"/>
        <v xml:space="preserve"> </v>
      </c>
      <c r="Q808" s="3" t="str">
        <f t="shared" si="395"/>
        <v xml:space="preserve"> </v>
      </c>
      <c r="R808" s="3" t="str">
        <f t="shared" si="396"/>
        <v xml:space="preserve"> </v>
      </c>
      <c r="S808" s="3" t="str">
        <f t="shared" si="397"/>
        <v xml:space="preserve"> </v>
      </c>
      <c r="T808" s="3" t="str">
        <f t="shared" si="398"/>
        <v xml:space="preserve"> </v>
      </c>
      <c r="U808" s="3" t="str">
        <f t="shared" si="399"/>
        <v xml:space="preserve"> </v>
      </c>
      <c r="V808" s="3" t="str">
        <f t="shared" si="400"/>
        <v xml:space="preserve"> </v>
      </c>
      <c r="W808" s="3" t="str">
        <f t="shared" si="401"/>
        <v xml:space="preserve"> </v>
      </c>
      <c r="X808" s="3" t="str">
        <f t="shared" si="402"/>
        <v xml:space="preserve"> </v>
      </c>
      <c r="Y808" s="3">
        <f t="shared" si="403"/>
        <v>0</v>
      </c>
      <c r="AA808" s="16" t="str">
        <f t="shared" si="404"/>
        <v>UprStage</v>
      </c>
      <c r="AC808" s="3">
        <f t="shared" si="405"/>
        <v>2.3982428571428556</v>
      </c>
      <c r="AD808" s="3">
        <f t="shared" si="406"/>
        <v>19.801588161411491</v>
      </c>
      <c r="AE808" s="3">
        <f t="shared" si="407"/>
        <v>2.4246571428571926</v>
      </c>
      <c r="AF808" s="3">
        <f t="shared" si="409"/>
        <v>11.455876646353975</v>
      </c>
      <c r="AH808" s="28">
        <f t="shared" si="410"/>
        <v>0.26300000000000001</v>
      </c>
      <c r="AI808" s="28">
        <f t="shared" si="411"/>
        <v>2.5446900494077322E-4</v>
      </c>
      <c r="AJ808" s="40">
        <f t="shared" si="408"/>
        <v>1.1455876646353974E-2</v>
      </c>
      <c r="AK808" s="28"/>
      <c r="AM808" s="14">
        <f>Rho_Coef0+Rho_Coef1*Solution!I808+Rho_Coef2*Solution!I808^2</f>
        <v>0.95348513748342756</v>
      </c>
      <c r="AO808" s="3" t="str">
        <f t="shared" si="389"/>
        <v xml:space="preserve"> </v>
      </c>
      <c r="AP808" s="3" t="str">
        <f t="shared" si="390"/>
        <v xml:space="preserve"> </v>
      </c>
      <c r="AQ808" s="3" t="str">
        <f t="shared" si="391"/>
        <v xml:space="preserve"> </v>
      </c>
      <c r="AR808" s="3" t="str">
        <f t="shared" si="392"/>
        <v xml:space="preserve"> </v>
      </c>
    </row>
    <row r="809" spans="1:44">
      <c r="A809" s="3">
        <f t="shared" si="393"/>
        <v>8.0599999999998726</v>
      </c>
      <c r="B809" s="3">
        <f t="shared" si="413"/>
        <v>0</v>
      </c>
      <c r="C809" s="3">
        <f t="shared" si="414"/>
        <v>4.8229000000000486</v>
      </c>
      <c r="D809" s="14">
        <f t="shared" si="394"/>
        <v>-6.3194016280415877E-2</v>
      </c>
      <c r="E809" s="14">
        <f t="shared" si="387"/>
        <v>-0.1123437727139672</v>
      </c>
      <c r="F809" s="14">
        <f t="shared" si="415"/>
        <v>-0.17553778899438308</v>
      </c>
      <c r="G809" s="3">
        <f t="shared" si="388"/>
        <v>-15.322946851933059</v>
      </c>
      <c r="H809" s="3">
        <f t="shared" si="416"/>
        <v>39.407373164052522</v>
      </c>
      <c r="I809" s="3">
        <f t="shared" si="417"/>
        <v>493.97043768543369</v>
      </c>
      <c r="P809" s="3" t="str">
        <f t="shared" si="412"/>
        <v xml:space="preserve"> </v>
      </c>
      <c r="Q809" s="3" t="str">
        <f t="shared" si="395"/>
        <v xml:space="preserve"> </v>
      </c>
      <c r="R809" s="3" t="str">
        <f t="shared" si="396"/>
        <v xml:space="preserve"> </v>
      </c>
      <c r="S809" s="3" t="str">
        <f t="shared" si="397"/>
        <v xml:space="preserve"> </v>
      </c>
      <c r="T809" s="3" t="str">
        <f t="shared" si="398"/>
        <v xml:space="preserve"> </v>
      </c>
      <c r="U809" s="3" t="str">
        <f t="shared" si="399"/>
        <v xml:space="preserve"> </v>
      </c>
      <c r="V809" s="3" t="str">
        <f t="shared" si="400"/>
        <v xml:space="preserve"> </v>
      </c>
      <c r="W809" s="3" t="str">
        <f t="shared" si="401"/>
        <v xml:space="preserve"> </v>
      </c>
      <c r="X809" s="3" t="str">
        <f t="shared" si="402"/>
        <v xml:space="preserve"> </v>
      </c>
      <c r="Y809" s="3">
        <f t="shared" si="403"/>
        <v>0</v>
      </c>
      <c r="AA809" s="16" t="str">
        <f t="shared" si="404"/>
        <v>UprStage</v>
      </c>
      <c r="AC809" s="3">
        <f t="shared" si="405"/>
        <v>2.3982428571428556</v>
      </c>
      <c r="AD809" s="3">
        <f t="shared" si="406"/>
        <v>19.801588161411491</v>
      </c>
      <c r="AE809" s="3">
        <f t="shared" si="407"/>
        <v>2.4246571428571926</v>
      </c>
      <c r="AF809" s="3">
        <f t="shared" si="409"/>
        <v>11.455876646353975</v>
      </c>
      <c r="AH809" s="28">
        <f t="shared" si="410"/>
        <v>0.26300000000000001</v>
      </c>
      <c r="AI809" s="28">
        <f t="shared" si="411"/>
        <v>2.5446900494077322E-4</v>
      </c>
      <c r="AJ809" s="40">
        <f t="shared" si="408"/>
        <v>1.1455876646353974E-2</v>
      </c>
      <c r="AK809" s="28"/>
      <c r="AM809" s="14">
        <f>Rho_Coef0+Rho_Coef1*Solution!I809+Rho_Coef2*Solution!I809^2</f>
        <v>0.95344858188669268</v>
      </c>
      <c r="AO809" s="3" t="str">
        <f t="shared" si="389"/>
        <v xml:space="preserve"> </v>
      </c>
      <c r="AP809" s="3" t="str">
        <f t="shared" si="390"/>
        <v xml:space="preserve"> </v>
      </c>
      <c r="AQ809" s="3" t="str">
        <f t="shared" si="391"/>
        <v xml:space="preserve"> </v>
      </c>
      <c r="AR809" s="3" t="str">
        <f t="shared" si="392"/>
        <v xml:space="preserve"> </v>
      </c>
    </row>
    <row r="810" spans="1:44">
      <c r="A810" s="3">
        <f t="shared" si="393"/>
        <v>8.0699999999998724</v>
      </c>
      <c r="B810" s="3">
        <f t="shared" si="413"/>
        <v>0</v>
      </c>
      <c r="C810" s="3">
        <f t="shared" si="414"/>
        <v>4.8229000000000486</v>
      </c>
      <c r="D810" s="14">
        <f t="shared" si="394"/>
        <v>-6.2701127444991872E-2</v>
      </c>
      <c r="E810" s="14">
        <f t="shared" si="387"/>
        <v>-0.1123437727139672</v>
      </c>
      <c r="F810" s="14">
        <f t="shared" si="415"/>
        <v>-0.17504490015895907</v>
      </c>
      <c r="G810" s="3">
        <f t="shared" si="388"/>
        <v>-15.279921874391871</v>
      </c>
      <c r="H810" s="3">
        <f t="shared" si="416"/>
        <v>39.254143695533195</v>
      </c>
      <c r="I810" s="3">
        <f t="shared" si="417"/>
        <v>494.36374742098047</v>
      </c>
      <c r="P810" s="3" t="str">
        <f t="shared" si="412"/>
        <v xml:space="preserve"> </v>
      </c>
      <c r="Q810" s="3" t="str">
        <f t="shared" si="395"/>
        <v xml:space="preserve"> </v>
      </c>
      <c r="R810" s="3" t="str">
        <f t="shared" si="396"/>
        <v xml:space="preserve"> </v>
      </c>
      <c r="S810" s="3" t="str">
        <f t="shared" si="397"/>
        <v xml:space="preserve"> </v>
      </c>
      <c r="T810" s="3" t="str">
        <f t="shared" si="398"/>
        <v xml:space="preserve"> </v>
      </c>
      <c r="U810" s="3" t="str">
        <f t="shared" si="399"/>
        <v xml:space="preserve"> </v>
      </c>
      <c r="V810" s="3" t="str">
        <f t="shared" si="400"/>
        <v xml:space="preserve"> </v>
      </c>
      <c r="W810" s="3" t="str">
        <f t="shared" si="401"/>
        <v xml:space="preserve"> </v>
      </c>
      <c r="X810" s="3" t="str">
        <f t="shared" si="402"/>
        <v xml:space="preserve"> </v>
      </c>
      <c r="Y810" s="3">
        <f t="shared" si="403"/>
        <v>0</v>
      </c>
      <c r="AA810" s="16" t="str">
        <f t="shared" si="404"/>
        <v>UprStage</v>
      </c>
      <c r="AC810" s="3">
        <f t="shared" si="405"/>
        <v>2.3982428571428556</v>
      </c>
      <c r="AD810" s="3">
        <f t="shared" si="406"/>
        <v>19.801588161411491</v>
      </c>
      <c r="AE810" s="3">
        <f t="shared" si="407"/>
        <v>2.4246571428571926</v>
      </c>
      <c r="AF810" s="3">
        <f t="shared" si="409"/>
        <v>11.455876646353975</v>
      </c>
      <c r="AH810" s="28">
        <f t="shared" si="410"/>
        <v>0.26300000000000001</v>
      </c>
      <c r="AI810" s="28">
        <f t="shared" si="411"/>
        <v>2.5446900494077322E-4</v>
      </c>
      <c r="AJ810" s="40">
        <f t="shared" si="408"/>
        <v>1.1455876646353974E-2</v>
      </c>
      <c r="AK810" s="28"/>
      <c r="AM810" s="14">
        <f>Rho_Coef0+Rho_Coef1*Solution!I810+Rho_Coef2*Solution!I810^2</f>
        <v>0.95341216940987428</v>
      </c>
      <c r="AO810" s="3" t="str">
        <f t="shared" si="389"/>
        <v xml:space="preserve"> </v>
      </c>
      <c r="AP810" s="3" t="str">
        <f t="shared" si="390"/>
        <v xml:space="preserve"> </v>
      </c>
      <c r="AQ810" s="3" t="str">
        <f t="shared" si="391"/>
        <v xml:space="preserve"> </v>
      </c>
      <c r="AR810" s="3" t="str">
        <f t="shared" si="392"/>
        <v xml:space="preserve"> </v>
      </c>
    </row>
    <row r="811" spans="1:44">
      <c r="A811" s="3">
        <f t="shared" si="393"/>
        <v>8.0799999999998722</v>
      </c>
      <c r="B811" s="3">
        <f t="shared" si="413"/>
        <v>0</v>
      </c>
      <c r="C811" s="3">
        <f t="shared" si="414"/>
        <v>4.8229000000000486</v>
      </c>
      <c r="D811" s="14">
        <f t="shared" si="394"/>
        <v>-6.2211565376880287E-2</v>
      </c>
      <c r="E811" s="14">
        <f t="shared" si="387"/>
        <v>-0.1123437727139672</v>
      </c>
      <c r="F811" s="14">
        <f t="shared" si="415"/>
        <v>-0.1745553380908475</v>
      </c>
      <c r="G811" s="3">
        <f t="shared" si="388"/>
        <v>-15.237187295168955</v>
      </c>
      <c r="H811" s="3">
        <f t="shared" si="416"/>
        <v>39.101344476789279</v>
      </c>
      <c r="I811" s="3">
        <f t="shared" si="417"/>
        <v>494.75552699857104</v>
      </c>
      <c r="P811" s="3" t="str">
        <f t="shared" si="412"/>
        <v xml:space="preserve"> </v>
      </c>
      <c r="Q811" s="3" t="str">
        <f t="shared" si="395"/>
        <v xml:space="preserve"> </v>
      </c>
      <c r="R811" s="3" t="str">
        <f t="shared" si="396"/>
        <v xml:space="preserve"> </v>
      </c>
      <c r="S811" s="3" t="str">
        <f t="shared" si="397"/>
        <v xml:space="preserve"> </v>
      </c>
      <c r="T811" s="3" t="str">
        <f t="shared" si="398"/>
        <v xml:space="preserve"> </v>
      </c>
      <c r="U811" s="3" t="str">
        <f t="shared" si="399"/>
        <v xml:space="preserve"> </v>
      </c>
      <c r="V811" s="3" t="str">
        <f t="shared" si="400"/>
        <v xml:space="preserve"> </v>
      </c>
      <c r="W811" s="3" t="str">
        <f t="shared" si="401"/>
        <v xml:space="preserve"> </v>
      </c>
      <c r="X811" s="3" t="str">
        <f t="shared" si="402"/>
        <v xml:space="preserve"> </v>
      </c>
      <c r="Y811" s="3">
        <f t="shared" si="403"/>
        <v>0</v>
      </c>
      <c r="AA811" s="16" t="str">
        <f t="shared" si="404"/>
        <v>UprStage</v>
      </c>
      <c r="AC811" s="3">
        <f t="shared" si="405"/>
        <v>2.3982428571428556</v>
      </c>
      <c r="AD811" s="3">
        <f t="shared" si="406"/>
        <v>19.801588161411491</v>
      </c>
      <c r="AE811" s="3">
        <f t="shared" si="407"/>
        <v>2.4246571428571926</v>
      </c>
      <c r="AF811" s="3">
        <f t="shared" si="409"/>
        <v>11.455876646353975</v>
      </c>
      <c r="AH811" s="28">
        <f t="shared" si="410"/>
        <v>0.26300000000000001</v>
      </c>
      <c r="AI811" s="28">
        <f t="shared" si="411"/>
        <v>2.5446900494077322E-4</v>
      </c>
      <c r="AJ811" s="40">
        <f t="shared" si="408"/>
        <v>1.1455876646353974E-2</v>
      </c>
      <c r="AK811" s="28"/>
      <c r="AM811" s="14">
        <f>Rho_Coef0+Rho_Coef1*Solution!I811+Rho_Coef2*Solution!I811^2</f>
        <v>0.95337589964098102</v>
      </c>
      <c r="AO811" s="3" t="str">
        <f t="shared" si="389"/>
        <v xml:space="preserve"> </v>
      </c>
      <c r="AP811" s="3" t="str">
        <f t="shared" si="390"/>
        <v xml:space="preserve"> </v>
      </c>
      <c r="AQ811" s="3" t="str">
        <f t="shared" si="391"/>
        <v xml:space="preserve"> </v>
      </c>
      <c r="AR811" s="3" t="str">
        <f t="shared" si="392"/>
        <v xml:space="preserve"> </v>
      </c>
    </row>
    <row r="812" spans="1:44">
      <c r="A812" s="3">
        <f t="shared" si="393"/>
        <v>8.089999999999872</v>
      </c>
      <c r="B812" s="3">
        <f t="shared" si="413"/>
        <v>0</v>
      </c>
      <c r="C812" s="3">
        <f t="shared" si="414"/>
        <v>4.8229000000000486</v>
      </c>
      <c r="D812" s="14">
        <f t="shared" si="394"/>
        <v>-6.1725304200315925E-2</v>
      </c>
      <c r="E812" s="14">
        <f t="shared" si="387"/>
        <v>-0.1123437727139672</v>
      </c>
      <c r="F812" s="14">
        <f t="shared" si="415"/>
        <v>-0.17406907691428314</v>
      </c>
      <c r="G812" s="3">
        <f t="shared" si="388"/>
        <v>-15.194740855531432</v>
      </c>
      <c r="H812" s="3">
        <f t="shared" si="416"/>
        <v>38.948972603837589</v>
      </c>
      <c r="I812" s="3">
        <f t="shared" si="417"/>
        <v>495.14578070629619</v>
      </c>
      <c r="P812" s="3" t="str">
        <f t="shared" si="412"/>
        <v xml:space="preserve"> </v>
      </c>
      <c r="Q812" s="3" t="str">
        <f t="shared" si="395"/>
        <v xml:space="preserve"> </v>
      </c>
      <c r="R812" s="3" t="str">
        <f t="shared" si="396"/>
        <v xml:space="preserve"> </v>
      </c>
      <c r="S812" s="3" t="str">
        <f t="shared" si="397"/>
        <v xml:space="preserve"> </v>
      </c>
      <c r="T812" s="3" t="str">
        <f t="shared" si="398"/>
        <v xml:space="preserve"> </v>
      </c>
      <c r="U812" s="3" t="str">
        <f t="shared" si="399"/>
        <v xml:space="preserve"> </v>
      </c>
      <c r="V812" s="3" t="str">
        <f t="shared" si="400"/>
        <v xml:space="preserve"> </v>
      </c>
      <c r="W812" s="3" t="str">
        <f t="shared" si="401"/>
        <v xml:space="preserve"> </v>
      </c>
      <c r="X812" s="3" t="str">
        <f t="shared" si="402"/>
        <v xml:space="preserve"> </v>
      </c>
      <c r="Y812" s="3">
        <f t="shared" si="403"/>
        <v>0</v>
      </c>
      <c r="AA812" s="16" t="str">
        <f t="shared" si="404"/>
        <v>UprStage</v>
      </c>
      <c r="AC812" s="3">
        <f t="shared" si="405"/>
        <v>2.3982428571428556</v>
      </c>
      <c r="AD812" s="3">
        <f t="shared" si="406"/>
        <v>19.801588161411491</v>
      </c>
      <c r="AE812" s="3">
        <f t="shared" si="407"/>
        <v>2.4246571428571926</v>
      </c>
      <c r="AF812" s="3">
        <f t="shared" si="409"/>
        <v>11.455876646353975</v>
      </c>
      <c r="AH812" s="28">
        <f t="shared" si="410"/>
        <v>0.26300000000000001</v>
      </c>
      <c r="AI812" s="28">
        <f t="shared" si="411"/>
        <v>2.5446900494077322E-4</v>
      </c>
      <c r="AJ812" s="40">
        <f t="shared" si="408"/>
        <v>1.1455876646353974E-2</v>
      </c>
      <c r="AK812" s="28"/>
      <c r="AM812" s="14">
        <f>Rho_Coef0+Rho_Coef1*Solution!I812+Rho_Coef2*Solution!I812^2</f>
        <v>0.95333977217081411</v>
      </c>
      <c r="AO812" s="3" t="str">
        <f t="shared" si="389"/>
        <v xml:space="preserve"> </v>
      </c>
      <c r="AP812" s="3" t="str">
        <f t="shared" si="390"/>
        <v xml:space="preserve"> </v>
      </c>
      <c r="AQ812" s="3" t="str">
        <f t="shared" si="391"/>
        <v xml:space="preserve"> </v>
      </c>
      <c r="AR812" s="3" t="str">
        <f t="shared" si="392"/>
        <v xml:space="preserve"> </v>
      </c>
    </row>
    <row r="813" spans="1:44">
      <c r="A813" s="3">
        <f t="shared" si="393"/>
        <v>8.0999999999998717</v>
      </c>
      <c r="B813" s="3">
        <f t="shared" si="413"/>
        <v>0</v>
      </c>
      <c r="C813" s="3">
        <f t="shared" si="414"/>
        <v>4.8229000000000486</v>
      </c>
      <c r="D813" s="14">
        <f t="shared" si="394"/>
        <v>-6.1242318307447419E-2</v>
      </c>
      <c r="E813" s="14">
        <f t="shared" si="387"/>
        <v>-0.1123437727139672</v>
      </c>
      <c r="F813" s="14">
        <f t="shared" si="415"/>
        <v>-0.17358609102141462</v>
      </c>
      <c r="G813" s="3">
        <f t="shared" si="388"/>
        <v>-15.152580320133014</v>
      </c>
      <c r="H813" s="3">
        <f t="shared" si="416"/>
        <v>38.797025195282274</v>
      </c>
      <c r="I813" s="3">
        <f t="shared" si="417"/>
        <v>495.53451280331859</v>
      </c>
      <c r="P813" s="3" t="str">
        <f t="shared" si="412"/>
        <v xml:space="preserve"> </v>
      </c>
      <c r="Q813" s="3" t="str">
        <f t="shared" si="395"/>
        <v xml:space="preserve"> </v>
      </c>
      <c r="R813" s="3" t="str">
        <f t="shared" si="396"/>
        <v xml:space="preserve"> </v>
      </c>
      <c r="S813" s="3" t="str">
        <f t="shared" si="397"/>
        <v xml:space="preserve"> </v>
      </c>
      <c r="T813" s="3" t="str">
        <f t="shared" si="398"/>
        <v xml:space="preserve"> </v>
      </c>
      <c r="U813" s="3" t="str">
        <f t="shared" si="399"/>
        <v xml:space="preserve"> </v>
      </c>
      <c r="V813" s="3" t="str">
        <f t="shared" si="400"/>
        <v xml:space="preserve"> </v>
      </c>
      <c r="W813" s="3" t="str">
        <f t="shared" si="401"/>
        <v xml:space="preserve"> </v>
      </c>
      <c r="X813" s="3" t="str">
        <f t="shared" si="402"/>
        <v xml:space="preserve"> </v>
      </c>
      <c r="Y813" s="3">
        <f t="shared" si="403"/>
        <v>0</v>
      </c>
      <c r="AA813" s="16" t="str">
        <f t="shared" si="404"/>
        <v>UprStage</v>
      </c>
      <c r="AC813" s="3">
        <f t="shared" si="405"/>
        <v>2.3982428571428556</v>
      </c>
      <c r="AD813" s="3">
        <f t="shared" si="406"/>
        <v>19.801588161411491</v>
      </c>
      <c r="AE813" s="3">
        <f t="shared" si="407"/>
        <v>2.4246571428571926</v>
      </c>
      <c r="AF813" s="3">
        <f t="shared" si="409"/>
        <v>11.455876646353975</v>
      </c>
      <c r="AH813" s="28">
        <f t="shared" si="410"/>
        <v>0.26300000000000001</v>
      </c>
      <c r="AI813" s="28">
        <f t="shared" si="411"/>
        <v>2.5446900494077322E-4</v>
      </c>
      <c r="AJ813" s="40">
        <f t="shared" si="408"/>
        <v>1.1455876646353974E-2</v>
      </c>
      <c r="AK813" s="28"/>
      <c r="AM813" s="14">
        <f>Rho_Coef0+Rho_Coef1*Solution!I813+Rho_Coef2*Solution!I813^2</f>
        <v>0.95330378659294623</v>
      </c>
      <c r="AO813" s="3" t="str">
        <f t="shared" si="389"/>
        <v xml:space="preserve"> </v>
      </c>
      <c r="AP813" s="3" t="str">
        <f t="shared" si="390"/>
        <v xml:space="preserve"> </v>
      </c>
      <c r="AQ813" s="3" t="str">
        <f t="shared" si="391"/>
        <v xml:space="preserve"> </v>
      </c>
      <c r="AR813" s="3" t="str">
        <f t="shared" si="392"/>
        <v xml:space="preserve"> </v>
      </c>
    </row>
    <row r="814" spans="1:44">
      <c r="A814" s="3">
        <f t="shared" si="393"/>
        <v>8.1099999999998715</v>
      </c>
      <c r="B814" s="3">
        <f t="shared" si="413"/>
        <v>0</v>
      </c>
      <c r="C814" s="3">
        <f t="shared" si="414"/>
        <v>4.8229000000000486</v>
      </c>
      <c r="D814" s="14">
        <f t="shared" si="394"/>
        <v>-6.0762582355093769E-2</v>
      </c>
      <c r="E814" s="14">
        <f t="shared" si="387"/>
        <v>-0.1123437727139672</v>
      </c>
      <c r="F814" s="14">
        <f t="shared" si="415"/>
        <v>-0.17310635506906097</v>
      </c>
      <c r="G814" s="3">
        <f t="shared" si="388"/>
        <v>-15.110703476730869</v>
      </c>
      <c r="H814" s="3">
        <f t="shared" si="416"/>
        <v>38.645499392080943</v>
      </c>
      <c r="I814" s="3">
        <f t="shared" si="417"/>
        <v>495.92172752009759</v>
      </c>
      <c r="P814" s="3" t="str">
        <f t="shared" si="412"/>
        <v xml:space="preserve"> </v>
      </c>
      <c r="Q814" s="3" t="str">
        <f t="shared" si="395"/>
        <v xml:space="preserve"> </v>
      </c>
      <c r="R814" s="3" t="str">
        <f t="shared" si="396"/>
        <v xml:space="preserve"> </v>
      </c>
      <c r="S814" s="3" t="str">
        <f t="shared" si="397"/>
        <v xml:space="preserve"> </v>
      </c>
      <c r="T814" s="3" t="str">
        <f t="shared" si="398"/>
        <v xml:space="preserve"> </v>
      </c>
      <c r="U814" s="3" t="str">
        <f t="shared" si="399"/>
        <v xml:space="preserve"> </v>
      </c>
      <c r="V814" s="3" t="str">
        <f t="shared" si="400"/>
        <v xml:space="preserve"> </v>
      </c>
      <c r="W814" s="3" t="str">
        <f t="shared" si="401"/>
        <v xml:space="preserve"> </v>
      </c>
      <c r="X814" s="3" t="str">
        <f t="shared" si="402"/>
        <v xml:space="preserve"> </v>
      </c>
      <c r="Y814" s="3">
        <f t="shared" si="403"/>
        <v>0</v>
      </c>
      <c r="AA814" s="16" t="str">
        <f t="shared" si="404"/>
        <v>UprStage</v>
      </c>
      <c r="AC814" s="3">
        <f t="shared" si="405"/>
        <v>2.3982428571428556</v>
      </c>
      <c r="AD814" s="3">
        <f t="shared" si="406"/>
        <v>19.801588161411491</v>
      </c>
      <c r="AE814" s="3">
        <f t="shared" si="407"/>
        <v>2.4246571428571926</v>
      </c>
      <c r="AF814" s="3">
        <f t="shared" si="409"/>
        <v>11.455876646353975</v>
      </c>
      <c r="AH814" s="28">
        <f t="shared" si="410"/>
        <v>0.26300000000000001</v>
      </c>
      <c r="AI814" s="28">
        <f t="shared" si="411"/>
        <v>2.5446900494077322E-4</v>
      </c>
      <c r="AJ814" s="40">
        <f t="shared" si="408"/>
        <v>1.1455876646353974E-2</v>
      </c>
      <c r="AK814" s="28"/>
      <c r="AM814" s="14">
        <f>Rho_Coef0+Rho_Coef1*Solution!I814+Rho_Coef2*Solution!I814^2</f>
        <v>0.95326794250369895</v>
      </c>
      <c r="AO814" s="3" t="str">
        <f t="shared" si="389"/>
        <v xml:space="preserve"> </v>
      </c>
      <c r="AP814" s="3" t="str">
        <f t="shared" si="390"/>
        <v xml:space="preserve"> </v>
      </c>
      <c r="AQ814" s="3" t="str">
        <f t="shared" si="391"/>
        <v xml:space="preserve"> </v>
      </c>
      <c r="AR814" s="3" t="str">
        <f t="shared" si="392"/>
        <v xml:space="preserve"> </v>
      </c>
    </row>
    <row r="815" spans="1:44">
      <c r="A815" s="3">
        <f t="shared" si="393"/>
        <v>8.1199999999998713</v>
      </c>
      <c r="B815" s="3">
        <f t="shared" si="413"/>
        <v>0</v>
      </c>
      <c r="C815" s="3">
        <f t="shared" si="414"/>
        <v>4.8229000000000486</v>
      </c>
      <c r="D815" s="14">
        <f t="shared" si="394"/>
        <v>-6.0286071261547003E-2</v>
      </c>
      <c r="E815" s="14">
        <f t="shared" si="387"/>
        <v>-0.1123437727139672</v>
      </c>
      <c r="F815" s="14">
        <f t="shared" si="415"/>
        <v>-0.1726298439755142</v>
      </c>
      <c r="G815" s="3">
        <f t="shared" si="388"/>
        <v>-15.069108135906523</v>
      </c>
      <c r="H815" s="3">
        <f t="shared" si="416"/>
        <v>38.494392357313636</v>
      </c>
      <c r="I815" s="3">
        <f t="shared" si="417"/>
        <v>496.3074290586116</v>
      </c>
      <c r="P815" s="3" t="str">
        <f t="shared" si="412"/>
        <v xml:space="preserve"> </v>
      </c>
      <c r="Q815" s="3" t="str">
        <f t="shared" si="395"/>
        <v xml:space="preserve"> </v>
      </c>
      <c r="R815" s="3" t="str">
        <f t="shared" si="396"/>
        <v xml:space="preserve"> </v>
      </c>
      <c r="S815" s="3" t="str">
        <f t="shared" si="397"/>
        <v xml:space="preserve"> </v>
      </c>
      <c r="T815" s="3" t="str">
        <f t="shared" si="398"/>
        <v xml:space="preserve"> </v>
      </c>
      <c r="U815" s="3" t="str">
        <f t="shared" si="399"/>
        <v xml:space="preserve"> </v>
      </c>
      <c r="V815" s="3" t="str">
        <f t="shared" si="400"/>
        <v xml:space="preserve"> </v>
      </c>
      <c r="W815" s="3" t="str">
        <f t="shared" si="401"/>
        <v xml:space="preserve"> </v>
      </c>
      <c r="X815" s="3" t="str">
        <f t="shared" si="402"/>
        <v xml:space="preserve"> </v>
      </c>
      <c r="Y815" s="3">
        <f t="shared" si="403"/>
        <v>0</v>
      </c>
      <c r="AA815" s="16" t="str">
        <f t="shared" si="404"/>
        <v>UprStage</v>
      </c>
      <c r="AC815" s="3">
        <f t="shared" si="405"/>
        <v>2.3982428571428556</v>
      </c>
      <c r="AD815" s="3">
        <f t="shared" si="406"/>
        <v>19.801588161411491</v>
      </c>
      <c r="AE815" s="3">
        <f t="shared" si="407"/>
        <v>2.4246571428571926</v>
      </c>
      <c r="AF815" s="3">
        <f t="shared" si="409"/>
        <v>11.455876646353975</v>
      </c>
      <c r="AH815" s="28">
        <f t="shared" si="410"/>
        <v>0.26300000000000001</v>
      </c>
      <c r="AI815" s="28">
        <f t="shared" si="411"/>
        <v>2.5446900494077322E-4</v>
      </c>
      <c r="AJ815" s="40">
        <f t="shared" si="408"/>
        <v>1.1455876646353974E-2</v>
      </c>
      <c r="AK815" s="28"/>
      <c r="AM815" s="14">
        <f>Rho_Coef0+Rho_Coef1*Solution!I815+Rho_Coef2*Solution!I815^2</f>
        <v>0.95323223950212232</v>
      </c>
      <c r="AO815" s="3" t="str">
        <f t="shared" si="389"/>
        <v xml:space="preserve"> </v>
      </c>
      <c r="AP815" s="3" t="str">
        <f t="shared" si="390"/>
        <v xml:space="preserve"> </v>
      </c>
      <c r="AQ815" s="3" t="str">
        <f t="shared" si="391"/>
        <v xml:space="preserve"> </v>
      </c>
      <c r="AR815" s="3" t="str">
        <f t="shared" si="392"/>
        <v xml:space="preserve"> </v>
      </c>
    </row>
    <row r="816" spans="1:44">
      <c r="A816" s="3">
        <f t="shared" si="393"/>
        <v>8.1299999999998711</v>
      </c>
      <c r="B816" s="3">
        <f t="shared" si="413"/>
        <v>0</v>
      </c>
      <c r="C816" s="3">
        <f t="shared" si="414"/>
        <v>4.8229000000000486</v>
      </c>
      <c r="D816" s="14">
        <f t="shared" si="394"/>
        <v>-5.9812760203420468E-2</v>
      </c>
      <c r="E816" s="14">
        <f t="shared" si="387"/>
        <v>-0.1123437727139672</v>
      </c>
      <c r="F816" s="14">
        <f t="shared" si="415"/>
        <v>-0.17215653291738767</v>
      </c>
      <c r="G816" s="3">
        <f t="shared" si="388"/>
        <v>-15.02779213079074</v>
      </c>
      <c r="H816" s="3">
        <f t="shared" si="416"/>
        <v>38.343701275954572</v>
      </c>
      <c r="I816" s="3">
        <f t="shared" si="417"/>
        <v>496.6916215925782</v>
      </c>
      <c r="P816" s="3" t="str">
        <f t="shared" si="412"/>
        <v xml:space="preserve"> </v>
      </c>
      <c r="Q816" s="3" t="str">
        <f t="shared" si="395"/>
        <v xml:space="preserve"> </v>
      </c>
      <c r="R816" s="3" t="str">
        <f t="shared" si="396"/>
        <v xml:space="preserve"> </v>
      </c>
      <c r="S816" s="3" t="str">
        <f t="shared" si="397"/>
        <v xml:space="preserve"> </v>
      </c>
      <c r="T816" s="3" t="str">
        <f t="shared" si="398"/>
        <v xml:space="preserve"> </v>
      </c>
      <c r="U816" s="3" t="str">
        <f t="shared" si="399"/>
        <v xml:space="preserve"> </v>
      </c>
      <c r="V816" s="3" t="str">
        <f t="shared" si="400"/>
        <v xml:space="preserve"> </v>
      </c>
      <c r="W816" s="3" t="str">
        <f t="shared" si="401"/>
        <v xml:space="preserve"> </v>
      </c>
      <c r="X816" s="3" t="str">
        <f t="shared" si="402"/>
        <v xml:space="preserve"> </v>
      </c>
      <c r="Y816" s="3">
        <f t="shared" si="403"/>
        <v>0</v>
      </c>
      <c r="AA816" s="16" t="str">
        <f t="shared" si="404"/>
        <v>UprStage</v>
      </c>
      <c r="AC816" s="3">
        <f t="shared" si="405"/>
        <v>2.3982428571428556</v>
      </c>
      <c r="AD816" s="3">
        <f t="shared" si="406"/>
        <v>19.801588161411491</v>
      </c>
      <c r="AE816" s="3">
        <f t="shared" si="407"/>
        <v>2.4246571428571926</v>
      </c>
      <c r="AF816" s="3">
        <f t="shared" si="409"/>
        <v>11.455876646353975</v>
      </c>
      <c r="AH816" s="28">
        <f t="shared" si="410"/>
        <v>0.26300000000000001</v>
      </c>
      <c r="AI816" s="28">
        <f t="shared" si="411"/>
        <v>2.5446900494077322E-4</v>
      </c>
      <c r="AJ816" s="40">
        <f t="shared" si="408"/>
        <v>1.1455876646353974E-2</v>
      </c>
      <c r="AK816" s="28"/>
      <c r="AM816" s="14">
        <f>Rho_Coef0+Rho_Coef1*Solution!I816+Rho_Coef2*Solution!I816^2</f>
        <v>0.95319667718997292</v>
      </c>
      <c r="AO816" s="3" t="str">
        <f t="shared" si="389"/>
        <v xml:space="preserve"> </v>
      </c>
      <c r="AP816" s="3" t="str">
        <f t="shared" si="390"/>
        <v xml:space="preserve"> </v>
      </c>
      <c r="AQ816" s="3" t="str">
        <f t="shared" si="391"/>
        <v xml:space="preserve"> </v>
      </c>
      <c r="AR816" s="3" t="str">
        <f t="shared" si="392"/>
        <v xml:space="preserve"> </v>
      </c>
    </row>
    <row r="817" spans="1:44">
      <c r="A817" s="3">
        <f t="shared" si="393"/>
        <v>8.1399999999998709</v>
      </c>
      <c r="B817" s="3">
        <f t="shared" si="413"/>
        <v>0</v>
      </c>
      <c r="C817" s="3">
        <f t="shared" si="414"/>
        <v>4.8229000000000486</v>
      </c>
      <c r="D817" s="14">
        <f t="shared" si="394"/>
        <v>-5.9342624612541729E-2</v>
      </c>
      <c r="E817" s="14">
        <f t="shared" si="387"/>
        <v>-0.1123437727139672</v>
      </c>
      <c r="F817" s="14">
        <f t="shared" si="415"/>
        <v>-0.17168639732650892</v>
      </c>
      <c r="G817" s="3">
        <f t="shared" si="388"/>
        <v>-14.986753316792305</v>
      </c>
      <c r="H817" s="3">
        <f t="shared" si="416"/>
        <v>38.193423354646661</v>
      </c>
      <c r="I817" s="3">
        <f t="shared" si="417"/>
        <v>497.07430926767188</v>
      </c>
      <c r="P817" s="3" t="str">
        <f t="shared" si="412"/>
        <v xml:space="preserve"> </v>
      </c>
      <c r="Q817" s="3" t="str">
        <f t="shared" si="395"/>
        <v xml:space="preserve"> </v>
      </c>
      <c r="R817" s="3" t="str">
        <f t="shared" si="396"/>
        <v xml:space="preserve"> </v>
      </c>
      <c r="S817" s="3" t="str">
        <f t="shared" si="397"/>
        <v xml:space="preserve"> </v>
      </c>
      <c r="T817" s="3" t="str">
        <f t="shared" si="398"/>
        <v xml:space="preserve"> </v>
      </c>
      <c r="U817" s="3" t="str">
        <f t="shared" si="399"/>
        <v xml:space="preserve"> </v>
      </c>
      <c r="V817" s="3" t="str">
        <f t="shared" si="400"/>
        <v xml:space="preserve"> </v>
      </c>
      <c r="W817" s="3" t="str">
        <f t="shared" si="401"/>
        <v xml:space="preserve"> </v>
      </c>
      <c r="X817" s="3" t="str">
        <f t="shared" si="402"/>
        <v xml:space="preserve"> </v>
      </c>
      <c r="Y817" s="3">
        <f t="shared" si="403"/>
        <v>0</v>
      </c>
      <c r="AA817" s="16" t="str">
        <f t="shared" si="404"/>
        <v>UprStage</v>
      </c>
      <c r="AC817" s="3">
        <f t="shared" si="405"/>
        <v>2.3982428571428556</v>
      </c>
      <c r="AD817" s="3">
        <f t="shared" si="406"/>
        <v>19.801588161411491</v>
      </c>
      <c r="AE817" s="3">
        <f t="shared" si="407"/>
        <v>2.4246571428571926</v>
      </c>
      <c r="AF817" s="3">
        <f t="shared" si="409"/>
        <v>11.455876646353975</v>
      </c>
      <c r="AH817" s="28">
        <f t="shared" si="410"/>
        <v>0.26300000000000001</v>
      </c>
      <c r="AI817" s="28">
        <f t="shared" si="411"/>
        <v>2.5446900494077322E-4</v>
      </c>
      <c r="AJ817" s="40">
        <f t="shared" si="408"/>
        <v>1.1455876646353974E-2</v>
      </c>
      <c r="AK817" s="28"/>
      <c r="AM817" s="14">
        <f>Rho_Coef0+Rho_Coef1*Solution!I817+Rho_Coef2*Solution!I817^2</f>
        <v>0.95316125517169348</v>
      </c>
      <c r="AO817" s="3" t="str">
        <f t="shared" si="389"/>
        <v xml:space="preserve"> </v>
      </c>
      <c r="AP817" s="3" t="str">
        <f t="shared" si="390"/>
        <v xml:space="preserve"> </v>
      </c>
      <c r="AQ817" s="3" t="str">
        <f t="shared" si="391"/>
        <v xml:space="preserve"> </v>
      </c>
      <c r="AR817" s="3" t="str">
        <f t="shared" si="392"/>
        <v xml:space="preserve"> </v>
      </c>
    </row>
    <row r="818" spans="1:44">
      <c r="A818" s="3">
        <f t="shared" si="393"/>
        <v>8.1499999999998707</v>
      </c>
      <c r="B818" s="3">
        <f t="shared" si="413"/>
        <v>0</v>
      </c>
      <c r="C818" s="3">
        <f t="shared" si="414"/>
        <v>4.8229000000000486</v>
      </c>
      <c r="D818" s="14">
        <f t="shared" si="394"/>
        <v>-5.8875640172889765E-2</v>
      </c>
      <c r="E818" s="14">
        <f t="shared" si="387"/>
        <v>-0.1123437727139672</v>
      </c>
      <c r="F818" s="14">
        <f t="shared" si="415"/>
        <v>-0.17121941288685696</v>
      </c>
      <c r="G818" s="3">
        <f t="shared" si="388"/>
        <v>-14.945989571330662</v>
      </c>
      <c r="H818" s="3">
        <f t="shared" si="416"/>
        <v>38.043555821478741</v>
      </c>
      <c r="I818" s="3">
        <f t="shared" si="417"/>
        <v>497.45549620173978</v>
      </c>
      <c r="P818" s="3" t="str">
        <f t="shared" si="412"/>
        <v xml:space="preserve"> </v>
      </c>
      <c r="Q818" s="3" t="str">
        <f t="shared" si="395"/>
        <v xml:space="preserve"> </v>
      </c>
      <c r="R818" s="3" t="str">
        <f t="shared" si="396"/>
        <v xml:space="preserve"> </v>
      </c>
      <c r="S818" s="3" t="str">
        <f t="shared" si="397"/>
        <v xml:space="preserve"> </v>
      </c>
      <c r="T818" s="3" t="str">
        <f t="shared" si="398"/>
        <v xml:space="preserve"> </v>
      </c>
      <c r="U818" s="3" t="str">
        <f t="shared" si="399"/>
        <v xml:space="preserve"> </v>
      </c>
      <c r="V818" s="3" t="str">
        <f t="shared" si="400"/>
        <v xml:space="preserve"> </v>
      </c>
      <c r="W818" s="3" t="str">
        <f t="shared" si="401"/>
        <v xml:space="preserve"> </v>
      </c>
      <c r="X818" s="3" t="str">
        <f t="shared" si="402"/>
        <v xml:space="preserve"> </v>
      </c>
      <c r="Y818" s="3">
        <f t="shared" si="403"/>
        <v>0</v>
      </c>
      <c r="AA818" s="16" t="str">
        <f t="shared" si="404"/>
        <v>UprStage</v>
      </c>
      <c r="AC818" s="3">
        <f t="shared" si="405"/>
        <v>2.3982428571428556</v>
      </c>
      <c r="AD818" s="3">
        <f t="shared" si="406"/>
        <v>19.801588161411491</v>
      </c>
      <c r="AE818" s="3">
        <f t="shared" si="407"/>
        <v>2.4246571428571926</v>
      </c>
      <c r="AF818" s="3">
        <f t="shared" si="409"/>
        <v>11.455876646353975</v>
      </c>
      <c r="AH818" s="28">
        <f t="shared" si="410"/>
        <v>0.26300000000000001</v>
      </c>
      <c r="AI818" s="28">
        <f t="shared" si="411"/>
        <v>2.5446900494077322E-4</v>
      </c>
      <c r="AJ818" s="40">
        <f t="shared" si="408"/>
        <v>1.1455876646353974E-2</v>
      </c>
      <c r="AK818" s="28"/>
      <c r="AM818" s="14">
        <f>Rho_Coef0+Rho_Coef1*Solution!I818+Rho_Coef2*Solution!I818^2</f>
        <v>0.95312597305439151</v>
      </c>
      <c r="AO818" s="3" t="str">
        <f t="shared" si="389"/>
        <v xml:space="preserve"> </v>
      </c>
      <c r="AP818" s="3" t="str">
        <f t="shared" si="390"/>
        <v xml:space="preserve"> </v>
      </c>
      <c r="AQ818" s="3" t="str">
        <f t="shared" si="391"/>
        <v xml:space="preserve"> </v>
      </c>
      <c r="AR818" s="3" t="str">
        <f t="shared" si="392"/>
        <v xml:space="preserve"> </v>
      </c>
    </row>
    <row r="819" spans="1:44">
      <c r="A819" s="3">
        <f t="shared" si="393"/>
        <v>8.1599999999998705</v>
      </c>
      <c r="B819" s="3">
        <f t="shared" si="413"/>
        <v>0</v>
      </c>
      <c r="C819" s="3">
        <f t="shared" si="414"/>
        <v>4.8229000000000486</v>
      </c>
      <c r="D819" s="14">
        <f t="shared" si="394"/>
        <v>-5.8411782817575128E-2</v>
      </c>
      <c r="E819" s="14">
        <f t="shared" si="387"/>
        <v>-0.1123437727139672</v>
      </c>
      <c r="F819" s="14">
        <f t="shared" si="415"/>
        <v>-0.17075555553154231</v>
      </c>
      <c r="G819" s="3">
        <f t="shared" si="388"/>
        <v>-14.905498793572306</v>
      </c>
      <c r="H819" s="3">
        <f t="shared" si="416"/>
        <v>37.894095925765434</v>
      </c>
      <c r="I819" s="3">
        <f t="shared" si="417"/>
        <v>497.8351864850149</v>
      </c>
      <c r="P819" s="3" t="str">
        <f t="shared" si="412"/>
        <v xml:space="preserve"> </v>
      </c>
      <c r="Q819" s="3" t="str">
        <f t="shared" si="395"/>
        <v xml:space="preserve"> </v>
      </c>
      <c r="R819" s="3" t="str">
        <f t="shared" si="396"/>
        <v xml:space="preserve"> </v>
      </c>
      <c r="S819" s="3" t="str">
        <f t="shared" si="397"/>
        <v xml:space="preserve"> </v>
      </c>
      <c r="T819" s="3" t="str">
        <f t="shared" si="398"/>
        <v xml:space="preserve"> </v>
      </c>
      <c r="U819" s="3" t="str">
        <f t="shared" si="399"/>
        <v xml:space="preserve"> </v>
      </c>
      <c r="V819" s="3" t="str">
        <f t="shared" si="400"/>
        <v xml:space="preserve"> </v>
      </c>
      <c r="W819" s="3" t="str">
        <f t="shared" si="401"/>
        <v xml:space="preserve"> </v>
      </c>
      <c r="X819" s="3" t="str">
        <f t="shared" si="402"/>
        <v xml:space="preserve"> </v>
      </c>
      <c r="Y819" s="3">
        <f t="shared" si="403"/>
        <v>0</v>
      </c>
      <c r="AA819" s="16" t="str">
        <f t="shared" si="404"/>
        <v>UprStage</v>
      </c>
      <c r="AC819" s="3">
        <f t="shared" si="405"/>
        <v>2.3982428571428556</v>
      </c>
      <c r="AD819" s="3">
        <f t="shared" si="406"/>
        <v>19.801588161411491</v>
      </c>
      <c r="AE819" s="3">
        <f t="shared" si="407"/>
        <v>2.4246571428571926</v>
      </c>
      <c r="AF819" s="3">
        <f t="shared" si="409"/>
        <v>11.455876646353975</v>
      </c>
      <c r="AH819" s="28">
        <f t="shared" si="410"/>
        <v>0.26300000000000001</v>
      </c>
      <c r="AI819" s="28">
        <f t="shared" si="411"/>
        <v>2.5446900494077322E-4</v>
      </c>
      <c r="AJ819" s="40">
        <f t="shared" si="408"/>
        <v>1.1455876646353974E-2</v>
      </c>
      <c r="AK819" s="28"/>
      <c r="AM819" s="14">
        <f>Rho_Coef0+Rho_Coef1*Solution!I819+Rho_Coef2*Solution!I819^2</f>
        <v>0.95309083044781961</v>
      </c>
      <c r="AO819" s="3" t="str">
        <f t="shared" si="389"/>
        <v xml:space="preserve"> </v>
      </c>
      <c r="AP819" s="3" t="str">
        <f t="shared" si="390"/>
        <v xml:space="preserve"> </v>
      </c>
      <c r="AQ819" s="3" t="str">
        <f t="shared" si="391"/>
        <v xml:space="preserve"> </v>
      </c>
      <c r="AR819" s="3" t="str">
        <f t="shared" si="392"/>
        <v xml:space="preserve"> </v>
      </c>
    </row>
    <row r="820" spans="1:44">
      <c r="A820" s="3">
        <f t="shared" si="393"/>
        <v>8.1699999999998703</v>
      </c>
      <c r="B820" s="3">
        <f t="shared" si="413"/>
        <v>0</v>
      </c>
      <c r="C820" s="3">
        <f t="shared" si="414"/>
        <v>4.8229000000000486</v>
      </c>
      <c r="D820" s="14">
        <f t="shared" si="394"/>
        <v>-5.7951028725863114E-2</v>
      </c>
      <c r="E820" s="14">
        <f t="shared" si="387"/>
        <v>-0.1123437727139672</v>
      </c>
      <c r="F820" s="14">
        <f t="shared" si="415"/>
        <v>-0.17029480143983031</v>
      </c>
      <c r="G820" s="3">
        <f t="shared" si="388"/>
        <v>-14.865278904170944</v>
      </c>
      <c r="H820" s="3">
        <f t="shared" si="416"/>
        <v>37.745040937829714</v>
      </c>
      <c r="I820" s="3">
        <f t="shared" si="417"/>
        <v>498.21338418032735</v>
      </c>
      <c r="P820" s="3" t="str">
        <f t="shared" si="412"/>
        <v xml:space="preserve"> </v>
      </c>
      <c r="Q820" s="3" t="str">
        <f t="shared" si="395"/>
        <v xml:space="preserve"> </v>
      </c>
      <c r="R820" s="3" t="str">
        <f t="shared" si="396"/>
        <v xml:space="preserve"> </v>
      </c>
      <c r="S820" s="3" t="str">
        <f t="shared" si="397"/>
        <v xml:space="preserve"> </v>
      </c>
      <c r="T820" s="3" t="str">
        <f t="shared" si="398"/>
        <v xml:space="preserve"> </v>
      </c>
      <c r="U820" s="3" t="str">
        <f t="shared" si="399"/>
        <v xml:space="preserve"> </v>
      </c>
      <c r="V820" s="3" t="str">
        <f t="shared" si="400"/>
        <v xml:space="preserve"> </v>
      </c>
      <c r="W820" s="3" t="str">
        <f t="shared" si="401"/>
        <v xml:space="preserve"> </v>
      </c>
      <c r="X820" s="3" t="str">
        <f t="shared" si="402"/>
        <v xml:space="preserve"> </v>
      </c>
      <c r="Y820" s="3">
        <f t="shared" si="403"/>
        <v>0</v>
      </c>
      <c r="AA820" s="16" t="str">
        <f t="shared" si="404"/>
        <v>UprStage</v>
      </c>
      <c r="AC820" s="3">
        <f t="shared" si="405"/>
        <v>2.3982428571428556</v>
      </c>
      <c r="AD820" s="3">
        <f t="shared" si="406"/>
        <v>19.801588161411491</v>
      </c>
      <c r="AE820" s="3">
        <f t="shared" si="407"/>
        <v>2.4246571428571926</v>
      </c>
      <c r="AF820" s="3">
        <f t="shared" si="409"/>
        <v>11.455876646353975</v>
      </c>
      <c r="AH820" s="28">
        <f t="shared" si="410"/>
        <v>0.26300000000000001</v>
      </c>
      <c r="AI820" s="28">
        <f t="shared" si="411"/>
        <v>2.5446900494077322E-4</v>
      </c>
      <c r="AJ820" s="40">
        <f t="shared" si="408"/>
        <v>1.1455876646353974E-2</v>
      </c>
      <c r="AK820" s="28"/>
      <c r="AM820" s="14">
        <f>Rho_Coef0+Rho_Coef1*Solution!I820+Rho_Coef2*Solution!I820^2</f>
        <v>0.95305582696435387</v>
      </c>
      <c r="AO820" s="3" t="str">
        <f t="shared" si="389"/>
        <v xml:space="preserve"> </v>
      </c>
      <c r="AP820" s="3" t="str">
        <f t="shared" si="390"/>
        <v xml:space="preserve"> </v>
      </c>
      <c r="AQ820" s="3" t="str">
        <f t="shared" si="391"/>
        <v xml:space="preserve"> </v>
      </c>
      <c r="AR820" s="3" t="str">
        <f t="shared" si="392"/>
        <v xml:space="preserve"> </v>
      </c>
    </row>
    <row r="821" spans="1:44">
      <c r="A821" s="3">
        <f t="shared" si="393"/>
        <v>8.17999999999987</v>
      </c>
      <c r="B821" s="3">
        <f t="shared" si="413"/>
        <v>0</v>
      </c>
      <c r="C821" s="3">
        <f t="shared" si="414"/>
        <v>4.8229000000000486</v>
      </c>
      <c r="D821" s="14">
        <f t="shared" si="394"/>
        <v>-5.7493354320238603E-2</v>
      </c>
      <c r="E821" s="14">
        <f t="shared" si="387"/>
        <v>-0.1123437727139672</v>
      </c>
      <c r="F821" s="14">
        <f t="shared" si="415"/>
        <v>-0.16983712703420581</v>
      </c>
      <c r="G821" s="3">
        <f t="shared" si="388"/>
        <v>-14.825327845011262</v>
      </c>
      <c r="H821" s="3">
        <f t="shared" si="416"/>
        <v>37.596388148788002</v>
      </c>
      <c r="I821" s="3">
        <f t="shared" si="417"/>
        <v>498.5900933233134</v>
      </c>
      <c r="P821" s="3" t="str">
        <f t="shared" si="412"/>
        <v xml:space="preserve"> </v>
      </c>
      <c r="Q821" s="3" t="str">
        <f t="shared" si="395"/>
        <v xml:space="preserve"> </v>
      </c>
      <c r="R821" s="3" t="str">
        <f t="shared" si="396"/>
        <v xml:space="preserve"> </v>
      </c>
      <c r="S821" s="3" t="str">
        <f t="shared" si="397"/>
        <v xml:space="preserve"> </v>
      </c>
      <c r="T821" s="3" t="str">
        <f t="shared" si="398"/>
        <v xml:space="preserve"> </v>
      </c>
      <c r="U821" s="3" t="str">
        <f t="shared" si="399"/>
        <v xml:space="preserve"> </v>
      </c>
      <c r="V821" s="3" t="str">
        <f t="shared" si="400"/>
        <v xml:space="preserve"> </v>
      </c>
      <c r="W821" s="3" t="str">
        <f t="shared" si="401"/>
        <v xml:space="preserve"> </v>
      </c>
      <c r="X821" s="3" t="str">
        <f t="shared" si="402"/>
        <v xml:space="preserve"> </v>
      </c>
      <c r="Y821" s="3">
        <f t="shared" si="403"/>
        <v>0</v>
      </c>
      <c r="AA821" s="16" t="str">
        <f t="shared" si="404"/>
        <v>UprStage</v>
      </c>
      <c r="AC821" s="3">
        <f t="shared" si="405"/>
        <v>2.3982428571428556</v>
      </c>
      <c r="AD821" s="3">
        <f t="shared" si="406"/>
        <v>19.801588161411491</v>
      </c>
      <c r="AE821" s="3">
        <f t="shared" si="407"/>
        <v>2.4246571428571926</v>
      </c>
      <c r="AF821" s="3">
        <f t="shared" si="409"/>
        <v>11.455876646353975</v>
      </c>
      <c r="AH821" s="28">
        <f t="shared" si="410"/>
        <v>0.26300000000000001</v>
      </c>
      <c r="AI821" s="28">
        <f t="shared" si="411"/>
        <v>2.5446900494077322E-4</v>
      </c>
      <c r="AJ821" s="40">
        <f t="shared" si="408"/>
        <v>1.1455876646353974E-2</v>
      </c>
      <c r="AK821" s="28"/>
      <c r="AM821" s="14">
        <f>Rho_Coef0+Rho_Coef1*Solution!I821+Rho_Coef2*Solution!I821^2</f>
        <v>0.95302096221897548</v>
      </c>
      <c r="AO821" s="3" t="str">
        <f t="shared" si="389"/>
        <v xml:space="preserve"> </v>
      </c>
      <c r="AP821" s="3" t="str">
        <f t="shared" si="390"/>
        <v xml:space="preserve"> </v>
      </c>
      <c r="AQ821" s="3" t="str">
        <f t="shared" si="391"/>
        <v xml:space="preserve"> </v>
      </c>
      <c r="AR821" s="3" t="str">
        <f t="shared" si="392"/>
        <v xml:space="preserve"> </v>
      </c>
    </row>
    <row r="822" spans="1:44">
      <c r="A822" s="3">
        <f t="shared" si="393"/>
        <v>8.1899999999998698</v>
      </c>
      <c r="B822" s="3">
        <f t="shared" si="413"/>
        <v>0</v>
      </c>
      <c r="C822" s="3">
        <f t="shared" si="414"/>
        <v>4.8229000000000486</v>
      </c>
      <c r="D822" s="14">
        <f t="shared" si="394"/>
        <v>-5.7038736263512413E-2</v>
      </c>
      <c r="E822" s="14">
        <f t="shared" si="387"/>
        <v>-0.1123437727139672</v>
      </c>
      <c r="F822" s="14">
        <f t="shared" si="415"/>
        <v>-0.16938250897747961</v>
      </c>
      <c r="G822" s="3">
        <f t="shared" si="388"/>
        <v>-14.785643578956348</v>
      </c>
      <c r="H822" s="3">
        <f t="shared" si="416"/>
        <v>37.448134870337888</v>
      </c>
      <c r="I822" s="3">
        <f t="shared" si="417"/>
        <v>498.96531792262238</v>
      </c>
      <c r="P822" s="3" t="str">
        <f t="shared" si="412"/>
        <v xml:space="preserve"> </v>
      </c>
      <c r="Q822" s="3" t="str">
        <f t="shared" si="395"/>
        <v xml:space="preserve"> </v>
      </c>
      <c r="R822" s="3" t="str">
        <f t="shared" si="396"/>
        <v xml:space="preserve"> </v>
      </c>
      <c r="S822" s="3" t="str">
        <f t="shared" si="397"/>
        <v xml:space="preserve"> </v>
      </c>
      <c r="T822" s="3" t="str">
        <f t="shared" si="398"/>
        <v xml:space="preserve"> </v>
      </c>
      <c r="U822" s="3" t="str">
        <f t="shared" si="399"/>
        <v xml:space="preserve"> </v>
      </c>
      <c r="V822" s="3" t="str">
        <f t="shared" si="400"/>
        <v xml:space="preserve"> </v>
      </c>
      <c r="W822" s="3" t="str">
        <f t="shared" si="401"/>
        <v xml:space="preserve"> </v>
      </c>
      <c r="X822" s="3" t="str">
        <f t="shared" si="402"/>
        <v xml:space="preserve"> </v>
      </c>
      <c r="Y822" s="3">
        <f t="shared" si="403"/>
        <v>0</v>
      </c>
      <c r="AA822" s="16" t="str">
        <f t="shared" si="404"/>
        <v>UprStage</v>
      </c>
      <c r="AC822" s="3">
        <f t="shared" si="405"/>
        <v>2.3982428571428556</v>
      </c>
      <c r="AD822" s="3">
        <f t="shared" si="406"/>
        <v>19.801588161411491</v>
      </c>
      <c r="AE822" s="3">
        <f t="shared" si="407"/>
        <v>2.4246571428571926</v>
      </c>
      <c r="AF822" s="3">
        <f t="shared" si="409"/>
        <v>11.455876646353975</v>
      </c>
      <c r="AH822" s="28">
        <f t="shared" si="410"/>
        <v>0.26300000000000001</v>
      </c>
      <c r="AI822" s="28">
        <f t="shared" si="411"/>
        <v>2.5446900494077322E-4</v>
      </c>
      <c r="AJ822" s="40">
        <f t="shared" si="408"/>
        <v>1.1455876646353974E-2</v>
      </c>
      <c r="AK822" s="28"/>
      <c r="AM822" s="14">
        <f>Rho_Coef0+Rho_Coef1*Solution!I822+Rho_Coef2*Solution!I822^2</f>
        <v>0.95298623582924924</v>
      </c>
      <c r="AO822" s="3" t="str">
        <f t="shared" si="389"/>
        <v xml:space="preserve"> </v>
      </c>
      <c r="AP822" s="3" t="str">
        <f t="shared" si="390"/>
        <v xml:space="preserve"> </v>
      </c>
      <c r="AQ822" s="3" t="str">
        <f t="shared" si="391"/>
        <v xml:space="preserve"> </v>
      </c>
      <c r="AR822" s="3" t="str">
        <f t="shared" si="392"/>
        <v xml:space="preserve"> </v>
      </c>
    </row>
    <row r="823" spans="1:44">
      <c r="A823" s="3">
        <f t="shared" si="393"/>
        <v>8.1999999999998696</v>
      </c>
      <c r="B823" s="3">
        <f t="shared" si="413"/>
        <v>0</v>
      </c>
      <c r="C823" s="3">
        <f t="shared" si="414"/>
        <v>4.8229000000000486</v>
      </c>
      <c r="D823" s="14">
        <f t="shared" si="394"/>
        <v>-5.6587151455968036E-2</v>
      </c>
      <c r="E823" s="14">
        <f t="shared" si="387"/>
        <v>-0.1123437727139672</v>
      </c>
      <c r="F823" s="14">
        <f t="shared" si="415"/>
        <v>-0.16893092416993524</v>
      </c>
      <c r="G823" s="3">
        <f t="shared" si="388"/>
        <v>-14.746224089598622</v>
      </c>
      <c r="H823" s="3">
        <f t="shared" si="416"/>
        <v>37.300278434548325</v>
      </c>
      <c r="I823" s="3">
        <f t="shared" si="417"/>
        <v>499.33906196012128</v>
      </c>
      <c r="P823" s="3" t="str">
        <f t="shared" si="412"/>
        <v xml:space="preserve"> </v>
      </c>
      <c r="Q823" s="3" t="str">
        <f t="shared" si="395"/>
        <v xml:space="preserve"> </v>
      </c>
      <c r="R823" s="3" t="str">
        <f t="shared" si="396"/>
        <v xml:space="preserve"> </v>
      </c>
      <c r="S823" s="3" t="str">
        <f t="shared" si="397"/>
        <v xml:space="preserve"> </v>
      </c>
      <c r="T823" s="3" t="str">
        <f t="shared" si="398"/>
        <v xml:space="preserve"> </v>
      </c>
      <c r="U823" s="3" t="str">
        <f t="shared" si="399"/>
        <v xml:space="preserve"> </v>
      </c>
      <c r="V823" s="3" t="str">
        <f t="shared" si="400"/>
        <v xml:space="preserve"> </v>
      </c>
      <c r="W823" s="3" t="str">
        <f t="shared" si="401"/>
        <v xml:space="preserve"> </v>
      </c>
      <c r="X823" s="3" t="str">
        <f t="shared" si="402"/>
        <v xml:space="preserve"> </v>
      </c>
      <c r="Y823" s="3">
        <f t="shared" si="403"/>
        <v>0</v>
      </c>
      <c r="AA823" s="16" t="str">
        <f t="shared" si="404"/>
        <v>UprStage</v>
      </c>
      <c r="AC823" s="3">
        <f t="shared" si="405"/>
        <v>2.3982428571428556</v>
      </c>
      <c r="AD823" s="3">
        <f t="shared" si="406"/>
        <v>19.801588161411491</v>
      </c>
      <c r="AE823" s="3">
        <f t="shared" si="407"/>
        <v>2.4246571428571926</v>
      </c>
      <c r="AF823" s="3">
        <f t="shared" si="409"/>
        <v>11.455876646353975</v>
      </c>
      <c r="AH823" s="28">
        <f t="shared" si="410"/>
        <v>0.26300000000000001</v>
      </c>
      <c r="AI823" s="28">
        <f t="shared" si="411"/>
        <v>2.5446900494077322E-4</v>
      </c>
      <c r="AJ823" s="40">
        <f t="shared" si="408"/>
        <v>1.1455876646353974E-2</v>
      </c>
      <c r="AK823" s="28"/>
      <c r="AM823" s="14">
        <f>Rho_Coef0+Rho_Coef1*Solution!I823+Rho_Coef2*Solution!I823^2</f>
        <v>0.95295164741530447</v>
      </c>
      <c r="AO823" s="3" t="str">
        <f t="shared" si="389"/>
        <v xml:space="preserve"> </v>
      </c>
      <c r="AP823" s="3" t="str">
        <f t="shared" si="390"/>
        <v xml:space="preserve"> </v>
      </c>
      <c r="AQ823" s="3" t="str">
        <f t="shared" si="391"/>
        <v xml:space="preserve"> </v>
      </c>
      <c r="AR823" s="3" t="str">
        <f t="shared" si="392"/>
        <v xml:space="preserve"> </v>
      </c>
    </row>
    <row r="824" spans="1:44">
      <c r="A824" s="3">
        <f t="shared" si="393"/>
        <v>8.2099999999998694</v>
      </c>
      <c r="B824" s="3">
        <f t="shared" si="413"/>
        <v>0</v>
      </c>
      <c r="C824" s="3">
        <f t="shared" si="414"/>
        <v>4.8229000000000486</v>
      </c>
      <c r="D824" s="14">
        <f t="shared" si="394"/>
        <v>-5.6138577032548556E-2</v>
      </c>
      <c r="E824" s="14">
        <f t="shared" si="387"/>
        <v>-0.1123437727139672</v>
      </c>
      <c r="F824" s="14">
        <f t="shared" si="415"/>
        <v>-0.16848234974651577</v>
      </c>
      <c r="G824" s="3">
        <f t="shared" si="388"/>
        <v>-14.707067381014278</v>
      </c>
      <c r="H824" s="3">
        <f t="shared" si="416"/>
        <v>37.152816193652342</v>
      </c>
      <c r="I824" s="3">
        <f t="shared" si="417"/>
        <v>499.71132939109771</v>
      </c>
      <c r="P824" s="3" t="str">
        <f t="shared" si="412"/>
        <v xml:space="preserve"> </v>
      </c>
      <c r="Q824" s="3" t="str">
        <f t="shared" si="395"/>
        <v xml:space="preserve"> </v>
      </c>
      <c r="R824" s="3" t="str">
        <f t="shared" si="396"/>
        <v xml:space="preserve"> </v>
      </c>
      <c r="S824" s="3" t="str">
        <f t="shared" si="397"/>
        <v xml:space="preserve"> </v>
      </c>
      <c r="T824" s="3" t="str">
        <f t="shared" si="398"/>
        <v xml:space="preserve"> </v>
      </c>
      <c r="U824" s="3" t="str">
        <f t="shared" si="399"/>
        <v xml:space="preserve"> </v>
      </c>
      <c r="V824" s="3" t="str">
        <f t="shared" si="400"/>
        <v xml:space="preserve"> </v>
      </c>
      <c r="W824" s="3" t="str">
        <f t="shared" si="401"/>
        <v xml:space="preserve"> </v>
      </c>
      <c r="X824" s="3" t="str">
        <f t="shared" si="402"/>
        <v xml:space="preserve"> </v>
      </c>
      <c r="Y824" s="3">
        <f t="shared" si="403"/>
        <v>0</v>
      </c>
      <c r="AA824" s="16" t="str">
        <f t="shared" si="404"/>
        <v>UprStage</v>
      </c>
      <c r="AC824" s="3">
        <f t="shared" si="405"/>
        <v>2.3982428571428556</v>
      </c>
      <c r="AD824" s="3">
        <f t="shared" si="406"/>
        <v>19.801588161411491</v>
      </c>
      <c r="AE824" s="3">
        <f t="shared" si="407"/>
        <v>2.4246571428571926</v>
      </c>
      <c r="AF824" s="3">
        <f t="shared" si="409"/>
        <v>11.455876646353975</v>
      </c>
      <c r="AH824" s="28">
        <f t="shared" si="410"/>
        <v>0.26300000000000001</v>
      </c>
      <c r="AI824" s="28">
        <f t="shared" si="411"/>
        <v>2.5446900494077322E-4</v>
      </c>
      <c r="AJ824" s="40">
        <f t="shared" si="408"/>
        <v>1.1455876646353974E-2</v>
      </c>
      <c r="AK824" s="28"/>
      <c r="AM824" s="14">
        <f>Rho_Coef0+Rho_Coef1*Solution!I824+Rho_Coef2*Solution!I824^2</f>
        <v>0.952917196599816</v>
      </c>
      <c r="AO824" s="3" t="str">
        <f t="shared" si="389"/>
        <v xml:space="preserve"> </v>
      </c>
      <c r="AP824" s="3" t="str">
        <f t="shared" si="390"/>
        <v xml:space="preserve"> </v>
      </c>
      <c r="AQ824" s="3" t="str">
        <f t="shared" si="391"/>
        <v xml:space="preserve"> </v>
      </c>
      <c r="AR824" s="3" t="str">
        <f t="shared" si="392"/>
        <v xml:space="preserve"> </v>
      </c>
    </row>
    <row r="825" spans="1:44">
      <c r="A825" s="3">
        <f t="shared" si="393"/>
        <v>8.2199999999998692</v>
      </c>
      <c r="B825" s="3">
        <f t="shared" si="413"/>
        <v>0</v>
      </c>
      <c r="C825" s="3">
        <f t="shared" si="414"/>
        <v>4.8229000000000486</v>
      </c>
      <c r="D825" s="14">
        <f t="shared" si="394"/>
        <v>-5.5692990360082739E-2</v>
      </c>
      <c r="E825" s="14">
        <f t="shared" si="387"/>
        <v>-0.1123437727139672</v>
      </c>
      <c r="F825" s="14">
        <f t="shared" si="415"/>
        <v>-0.16803676307404994</v>
      </c>
      <c r="G825" s="3">
        <f t="shared" si="388"/>
        <v>-14.668171477521144</v>
      </c>
      <c r="H825" s="3">
        <f t="shared" si="416"/>
        <v>37.005745519842201</v>
      </c>
      <c r="I825" s="3">
        <f t="shared" si="417"/>
        <v>500.08212414446035</v>
      </c>
      <c r="P825" s="3" t="str">
        <f t="shared" si="412"/>
        <v xml:space="preserve"> </v>
      </c>
      <c r="Q825" s="3" t="str">
        <f t="shared" si="395"/>
        <v xml:space="preserve"> </v>
      </c>
      <c r="R825" s="3" t="str">
        <f t="shared" si="396"/>
        <v xml:space="preserve"> </v>
      </c>
      <c r="S825" s="3" t="str">
        <f t="shared" si="397"/>
        <v xml:space="preserve"> </v>
      </c>
      <c r="T825" s="3" t="str">
        <f t="shared" si="398"/>
        <v xml:space="preserve"> </v>
      </c>
      <c r="U825" s="3" t="str">
        <f t="shared" si="399"/>
        <v xml:space="preserve"> </v>
      </c>
      <c r="V825" s="3" t="str">
        <f t="shared" si="400"/>
        <v xml:space="preserve"> </v>
      </c>
      <c r="W825" s="3" t="str">
        <f t="shared" si="401"/>
        <v xml:space="preserve"> </v>
      </c>
      <c r="X825" s="3" t="str">
        <f t="shared" si="402"/>
        <v xml:space="preserve"> </v>
      </c>
      <c r="Y825" s="3">
        <f t="shared" si="403"/>
        <v>0</v>
      </c>
      <c r="AA825" s="16" t="str">
        <f t="shared" si="404"/>
        <v>UprStage</v>
      </c>
      <c r="AC825" s="3">
        <f t="shared" si="405"/>
        <v>2.3982428571428556</v>
      </c>
      <c r="AD825" s="3">
        <f t="shared" si="406"/>
        <v>19.801588161411491</v>
      </c>
      <c r="AE825" s="3">
        <f t="shared" si="407"/>
        <v>2.4246571428571926</v>
      </c>
      <c r="AF825" s="3">
        <f t="shared" si="409"/>
        <v>11.455876646353975</v>
      </c>
      <c r="AH825" s="28">
        <f t="shared" si="410"/>
        <v>0.26300000000000001</v>
      </c>
      <c r="AI825" s="28">
        <f t="shared" si="411"/>
        <v>2.5446900494077322E-4</v>
      </c>
      <c r="AJ825" s="40">
        <f t="shared" si="408"/>
        <v>1.1455876646353974E-2</v>
      </c>
      <c r="AK825" s="28"/>
      <c r="AM825" s="14">
        <f>Rho_Coef0+Rho_Coef1*Solution!I825+Rho_Coef2*Solution!I825^2</f>
        <v>0.95288288300798407</v>
      </c>
      <c r="AO825" s="3" t="str">
        <f t="shared" si="389"/>
        <v xml:space="preserve"> </v>
      </c>
      <c r="AP825" s="3" t="str">
        <f t="shared" si="390"/>
        <v xml:space="preserve"> </v>
      </c>
      <c r="AQ825" s="3" t="str">
        <f t="shared" si="391"/>
        <v xml:space="preserve"> </v>
      </c>
      <c r="AR825" s="3" t="str">
        <f t="shared" si="392"/>
        <v xml:space="preserve"> </v>
      </c>
    </row>
    <row r="826" spans="1:44">
      <c r="A826" s="3">
        <f t="shared" si="393"/>
        <v>8.229999999999869</v>
      </c>
      <c r="B826" s="3">
        <f t="shared" si="413"/>
        <v>0</v>
      </c>
      <c r="C826" s="3">
        <f t="shared" si="414"/>
        <v>4.8229000000000486</v>
      </c>
      <c r="D826" s="14">
        <f t="shared" si="394"/>
        <v>-5.5250369034550044E-2</v>
      </c>
      <c r="E826" s="14">
        <f t="shared" si="387"/>
        <v>-0.1123437727139672</v>
      </c>
      <c r="F826" s="14">
        <f t="shared" si="415"/>
        <v>-0.16759414174851725</v>
      </c>
      <c r="G826" s="3">
        <f t="shared" si="388"/>
        <v>-14.629534423439948</v>
      </c>
      <c r="H826" s="3">
        <f t="shared" si="416"/>
        <v>36.859063805066988</v>
      </c>
      <c r="I826" s="3">
        <f t="shared" si="417"/>
        <v>500.45145012293762</v>
      </c>
      <c r="P826" s="3" t="str">
        <f t="shared" si="412"/>
        <v xml:space="preserve"> </v>
      </c>
      <c r="Q826" s="3" t="str">
        <f t="shared" si="395"/>
        <v xml:space="preserve"> </v>
      </c>
      <c r="R826" s="3" t="str">
        <f t="shared" si="396"/>
        <v xml:space="preserve"> </v>
      </c>
      <c r="S826" s="3" t="str">
        <f t="shared" si="397"/>
        <v xml:space="preserve"> </v>
      </c>
      <c r="T826" s="3" t="str">
        <f t="shared" si="398"/>
        <v xml:space="preserve"> </v>
      </c>
      <c r="U826" s="3" t="str">
        <f t="shared" si="399"/>
        <v xml:space="preserve"> </v>
      </c>
      <c r="V826" s="3" t="str">
        <f t="shared" si="400"/>
        <v xml:space="preserve"> </v>
      </c>
      <c r="W826" s="3" t="str">
        <f t="shared" si="401"/>
        <v xml:space="preserve"> </v>
      </c>
      <c r="X826" s="3" t="str">
        <f t="shared" si="402"/>
        <v xml:space="preserve"> </v>
      </c>
      <c r="Y826" s="3">
        <f t="shared" si="403"/>
        <v>0</v>
      </c>
      <c r="AA826" s="16" t="str">
        <f t="shared" si="404"/>
        <v>UprStage</v>
      </c>
      <c r="AC826" s="3">
        <f t="shared" si="405"/>
        <v>2.3982428571428556</v>
      </c>
      <c r="AD826" s="3">
        <f t="shared" si="406"/>
        <v>19.801588161411491</v>
      </c>
      <c r="AE826" s="3">
        <f t="shared" si="407"/>
        <v>2.4246571428571926</v>
      </c>
      <c r="AF826" s="3">
        <f t="shared" si="409"/>
        <v>11.455876646353975</v>
      </c>
      <c r="AH826" s="28">
        <f t="shared" si="410"/>
        <v>0.26300000000000001</v>
      </c>
      <c r="AI826" s="28">
        <f t="shared" si="411"/>
        <v>2.5446900494077322E-4</v>
      </c>
      <c r="AJ826" s="40">
        <f t="shared" si="408"/>
        <v>1.1455876646353974E-2</v>
      </c>
      <c r="AK826" s="28"/>
      <c r="AM826" s="14">
        <f>Rho_Coef0+Rho_Coef1*Solution!I826+Rho_Coef2*Solution!I826^2</f>
        <v>0.95284870626751572</v>
      </c>
      <c r="AO826" s="3" t="str">
        <f t="shared" si="389"/>
        <v xml:space="preserve"> </v>
      </c>
      <c r="AP826" s="3" t="str">
        <f t="shared" si="390"/>
        <v xml:space="preserve"> </v>
      </c>
      <c r="AQ826" s="3" t="str">
        <f t="shared" si="391"/>
        <v xml:space="preserve"> </v>
      </c>
      <c r="AR826" s="3" t="str">
        <f t="shared" si="392"/>
        <v xml:space="preserve"> </v>
      </c>
    </row>
    <row r="827" spans="1:44">
      <c r="A827" s="3">
        <f t="shared" si="393"/>
        <v>8.2399999999998688</v>
      </c>
      <c r="B827" s="3">
        <f t="shared" si="413"/>
        <v>0</v>
      </c>
      <c r="C827" s="3">
        <f t="shared" si="414"/>
        <v>4.8229000000000486</v>
      </c>
      <c r="D827" s="14">
        <f t="shared" si="394"/>
        <v>-5.4810690878383479E-2</v>
      </c>
      <c r="E827" s="14">
        <f t="shared" si="387"/>
        <v>-0.1123437727139672</v>
      </c>
      <c r="F827" s="14">
        <f t="shared" si="415"/>
        <v>-0.16715446359235067</v>
      </c>
      <c r="G827" s="3">
        <f t="shared" si="388"/>
        <v>-14.591154282858868</v>
      </c>
      <c r="H827" s="3">
        <f t="shared" si="416"/>
        <v>36.712768460832592</v>
      </c>
      <c r="I827" s="3">
        <f t="shared" si="417"/>
        <v>500.81931120327414</v>
      </c>
      <c r="P827" s="3" t="str">
        <f t="shared" si="412"/>
        <v xml:space="preserve"> </v>
      </c>
      <c r="Q827" s="3" t="str">
        <f t="shared" si="395"/>
        <v xml:space="preserve"> </v>
      </c>
      <c r="R827" s="3" t="str">
        <f t="shared" si="396"/>
        <v xml:space="preserve"> </v>
      </c>
      <c r="S827" s="3" t="str">
        <f t="shared" si="397"/>
        <v xml:space="preserve"> </v>
      </c>
      <c r="T827" s="3" t="str">
        <f t="shared" si="398"/>
        <v xml:space="preserve"> </v>
      </c>
      <c r="U827" s="3" t="str">
        <f t="shared" si="399"/>
        <v xml:space="preserve"> </v>
      </c>
      <c r="V827" s="3" t="str">
        <f t="shared" si="400"/>
        <v xml:space="preserve"> </v>
      </c>
      <c r="W827" s="3" t="str">
        <f t="shared" si="401"/>
        <v xml:space="preserve"> </v>
      </c>
      <c r="X827" s="3" t="str">
        <f t="shared" si="402"/>
        <v xml:space="preserve"> </v>
      </c>
      <c r="Y827" s="3">
        <f t="shared" si="403"/>
        <v>0</v>
      </c>
      <c r="AA827" s="16" t="str">
        <f t="shared" si="404"/>
        <v>UprStage</v>
      </c>
      <c r="AC827" s="3">
        <f t="shared" si="405"/>
        <v>2.3982428571428556</v>
      </c>
      <c r="AD827" s="3">
        <f t="shared" si="406"/>
        <v>19.801588161411491</v>
      </c>
      <c r="AE827" s="3">
        <f t="shared" si="407"/>
        <v>2.4246571428571926</v>
      </c>
      <c r="AF827" s="3">
        <f t="shared" si="409"/>
        <v>11.455876646353975</v>
      </c>
      <c r="AH827" s="28">
        <f t="shared" si="410"/>
        <v>0.26300000000000001</v>
      </c>
      <c r="AI827" s="28">
        <f t="shared" si="411"/>
        <v>2.5446900494077322E-4</v>
      </c>
      <c r="AJ827" s="40">
        <f t="shared" si="408"/>
        <v>1.1455876646353974E-2</v>
      </c>
      <c r="AK827" s="28"/>
      <c r="AM827" s="14">
        <f>Rho_Coef0+Rho_Coef1*Solution!I827+Rho_Coef2*Solution!I827^2</f>
        <v>0.95281466600860554</v>
      </c>
      <c r="AO827" s="3" t="str">
        <f t="shared" si="389"/>
        <v xml:space="preserve"> </v>
      </c>
      <c r="AP827" s="3" t="str">
        <f t="shared" si="390"/>
        <v xml:space="preserve"> </v>
      </c>
      <c r="AQ827" s="3" t="str">
        <f t="shared" si="391"/>
        <v xml:space="preserve"> </v>
      </c>
      <c r="AR827" s="3" t="str">
        <f t="shared" si="392"/>
        <v xml:space="preserve"> </v>
      </c>
    </row>
    <row r="828" spans="1:44">
      <c r="A828" s="3">
        <f t="shared" si="393"/>
        <v>8.2499999999998685</v>
      </c>
      <c r="B828" s="3">
        <f t="shared" si="413"/>
        <v>0</v>
      </c>
      <c r="C828" s="3">
        <f t="shared" si="414"/>
        <v>4.8229000000000486</v>
      </c>
      <c r="D828" s="14">
        <f t="shared" si="394"/>
        <v>-5.4373933937810148E-2</v>
      </c>
      <c r="E828" s="14">
        <f t="shared" si="387"/>
        <v>-0.1123437727139672</v>
      </c>
      <c r="F828" s="14">
        <f t="shared" si="415"/>
        <v>-0.16671770665177735</v>
      </c>
      <c r="G828" s="3">
        <f t="shared" si="388"/>
        <v>-14.553029139401398</v>
      </c>
      <c r="H828" s="3">
        <f t="shared" si="416"/>
        <v>36.566856918004007</v>
      </c>
      <c r="I828" s="3">
        <f t="shared" si="417"/>
        <v>501.18571123642545</v>
      </c>
      <c r="P828" s="3" t="str">
        <f t="shared" si="412"/>
        <v xml:space="preserve"> </v>
      </c>
      <c r="Q828" s="3" t="str">
        <f t="shared" si="395"/>
        <v xml:space="preserve"> </v>
      </c>
      <c r="R828" s="3" t="str">
        <f t="shared" si="396"/>
        <v xml:space="preserve"> </v>
      </c>
      <c r="S828" s="3" t="str">
        <f t="shared" si="397"/>
        <v xml:space="preserve"> </v>
      </c>
      <c r="T828" s="3" t="str">
        <f t="shared" si="398"/>
        <v xml:space="preserve"> </v>
      </c>
      <c r="U828" s="3" t="str">
        <f t="shared" si="399"/>
        <v xml:space="preserve"> </v>
      </c>
      <c r="V828" s="3" t="str">
        <f t="shared" si="400"/>
        <v xml:space="preserve"> </v>
      </c>
      <c r="W828" s="3" t="str">
        <f t="shared" si="401"/>
        <v xml:space="preserve"> </v>
      </c>
      <c r="X828" s="3" t="str">
        <f t="shared" si="402"/>
        <v xml:space="preserve"> </v>
      </c>
      <c r="Y828" s="3">
        <f t="shared" si="403"/>
        <v>0</v>
      </c>
      <c r="AA828" s="16" t="str">
        <f t="shared" si="404"/>
        <v>UprStage</v>
      </c>
      <c r="AC828" s="3">
        <f t="shared" si="405"/>
        <v>2.3982428571428556</v>
      </c>
      <c r="AD828" s="3">
        <f t="shared" si="406"/>
        <v>19.801588161411491</v>
      </c>
      <c r="AE828" s="3">
        <f t="shared" si="407"/>
        <v>2.4246571428571926</v>
      </c>
      <c r="AF828" s="3">
        <f t="shared" si="409"/>
        <v>11.455876646353975</v>
      </c>
      <c r="AH828" s="28">
        <f t="shared" si="410"/>
        <v>0.26300000000000001</v>
      </c>
      <c r="AI828" s="28">
        <f t="shared" si="411"/>
        <v>2.5446900494077322E-4</v>
      </c>
      <c r="AJ828" s="40">
        <f t="shared" si="408"/>
        <v>1.1455876646353974E-2</v>
      </c>
      <c r="AK828" s="28"/>
      <c r="AM828" s="14">
        <f>Rho_Coef0+Rho_Coef1*Solution!I828+Rho_Coef2*Solution!I828^2</f>
        <v>0.95278076186391725</v>
      </c>
      <c r="AO828" s="3" t="str">
        <f t="shared" si="389"/>
        <v xml:space="preserve"> </v>
      </c>
      <c r="AP828" s="3" t="str">
        <f t="shared" si="390"/>
        <v xml:space="preserve"> </v>
      </c>
      <c r="AQ828" s="3" t="str">
        <f t="shared" si="391"/>
        <v xml:space="preserve"> </v>
      </c>
      <c r="AR828" s="3" t="str">
        <f t="shared" si="392"/>
        <v xml:space="preserve"> </v>
      </c>
    </row>
    <row r="829" spans="1:44">
      <c r="A829" s="3">
        <f t="shared" si="393"/>
        <v>8.2599999999998683</v>
      </c>
      <c r="B829" s="3">
        <f t="shared" si="413"/>
        <v>0</v>
      </c>
      <c r="C829" s="3">
        <f t="shared" si="414"/>
        <v>4.8229000000000486</v>
      </c>
      <c r="D829" s="14">
        <f t="shared" si="394"/>
        <v>-5.3940076480228603E-2</v>
      </c>
      <c r="E829" s="14">
        <f t="shared" si="387"/>
        <v>-0.1123437727139672</v>
      </c>
      <c r="F829" s="14">
        <f t="shared" si="415"/>
        <v>-0.16628384919419581</v>
      </c>
      <c r="G829" s="3">
        <f t="shared" si="388"/>
        <v>-14.515157095997402</v>
      </c>
      <c r="H829" s="3">
        <f t="shared" si="416"/>
        <v>36.421326626609989</v>
      </c>
      <c r="I829" s="3">
        <f t="shared" si="417"/>
        <v>501.5506540477507</v>
      </c>
      <c r="P829" s="3" t="str">
        <f t="shared" si="412"/>
        <v xml:space="preserve"> </v>
      </c>
      <c r="Q829" s="3" t="str">
        <f t="shared" si="395"/>
        <v xml:space="preserve"> </v>
      </c>
      <c r="R829" s="3" t="str">
        <f t="shared" si="396"/>
        <v xml:space="preserve"> </v>
      </c>
      <c r="S829" s="3" t="str">
        <f t="shared" si="397"/>
        <v xml:space="preserve"> </v>
      </c>
      <c r="T829" s="3" t="str">
        <f t="shared" si="398"/>
        <v xml:space="preserve"> </v>
      </c>
      <c r="U829" s="3" t="str">
        <f t="shared" si="399"/>
        <v xml:space="preserve"> </v>
      </c>
      <c r="V829" s="3" t="str">
        <f t="shared" si="400"/>
        <v xml:space="preserve"> </v>
      </c>
      <c r="W829" s="3" t="str">
        <f t="shared" si="401"/>
        <v xml:space="preserve"> </v>
      </c>
      <c r="X829" s="3" t="str">
        <f t="shared" si="402"/>
        <v xml:space="preserve"> </v>
      </c>
      <c r="Y829" s="3">
        <f t="shared" si="403"/>
        <v>0</v>
      </c>
      <c r="AA829" s="16" t="str">
        <f t="shared" si="404"/>
        <v>UprStage</v>
      </c>
      <c r="AC829" s="3">
        <f t="shared" si="405"/>
        <v>2.3982428571428556</v>
      </c>
      <c r="AD829" s="3">
        <f t="shared" si="406"/>
        <v>19.801588161411491</v>
      </c>
      <c r="AE829" s="3">
        <f t="shared" si="407"/>
        <v>2.4246571428571926</v>
      </c>
      <c r="AF829" s="3">
        <f t="shared" si="409"/>
        <v>11.455876646353975</v>
      </c>
      <c r="AH829" s="28">
        <f t="shared" si="410"/>
        <v>0.26300000000000001</v>
      </c>
      <c r="AI829" s="28">
        <f t="shared" si="411"/>
        <v>2.5446900494077322E-4</v>
      </c>
      <c r="AJ829" s="40">
        <f t="shared" si="408"/>
        <v>1.1455876646353974E-2</v>
      </c>
      <c r="AK829" s="28"/>
      <c r="AM829" s="14">
        <f>Rho_Coef0+Rho_Coef1*Solution!I829+Rho_Coef2*Solution!I829^2</f>
        <v>0.95274699346856517</v>
      </c>
      <c r="AO829" s="3" t="str">
        <f t="shared" si="389"/>
        <v xml:space="preserve"> </v>
      </c>
      <c r="AP829" s="3" t="str">
        <f t="shared" si="390"/>
        <v xml:space="preserve"> </v>
      </c>
      <c r="AQ829" s="3" t="str">
        <f t="shared" si="391"/>
        <v xml:space="preserve"> </v>
      </c>
      <c r="AR829" s="3" t="str">
        <f t="shared" si="392"/>
        <v xml:space="preserve"> </v>
      </c>
    </row>
    <row r="830" spans="1:44">
      <c r="A830" s="3">
        <f t="shared" si="393"/>
        <v>8.2699999999998681</v>
      </c>
      <c r="B830" s="3">
        <f t="shared" si="413"/>
        <v>0</v>
      </c>
      <c r="C830" s="3">
        <f t="shared" si="414"/>
        <v>4.8229000000000486</v>
      </c>
      <c r="D830" s="14">
        <f t="shared" si="394"/>
        <v>-5.3509096991622686E-2</v>
      </c>
      <c r="E830" s="14">
        <f t="shared" si="387"/>
        <v>-0.1123437727139672</v>
      </c>
      <c r="F830" s="14">
        <f t="shared" si="415"/>
        <v>-0.16585286970558988</v>
      </c>
      <c r="G830" s="3">
        <f t="shared" si="388"/>
        <v>-14.477536274657369</v>
      </c>
      <c r="H830" s="3">
        <f t="shared" si="416"/>
        <v>36.276175055650015</v>
      </c>
      <c r="I830" s="3">
        <f t="shared" si="417"/>
        <v>501.91414343720311</v>
      </c>
      <c r="P830" s="3" t="str">
        <f t="shared" si="412"/>
        <v xml:space="preserve"> </v>
      </c>
      <c r="Q830" s="3" t="str">
        <f t="shared" si="395"/>
        <v xml:space="preserve"> </v>
      </c>
      <c r="R830" s="3" t="str">
        <f t="shared" si="396"/>
        <v xml:space="preserve"> </v>
      </c>
      <c r="S830" s="3" t="str">
        <f t="shared" si="397"/>
        <v xml:space="preserve"> </v>
      </c>
      <c r="T830" s="3" t="str">
        <f t="shared" si="398"/>
        <v xml:space="preserve"> </v>
      </c>
      <c r="U830" s="3" t="str">
        <f t="shared" si="399"/>
        <v xml:space="preserve"> </v>
      </c>
      <c r="V830" s="3" t="str">
        <f t="shared" si="400"/>
        <v xml:space="preserve"> </v>
      </c>
      <c r="W830" s="3" t="str">
        <f t="shared" si="401"/>
        <v xml:space="preserve"> </v>
      </c>
      <c r="X830" s="3" t="str">
        <f t="shared" si="402"/>
        <v xml:space="preserve"> </v>
      </c>
      <c r="Y830" s="3">
        <f t="shared" si="403"/>
        <v>0</v>
      </c>
      <c r="AA830" s="16" t="str">
        <f t="shared" si="404"/>
        <v>UprStage</v>
      </c>
      <c r="AC830" s="3">
        <f t="shared" si="405"/>
        <v>2.3982428571428556</v>
      </c>
      <c r="AD830" s="3">
        <f t="shared" si="406"/>
        <v>19.801588161411491</v>
      </c>
      <c r="AE830" s="3">
        <f t="shared" si="407"/>
        <v>2.4246571428571926</v>
      </c>
      <c r="AF830" s="3">
        <f t="shared" si="409"/>
        <v>11.455876646353975</v>
      </c>
      <c r="AH830" s="28">
        <f t="shared" si="410"/>
        <v>0.26300000000000001</v>
      </c>
      <c r="AI830" s="28">
        <f t="shared" si="411"/>
        <v>2.5446900494077322E-4</v>
      </c>
      <c r="AJ830" s="40">
        <f t="shared" si="408"/>
        <v>1.1455876646353974E-2</v>
      </c>
      <c r="AK830" s="28"/>
      <c r="AM830" s="14">
        <f>Rho_Coef0+Rho_Coef1*Solution!I830+Rho_Coef2*Solution!I830^2</f>
        <v>0.95271336046009558</v>
      </c>
      <c r="AO830" s="3" t="str">
        <f t="shared" si="389"/>
        <v xml:space="preserve"> </v>
      </c>
      <c r="AP830" s="3" t="str">
        <f t="shared" si="390"/>
        <v xml:space="preserve"> </v>
      </c>
      <c r="AQ830" s="3" t="str">
        <f t="shared" si="391"/>
        <v xml:space="preserve"> </v>
      </c>
      <c r="AR830" s="3" t="str">
        <f t="shared" si="392"/>
        <v xml:space="preserve"> </v>
      </c>
    </row>
    <row r="831" spans="1:44">
      <c r="A831" s="3">
        <f t="shared" si="393"/>
        <v>8.2799999999998679</v>
      </c>
      <c r="B831" s="3">
        <f t="shared" si="413"/>
        <v>0</v>
      </c>
      <c r="C831" s="3">
        <f t="shared" si="414"/>
        <v>4.8229000000000486</v>
      </c>
      <c r="D831" s="14">
        <f t="shared" si="394"/>
        <v>-5.3080974174010843E-2</v>
      </c>
      <c r="E831" s="14">
        <f t="shared" si="387"/>
        <v>-0.1123437727139672</v>
      </c>
      <c r="F831" s="14">
        <f t="shared" si="415"/>
        <v>-0.16542474688797804</v>
      </c>
      <c r="G831" s="3">
        <f t="shared" si="388"/>
        <v>-14.440164816249768</v>
      </c>
      <c r="H831" s="3">
        <f t="shared" si="416"/>
        <v>36.131399692903443</v>
      </c>
      <c r="I831" s="3">
        <f t="shared" si="417"/>
        <v>502.2761831795188</v>
      </c>
      <c r="P831" s="3" t="str">
        <f t="shared" si="412"/>
        <v xml:space="preserve"> </v>
      </c>
      <c r="Q831" s="3" t="str">
        <f t="shared" si="395"/>
        <v xml:space="preserve"> </v>
      </c>
      <c r="R831" s="3" t="str">
        <f t="shared" si="396"/>
        <v xml:space="preserve"> </v>
      </c>
      <c r="S831" s="3" t="str">
        <f t="shared" si="397"/>
        <v xml:space="preserve"> </v>
      </c>
      <c r="T831" s="3" t="str">
        <f t="shared" si="398"/>
        <v xml:space="preserve"> </v>
      </c>
      <c r="U831" s="3" t="str">
        <f t="shared" si="399"/>
        <v xml:space="preserve"> </v>
      </c>
      <c r="V831" s="3" t="str">
        <f t="shared" si="400"/>
        <v xml:space="preserve"> </v>
      </c>
      <c r="W831" s="3" t="str">
        <f t="shared" si="401"/>
        <v xml:space="preserve"> </v>
      </c>
      <c r="X831" s="3" t="str">
        <f t="shared" si="402"/>
        <v xml:space="preserve"> </v>
      </c>
      <c r="Y831" s="3">
        <f t="shared" si="403"/>
        <v>0</v>
      </c>
      <c r="AA831" s="16" t="str">
        <f t="shared" si="404"/>
        <v>UprStage</v>
      </c>
      <c r="AC831" s="3">
        <f t="shared" si="405"/>
        <v>2.3982428571428556</v>
      </c>
      <c r="AD831" s="3">
        <f t="shared" si="406"/>
        <v>19.801588161411491</v>
      </c>
      <c r="AE831" s="3">
        <f t="shared" si="407"/>
        <v>2.4246571428571926</v>
      </c>
      <c r="AF831" s="3">
        <f t="shared" si="409"/>
        <v>11.455876646353975</v>
      </c>
      <c r="AH831" s="28">
        <f t="shared" si="410"/>
        <v>0.26300000000000001</v>
      </c>
      <c r="AI831" s="28">
        <f t="shared" si="411"/>
        <v>2.5446900494077322E-4</v>
      </c>
      <c r="AJ831" s="40">
        <f t="shared" si="408"/>
        <v>1.1455876646353974E-2</v>
      </c>
      <c r="AK831" s="28"/>
      <c r="AM831" s="14">
        <f>Rho_Coef0+Rho_Coef1*Solution!I831+Rho_Coef2*Solution!I831^2</f>
        <v>0.95267986247846881</v>
      </c>
      <c r="AO831" s="3" t="str">
        <f t="shared" si="389"/>
        <v xml:space="preserve"> </v>
      </c>
      <c r="AP831" s="3" t="str">
        <f t="shared" si="390"/>
        <v xml:space="preserve"> </v>
      </c>
      <c r="AQ831" s="3" t="str">
        <f t="shared" si="391"/>
        <v xml:space="preserve"> </v>
      </c>
      <c r="AR831" s="3" t="str">
        <f t="shared" si="392"/>
        <v xml:space="preserve"> </v>
      </c>
    </row>
    <row r="832" spans="1:44">
      <c r="A832" s="3">
        <f t="shared" si="393"/>
        <v>8.2899999999998677</v>
      </c>
      <c r="B832" s="3">
        <f t="shared" si="413"/>
        <v>0</v>
      </c>
      <c r="C832" s="3">
        <f t="shared" si="414"/>
        <v>4.8229000000000486</v>
      </c>
      <c r="D832" s="14">
        <f t="shared" si="394"/>
        <v>-5.2655686942930852E-2</v>
      </c>
      <c r="E832" s="14">
        <f t="shared" si="387"/>
        <v>-0.1123437727139672</v>
      </c>
      <c r="F832" s="14">
        <f t="shared" si="415"/>
        <v>-0.16499945965689805</v>
      </c>
      <c r="G832" s="3">
        <f t="shared" si="388"/>
        <v>-14.403040880281468</v>
      </c>
      <c r="H832" s="3">
        <f t="shared" si="416"/>
        <v>35.986998044740943</v>
      </c>
      <c r="I832" s="3">
        <f t="shared" si="417"/>
        <v>502.63677702440378</v>
      </c>
      <c r="P832" s="3" t="str">
        <f t="shared" si="412"/>
        <v xml:space="preserve"> </v>
      </c>
      <c r="Q832" s="3" t="str">
        <f t="shared" si="395"/>
        <v xml:space="preserve"> </v>
      </c>
      <c r="R832" s="3" t="str">
        <f t="shared" si="396"/>
        <v xml:space="preserve"> </v>
      </c>
      <c r="S832" s="3" t="str">
        <f t="shared" si="397"/>
        <v xml:space="preserve"> </v>
      </c>
      <c r="T832" s="3" t="str">
        <f t="shared" si="398"/>
        <v xml:space="preserve"> </v>
      </c>
      <c r="U832" s="3" t="str">
        <f t="shared" si="399"/>
        <v xml:space="preserve"> </v>
      </c>
      <c r="V832" s="3" t="str">
        <f t="shared" si="400"/>
        <v xml:space="preserve"> </v>
      </c>
      <c r="W832" s="3" t="str">
        <f t="shared" si="401"/>
        <v xml:space="preserve"> </v>
      </c>
      <c r="X832" s="3" t="str">
        <f t="shared" si="402"/>
        <v xml:space="preserve"> </v>
      </c>
      <c r="Y832" s="3">
        <f t="shared" si="403"/>
        <v>0</v>
      </c>
      <c r="AA832" s="16" t="str">
        <f t="shared" si="404"/>
        <v>UprStage</v>
      </c>
      <c r="AC832" s="3">
        <f t="shared" si="405"/>
        <v>2.3982428571428556</v>
      </c>
      <c r="AD832" s="3">
        <f t="shared" si="406"/>
        <v>19.801588161411491</v>
      </c>
      <c r="AE832" s="3">
        <f t="shared" si="407"/>
        <v>2.4246571428571926</v>
      </c>
      <c r="AF832" s="3">
        <f t="shared" si="409"/>
        <v>11.455876646353975</v>
      </c>
      <c r="AH832" s="28">
        <f t="shared" si="410"/>
        <v>0.26300000000000001</v>
      </c>
      <c r="AI832" s="28">
        <f t="shared" si="411"/>
        <v>2.5446900494077322E-4</v>
      </c>
      <c r="AJ832" s="40">
        <f t="shared" si="408"/>
        <v>1.1455876646353974E-2</v>
      </c>
      <c r="AK832" s="28"/>
      <c r="AM832" s="14">
        <f>Rho_Coef0+Rho_Coef1*Solution!I832+Rho_Coef2*Solution!I832^2</f>
        <v>0.95264649916604105</v>
      </c>
      <c r="AO832" s="3" t="str">
        <f t="shared" si="389"/>
        <v xml:space="preserve"> </v>
      </c>
      <c r="AP832" s="3" t="str">
        <f t="shared" si="390"/>
        <v xml:space="preserve"> </v>
      </c>
      <c r="AQ832" s="3" t="str">
        <f t="shared" si="391"/>
        <v xml:space="preserve"> </v>
      </c>
      <c r="AR832" s="3" t="str">
        <f t="shared" si="392"/>
        <v xml:space="preserve"> </v>
      </c>
    </row>
    <row r="833" spans="1:44">
      <c r="A833" s="3">
        <f t="shared" si="393"/>
        <v>8.2999999999998675</v>
      </c>
      <c r="B833" s="3">
        <f t="shared" si="413"/>
        <v>0</v>
      </c>
      <c r="C833" s="3">
        <f t="shared" si="414"/>
        <v>4.8229000000000486</v>
      </c>
      <c r="D833" s="14">
        <f t="shared" si="394"/>
        <v>-5.2233214424959123E-2</v>
      </c>
      <c r="E833" s="14">
        <f t="shared" si="387"/>
        <v>-0.1123437727139672</v>
      </c>
      <c r="F833" s="14">
        <f t="shared" si="415"/>
        <v>-0.16457698713892632</v>
      </c>
      <c r="G833" s="3">
        <f t="shared" si="388"/>
        <v>-14.366162644681211</v>
      </c>
      <c r="H833" s="3">
        <f t="shared" si="416"/>
        <v>35.84296763593813</v>
      </c>
      <c r="I833" s="3">
        <f t="shared" si="417"/>
        <v>502.99592869671898</v>
      </c>
      <c r="P833" s="3" t="str">
        <f t="shared" si="412"/>
        <v xml:space="preserve"> </v>
      </c>
      <c r="Q833" s="3" t="str">
        <f t="shared" si="395"/>
        <v xml:space="preserve"> </v>
      </c>
      <c r="R833" s="3" t="str">
        <f t="shared" si="396"/>
        <v xml:space="preserve"> </v>
      </c>
      <c r="S833" s="3" t="str">
        <f t="shared" si="397"/>
        <v xml:space="preserve"> </v>
      </c>
      <c r="T833" s="3" t="str">
        <f t="shared" si="398"/>
        <v xml:space="preserve"> </v>
      </c>
      <c r="U833" s="3" t="str">
        <f t="shared" si="399"/>
        <v xml:space="preserve"> </v>
      </c>
      <c r="V833" s="3" t="str">
        <f t="shared" si="400"/>
        <v xml:space="preserve"> </v>
      </c>
      <c r="W833" s="3" t="str">
        <f t="shared" si="401"/>
        <v xml:space="preserve"> </v>
      </c>
      <c r="X833" s="3" t="str">
        <f t="shared" si="402"/>
        <v xml:space="preserve"> </v>
      </c>
      <c r="Y833" s="3">
        <f t="shared" si="403"/>
        <v>0</v>
      </c>
      <c r="AA833" s="16" t="str">
        <f t="shared" si="404"/>
        <v>UprStage</v>
      </c>
      <c r="AC833" s="3">
        <f t="shared" si="405"/>
        <v>2.3982428571428556</v>
      </c>
      <c r="AD833" s="3">
        <f t="shared" si="406"/>
        <v>19.801588161411491</v>
      </c>
      <c r="AE833" s="3">
        <f t="shared" si="407"/>
        <v>2.4246571428571926</v>
      </c>
      <c r="AF833" s="3">
        <f t="shared" si="409"/>
        <v>11.455876646353975</v>
      </c>
      <c r="AH833" s="28">
        <f t="shared" si="410"/>
        <v>0.26300000000000001</v>
      </c>
      <c r="AI833" s="28">
        <f t="shared" si="411"/>
        <v>2.5446900494077322E-4</v>
      </c>
      <c r="AJ833" s="40">
        <f t="shared" si="408"/>
        <v>1.1455876646353974E-2</v>
      </c>
      <c r="AK833" s="28"/>
      <c r="AM833" s="14">
        <f>Rho_Coef0+Rho_Coef1*Solution!I833+Rho_Coef2*Solution!I833^2</f>
        <v>0.95261327016754693</v>
      </c>
      <c r="AO833" s="3" t="str">
        <f t="shared" si="389"/>
        <v xml:space="preserve"> </v>
      </c>
      <c r="AP833" s="3" t="str">
        <f t="shared" si="390"/>
        <v xml:space="preserve"> </v>
      </c>
      <c r="AQ833" s="3" t="str">
        <f t="shared" si="391"/>
        <v xml:space="preserve"> </v>
      </c>
      <c r="AR833" s="3" t="str">
        <f t="shared" si="392"/>
        <v xml:space="preserve"> </v>
      </c>
    </row>
    <row r="834" spans="1:44">
      <c r="A834" s="3">
        <f t="shared" si="393"/>
        <v>8.3099999999998673</v>
      </c>
      <c r="B834" s="3">
        <f t="shared" si="413"/>
        <v>0</v>
      </c>
      <c r="C834" s="3">
        <f t="shared" si="414"/>
        <v>4.8229000000000486</v>
      </c>
      <c r="D834" s="14">
        <f t="shared" si="394"/>
        <v>-5.1813535955264167E-2</v>
      </c>
      <c r="E834" s="14">
        <f t="shared" si="387"/>
        <v>-0.1123437727139672</v>
      </c>
      <c r="F834" s="14">
        <f t="shared" si="415"/>
        <v>-0.16415730866923137</v>
      </c>
      <c r="G834" s="3">
        <f t="shared" si="388"/>
        <v>-14.329528305586042</v>
      </c>
      <c r="H834" s="3">
        <f t="shared" si="416"/>
        <v>35.699306009491316</v>
      </c>
      <c r="I834" s="3">
        <f t="shared" si="417"/>
        <v>503.35364189666308</v>
      </c>
      <c r="P834" s="3" t="str">
        <f t="shared" si="412"/>
        <v xml:space="preserve"> </v>
      </c>
      <c r="Q834" s="3" t="str">
        <f t="shared" si="395"/>
        <v xml:space="preserve"> </v>
      </c>
      <c r="R834" s="3" t="str">
        <f t="shared" si="396"/>
        <v xml:space="preserve"> </v>
      </c>
      <c r="S834" s="3" t="str">
        <f t="shared" si="397"/>
        <v xml:space="preserve"> </v>
      </c>
      <c r="T834" s="3" t="str">
        <f t="shared" si="398"/>
        <v xml:space="preserve"> </v>
      </c>
      <c r="U834" s="3" t="str">
        <f t="shared" si="399"/>
        <v xml:space="preserve"> </v>
      </c>
      <c r="V834" s="3" t="str">
        <f t="shared" si="400"/>
        <v xml:space="preserve"> </v>
      </c>
      <c r="W834" s="3" t="str">
        <f t="shared" si="401"/>
        <v xml:space="preserve"> </v>
      </c>
      <c r="X834" s="3" t="str">
        <f t="shared" si="402"/>
        <v xml:space="preserve"> </v>
      </c>
      <c r="Y834" s="3">
        <f t="shared" si="403"/>
        <v>0</v>
      </c>
      <c r="AA834" s="16" t="str">
        <f t="shared" si="404"/>
        <v>UprStage</v>
      </c>
      <c r="AC834" s="3">
        <f t="shared" si="405"/>
        <v>2.3982428571428556</v>
      </c>
      <c r="AD834" s="3">
        <f t="shared" si="406"/>
        <v>19.801588161411491</v>
      </c>
      <c r="AE834" s="3">
        <f t="shared" si="407"/>
        <v>2.4246571428571926</v>
      </c>
      <c r="AF834" s="3">
        <f t="shared" si="409"/>
        <v>11.455876646353975</v>
      </c>
      <c r="AH834" s="28">
        <f t="shared" si="410"/>
        <v>0.26300000000000001</v>
      </c>
      <c r="AI834" s="28">
        <f t="shared" si="411"/>
        <v>2.5446900494077322E-4</v>
      </c>
      <c r="AJ834" s="40">
        <f t="shared" si="408"/>
        <v>1.1455876646353974E-2</v>
      </c>
      <c r="AK834" s="28"/>
      <c r="AM834" s="14">
        <f>Rho_Coef0+Rho_Coef1*Solution!I834+Rho_Coef2*Solution!I834^2</f>
        <v>0.95258017513008175</v>
      </c>
      <c r="AO834" s="3" t="str">
        <f t="shared" si="389"/>
        <v xml:space="preserve"> </v>
      </c>
      <c r="AP834" s="3" t="str">
        <f t="shared" si="390"/>
        <v xml:space="preserve"> </v>
      </c>
      <c r="AQ834" s="3" t="str">
        <f t="shared" si="391"/>
        <v xml:space="preserve"> </v>
      </c>
      <c r="AR834" s="3" t="str">
        <f t="shared" si="392"/>
        <v xml:space="preserve"> </v>
      </c>
    </row>
    <row r="835" spans="1:44">
      <c r="A835" s="3">
        <f t="shared" si="393"/>
        <v>8.3199999999998671</v>
      </c>
      <c r="B835" s="3">
        <f t="shared" si="413"/>
        <v>0</v>
      </c>
      <c r="C835" s="3">
        <f t="shared" si="414"/>
        <v>4.8229000000000486</v>
      </c>
      <c r="D835" s="14">
        <f t="shared" si="394"/>
        <v>-5.1396631075193523E-2</v>
      </c>
      <c r="E835" s="14">
        <f t="shared" ref="E835:E898" si="418">-Grav*AJ835</f>
        <v>-0.1123437727139672</v>
      </c>
      <c r="F835" s="14">
        <f t="shared" si="415"/>
        <v>-0.16374040378916072</v>
      </c>
      <c r="G835" s="3">
        <f t="shared" ref="G835:G898" si="419">F835/AJ835</f>
        <v>-14.293136077130672</v>
      </c>
      <c r="H835" s="3">
        <f t="shared" si="416"/>
        <v>35.556010726435453</v>
      </c>
      <c r="I835" s="3">
        <f t="shared" si="417"/>
        <v>503.70992029995415</v>
      </c>
      <c r="P835" s="3" t="str">
        <f t="shared" si="412"/>
        <v xml:space="preserve"> </v>
      </c>
      <c r="Q835" s="3" t="str">
        <f t="shared" si="395"/>
        <v xml:space="preserve"> </v>
      </c>
      <c r="R835" s="3" t="str">
        <f t="shared" si="396"/>
        <v xml:space="preserve"> </v>
      </c>
      <c r="S835" s="3" t="str">
        <f t="shared" si="397"/>
        <v xml:space="preserve"> </v>
      </c>
      <c r="T835" s="3" t="str">
        <f t="shared" si="398"/>
        <v xml:space="preserve"> </v>
      </c>
      <c r="U835" s="3" t="str">
        <f t="shared" si="399"/>
        <v xml:space="preserve"> </v>
      </c>
      <c r="V835" s="3" t="str">
        <f t="shared" si="400"/>
        <v xml:space="preserve"> </v>
      </c>
      <c r="W835" s="3" t="str">
        <f t="shared" si="401"/>
        <v xml:space="preserve"> </v>
      </c>
      <c r="X835" s="3" t="str">
        <f t="shared" si="402"/>
        <v xml:space="preserve"> </v>
      </c>
      <c r="Y835" s="3">
        <f t="shared" si="403"/>
        <v>0</v>
      </c>
      <c r="AA835" s="16" t="str">
        <f t="shared" si="404"/>
        <v>UprStage</v>
      </c>
      <c r="AC835" s="3">
        <f t="shared" si="405"/>
        <v>2.3982428571428556</v>
      </c>
      <c r="AD835" s="3">
        <f t="shared" si="406"/>
        <v>19.801588161411491</v>
      </c>
      <c r="AE835" s="3">
        <f t="shared" si="407"/>
        <v>2.4246571428571926</v>
      </c>
      <c r="AF835" s="3">
        <f t="shared" si="409"/>
        <v>11.455876646353975</v>
      </c>
      <c r="AH835" s="28">
        <f t="shared" si="410"/>
        <v>0.26300000000000001</v>
      </c>
      <c r="AI835" s="28">
        <f t="shared" si="411"/>
        <v>2.5446900494077322E-4</v>
      </c>
      <c r="AJ835" s="40">
        <f t="shared" si="408"/>
        <v>1.1455876646353974E-2</v>
      </c>
      <c r="AK835" s="28"/>
      <c r="AM835" s="14">
        <f>Rho_Coef0+Rho_Coef1*Solution!I835+Rho_Coef2*Solution!I835^2</f>
        <v>0.9525472137030836</v>
      </c>
      <c r="AO835" s="3" t="str">
        <f t="shared" ref="AO835:AO898" si="420">IF(ABS($A835-$L$7)&lt;0.5*DeltaT,$H835," ")</f>
        <v xml:space="preserve"> </v>
      </c>
      <c r="AP835" s="3" t="str">
        <f t="shared" ref="AP835:AP898" si="421">IF(ABS($A835-$L$7)&lt;0.5*DeltaT,$I835," ")</f>
        <v xml:space="preserve"> </v>
      </c>
      <c r="AQ835" s="3" t="str">
        <f t="shared" ref="AQ835:AQ898" si="422">IF(ABS($A835-$L$9)&lt;0.5*DeltaT,$H835," ")</f>
        <v xml:space="preserve"> </v>
      </c>
      <c r="AR835" s="3" t="str">
        <f t="shared" ref="AR835:AR898" si="423">IF(ABS($A835-$L$9)&lt;0.5*DeltaT,$I835," ")</f>
        <v xml:space="preserve"> </v>
      </c>
    </row>
    <row r="836" spans="1:44">
      <c r="A836" s="3">
        <f t="shared" ref="A836:A899" si="424">A835+DeltaT</f>
        <v>8.3299999999998668</v>
      </c>
      <c r="B836" s="3">
        <f t="shared" si="413"/>
        <v>0</v>
      </c>
      <c r="C836" s="3">
        <f t="shared" si="414"/>
        <v>4.8229000000000486</v>
      </c>
      <c r="D836" s="14">
        <f t="shared" ref="D836:D899" si="425">-SIGN(H836)*(0.5*(Rho*AM835)*H836^2*AH836*AI836)</f>
        <v>-5.0982479529893814E-2</v>
      </c>
      <c r="E836" s="14">
        <f t="shared" si="418"/>
        <v>-0.1123437727139672</v>
      </c>
      <c r="F836" s="14">
        <f t="shared" si="415"/>
        <v>-0.16332625224386102</v>
      </c>
      <c r="G836" s="3">
        <f t="shared" si="419"/>
        <v>-14.256984191239729</v>
      </c>
      <c r="H836" s="3">
        <f t="shared" si="416"/>
        <v>35.413079365664146</v>
      </c>
      <c r="I836" s="3">
        <f t="shared" si="417"/>
        <v>504.06476755800895</v>
      </c>
      <c r="P836" s="3" t="str">
        <f t="shared" si="412"/>
        <v xml:space="preserve"> </v>
      </c>
      <c r="Q836" s="3" t="str">
        <f t="shared" ref="Q836:Q899" si="426">IF(($A836&gt;$L$4)*AND($A836&lt;=$L$5),$M$4+($A836-$L$4)*$N$4," ")</f>
        <v xml:space="preserve"> </v>
      </c>
      <c r="R836" s="3" t="str">
        <f t="shared" ref="R836:R899" si="427">IF(($A836&gt;$L$5)*AND($A836&lt;=$L$6),$M$5+($A836-$L$5)*$N$5," ")</f>
        <v xml:space="preserve"> </v>
      </c>
      <c r="S836" s="3" t="str">
        <f t="shared" ref="S836:S899" si="428">IF(($A836&gt;$L$6)*AND($A836&lt;=$L$7),$M$6+($A836-$L$6)*$N$6," ")</f>
        <v xml:space="preserve"> </v>
      </c>
      <c r="T836" s="3" t="str">
        <f t="shared" ref="T836:T899" si="429">IF(($A836&gt;$L$7)*AND($A836&lt;=$L$9),0," ")</f>
        <v xml:space="preserve"> </v>
      </c>
      <c r="U836" s="3" t="str">
        <f t="shared" ref="U836:U899" si="430">IF(($A836&gt;$L$9)*AND($A836&lt;=$L$10),$M$9+($A836-$L$9)*$N$9," ")</f>
        <v xml:space="preserve"> </v>
      </c>
      <c r="V836" s="3" t="str">
        <f t="shared" ref="V836:V899" si="431">IF(($A836&gt;$L$10)*AND($A836&lt;=$L$11),$M$10+($A836-$L$10)*$N$10," ")</f>
        <v xml:space="preserve"> </v>
      </c>
      <c r="W836" s="3" t="str">
        <f t="shared" ref="W836:W899" si="432">IF(($A836&gt;$L$11)*AND($A836&lt;=$L$12),$M$11+($A836-$L$11)*$N$11," ")</f>
        <v xml:space="preserve"> </v>
      </c>
      <c r="X836" s="3" t="str">
        <f t="shared" ref="X836:X899" si="433">IF(($A836&gt;$L$12)*AND($A836&lt;=$L$13),$M$12+($A836-$L$12)*$N$12," ")</f>
        <v xml:space="preserve"> </v>
      </c>
      <c r="Y836" s="3">
        <f t="shared" ref="Y836:Y899" si="434">IF(($A836&gt;$L$13),0," ")</f>
        <v>0</v>
      </c>
      <c r="AA836" s="16" t="str">
        <f t="shared" ref="AA836:AA899" si="435">IF($A836&lt;$L$7,"Booster","UprStage")</f>
        <v>UprStage</v>
      </c>
      <c r="AC836" s="3">
        <f t="shared" ref="AC836:AC899" si="436">IF($AA836="Booster",AC835+AVERAGE($B835:$B836)*DeltaT,AC835)</f>
        <v>2.3982428571428556</v>
      </c>
      <c r="AD836" s="3">
        <f t="shared" ref="AD836:AD899" si="437">$M$33+$M$34-$M$45*$AC836</f>
        <v>19.801588161411491</v>
      </c>
      <c r="AE836" s="3">
        <f t="shared" ref="AE836:AE899" si="438">IF($AA836="UprStage",AE835+AVERAGE($B835:$B836)*DeltaT,AE835)</f>
        <v>2.4246571428571926</v>
      </c>
      <c r="AF836" s="3">
        <f t="shared" si="409"/>
        <v>11.455876646353975</v>
      </c>
      <c r="AH836" s="28">
        <f t="shared" si="410"/>
        <v>0.26300000000000001</v>
      </c>
      <c r="AI836" s="28">
        <f t="shared" si="411"/>
        <v>2.5446900494077322E-4</v>
      </c>
      <c r="AJ836" s="40">
        <f t="shared" ref="AJ836:AJ899" si="439">IF($AA836="Booster",AD836+AF836,AF836)/1000</f>
        <v>1.1455876646353974E-2</v>
      </c>
      <c r="AK836" s="28"/>
      <c r="AM836" s="14">
        <f>Rho_Coef0+Rho_Coef1*Solution!I836+Rho_Coef2*Solution!I836^2</f>
        <v>0.95251438553831691</v>
      </c>
      <c r="AO836" s="3" t="str">
        <f t="shared" si="420"/>
        <v xml:space="preserve"> </v>
      </c>
      <c r="AP836" s="3" t="str">
        <f t="shared" si="421"/>
        <v xml:space="preserve"> </v>
      </c>
      <c r="AQ836" s="3" t="str">
        <f t="shared" si="422"/>
        <v xml:space="preserve"> </v>
      </c>
      <c r="AR836" s="3" t="str">
        <f t="shared" si="423"/>
        <v xml:space="preserve"> </v>
      </c>
    </row>
    <row r="837" spans="1:44">
      <c r="A837" s="3">
        <f t="shared" si="424"/>
        <v>8.3399999999998666</v>
      </c>
      <c r="B837" s="3">
        <f t="shared" si="413"/>
        <v>0</v>
      </c>
      <c r="C837" s="3">
        <f t="shared" si="414"/>
        <v>4.8229000000000486</v>
      </c>
      <c r="D837" s="14">
        <f t="shared" si="425"/>
        <v>-5.0571061265963287E-2</v>
      </c>
      <c r="E837" s="14">
        <f t="shared" si="418"/>
        <v>-0.1123437727139672</v>
      </c>
      <c r="F837" s="14">
        <f t="shared" si="415"/>
        <v>-0.16291483397993048</v>
      </c>
      <c r="G837" s="3">
        <f t="shared" si="419"/>
        <v>-14.221070897422841</v>
      </c>
      <c r="H837" s="3">
        <f t="shared" si="416"/>
        <v>35.270509523751748</v>
      </c>
      <c r="I837" s="3">
        <f t="shared" si="417"/>
        <v>504.4181872981207</v>
      </c>
      <c r="P837" s="3" t="str">
        <f t="shared" si="412"/>
        <v xml:space="preserve"> </v>
      </c>
      <c r="Q837" s="3" t="str">
        <f t="shared" si="426"/>
        <v xml:space="preserve"> </v>
      </c>
      <c r="R837" s="3" t="str">
        <f t="shared" si="427"/>
        <v xml:space="preserve"> </v>
      </c>
      <c r="S837" s="3" t="str">
        <f t="shared" si="428"/>
        <v xml:space="preserve"> </v>
      </c>
      <c r="T837" s="3" t="str">
        <f t="shared" si="429"/>
        <v xml:space="preserve"> </v>
      </c>
      <c r="U837" s="3" t="str">
        <f t="shared" si="430"/>
        <v xml:space="preserve"> </v>
      </c>
      <c r="V837" s="3" t="str">
        <f t="shared" si="431"/>
        <v xml:space="preserve"> </v>
      </c>
      <c r="W837" s="3" t="str">
        <f t="shared" si="432"/>
        <v xml:space="preserve"> </v>
      </c>
      <c r="X837" s="3" t="str">
        <f t="shared" si="433"/>
        <v xml:space="preserve"> </v>
      </c>
      <c r="Y837" s="3">
        <f t="shared" si="434"/>
        <v>0</v>
      </c>
      <c r="AA837" s="16" t="str">
        <f t="shared" si="435"/>
        <v>UprStage</v>
      </c>
      <c r="AC837" s="3">
        <f t="shared" si="436"/>
        <v>2.3982428571428556</v>
      </c>
      <c r="AD837" s="3">
        <f t="shared" si="437"/>
        <v>19.801588161411491</v>
      </c>
      <c r="AE837" s="3">
        <f t="shared" si="438"/>
        <v>2.4246571428571926</v>
      </c>
      <c r="AF837" s="3">
        <f t="shared" ref="AF837:AF900" si="440">$M$31+$M$32-$M$41*$AE837</f>
        <v>11.455876646353975</v>
      </c>
      <c r="AH837" s="28">
        <f t="shared" ref="AH837:AH900" si="441">IF($AA837="Booster",$M$28,$M$21)</f>
        <v>0.26300000000000001</v>
      </c>
      <c r="AI837" s="28">
        <f t="shared" ref="AI837:AI900" si="442">IF($AA837="Booster",M$27,M$20)</f>
        <v>2.5446900494077322E-4</v>
      </c>
      <c r="AJ837" s="40">
        <f t="shared" si="439"/>
        <v>1.1455876646353974E-2</v>
      </c>
      <c r="AK837" s="28"/>
      <c r="AM837" s="14">
        <f>Rho_Coef0+Rho_Coef1*Solution!I837+Rho_Coef2*Solution!I837^2</f>
        <v>0.95248169028985452</v>
      </c>
      <c r="AO837" s="3" t="str">
        <f t="shared" si="420"/>
        <v xml:space="preserve"> </v>
      </c>
      <c r="AP837" s="3" t="str">
        <f t="shared" si="421"/>
        <v xml:space="preserve"> </v>
      </c>
      <c r="AQ837" s="3" t="str">
        <f t="shared" si="422"/>
        <v xml:space="preserve"> </v>
      </c>
      <c r="AR837" s="3" t="str">
        <f t="shared" si="423"/>
        <v xml:space="preserve"> </v>
      </c>
    </row>
    <row r="838" spans="1:44">
      <c r="A838" s="3">
        <f t="shared" si="424"/>
        <v>8.3499999999998664</v>
      </c>
      <c r="B838" s="3">
        <f t="shared" si="413"/>
        <v>0</v>
      </c>
      <c r="C838" s="3">
        <f t="shared" si="414"/>
        <v>4.8229000000000486</v>
      </c>
      <c r="D838" s="14">
        <f t="shared" si="425"/>
        <v>-5.0162356429136433E-2</v>
      </c>
      <c r="E838" s="14">
        <f t="shared" si="418"/>
        <v>-0.1123437727139672</v>
      </c>
      <c r="F838" s="14">
        <f t="shared" si="415"/>
        <v>-0.16250612914310364</v>
      </c>
      <c r="G838" s="3">
        <f t="shared" si="419"/>
        <v>-14.18539446257253</v>
      </c>
      <c r="H838" s="3">
        <f t="shared" si="416"/>
        <v>35.128298814777523</v>
      </c>
      <c r="I838" s="3">
        <f t="shared" si="417"/>
        <v>504.77018312363509</v>
      </c>
      <c r="P838" s="3" t="str">
        <f t="shared" si="412"/>
        <v xml:space="preserve"> </v>
      </c>
      <c r="Q838" s="3" t="str">
        <f t="shared" si="426"/>
        <v xml:space="preserve"> </v>
      </c>
      <c r="R838" s="3" t="str">
        <f t="shared" si="427"/>
        <v xml:space="preserve"> </v>
      </c>
      <c r="S838" s="3" t="str">
        <f t="shared" si="428"/>
        <v xml:space="preserve"> </v>
      </c>
      <c r="T838" s="3" t="str">
        <f t="shared" si="429"/>
        <v xml:space="preserve"> </v>
      </c>
      <c r="U838" s="3" t="str">
        <f t="shared" si="430"/>
        <v xml:space="preserve"> </v>
      </c>
      <c r="V838" s="3" t="str">
        <f t="shared" si="431"/>
        <v xml:space="preserve"> </v>
      </c>
      <c r="W838" s="3" t="str">
        <f t="shared" si="432"/>
        <v xml:space="preserve"> </v>
      </c>
      <c r="X838" s="3" t="str">
        <f t="shared" si="433"/>
        <v xml:space="preserve"> </v>
      </c>
      <c r="Y838" s="3">
        <f t="shared" si="434"/>
        <v>0</v>
      </c>
      <c r="AA838" s="16" t="str">
        <f t="shared" si="435"/>
        <v>UprStage</v>
      </c>
      <c r="AC838" s="3">
        <f t="shared" si="436"/>
        <v>2.3982428571428556</v>
      </c>
      <c r="AD838" s="3">
        <f t="shared" si="437"/>
        <v>19.801588161411491</v>
      </c>
      <c r="AE838" s="3">
        <f t="shared" si="438"/>
        <v>2.4246571428571926</v>
      </c>
      <c r="AF838" s="3">
        <f t="shared" si="440"/>
        <v>11.455876646353975</v>
      </c>
      <c r="AH838" s="28">
        <f t="shared" si="441"/>
        <v>0.26300000000000001</v>
      </c>
      <c r="AI838" s="28">
        <f t="shared" si="442"/>
        <v>2.5446900494077322E-4</v>
      </c>
      <c r="AJ838" s="40">
        <f t="shared" si="439"/>
        <v>1.1455876646353974E-2</v>
      </c>
      <c r="AK838" s="28"/>
      <c r="AM838" s="14">
        <f>Rho_Coef0+Rho_Coef1*Solution!I838+Rho_Coef2*Solution!I838^2</f>
        <v>0.95244912761406142</v>
      </c>
      <c r="AO838" s="3" t="str">
        <f t="shared" si="420"/>
        <v xml:space="preserve"> </v>
      </c>
      <c r="AP838" s="3" t="str">
        <f t="shared" si="421"/>
        <v xml:space="preserve"> </v>
      </c>
      <c r="AQ838" s="3" t="str">
        <f t="shared" si="422"/>
        <v xml:space="preserve"> </v>
      </c>
      <c r="AR838" s="3" t="str">
        <f t="shared" si="423"/>
        <v xml:space="preserve"> </v>
      </c>
    </row>
    <row r="839" spans="1:44">
      <c r="A839" s="3">
        <f t="shared" si="424"/>
        <v>8.3599999999998662</v>
      </c>
      <c r="B839" s="3">
        <f t="shared" si="413"/>
        <v>0</v>
      </c>
      <c r="C839" s="3">
        <f t="shared" si="414"/>
        <v>4.8229000000000486</v>
      </c>
      <c r="D839" s="14">
        <f t="shared" si="425"/>
        <v>-4.9756345362000125E-2</v>
      </c>
      <c r="E839" s="14">
        <f t="shared" si="418"/>
        <v>-0.1123437727139672</v>
      </c>
      <c r="F839" s="14">
        <f t="shared" si="415"/>
        <v>-0.16210011807596733</v>
      </c>
      <c r="G839" s="3">
        <f t="shared" si="419"/>
        <v>-14.149953170764842</v>
      </c>
      <c r="H839" s="3">
        <f t="shared" si="416"/>
        <v>34.9864448701518</v>
      </c>
      <c r="I839" s="3">
        <f t="shared" si="417"/>
        <v>505.12075861412433</v>
      </c>
      <c r="P839" s="3" t="str">
        <f t="shared" si="412"/>
        <v xml:space="preserve"> </v>
      </c>
      <c r="Q839" s="3" t="str">
        <f t="shared" si="426"/>
        <v xml:space="preserve"> </v>
      </c>
      <c r="R839" s="3" t="str">
        <f t="shared" si="427"/>
        <v xml:space="preserve"> </v>
      </c>
      <c r="S839" s="3" t="str">
        <f t="shared" si="428"/>
        <v xml:space="preserve"> </v>
      </c>
      <c r="T839" s="3" t="str">
        <f t="shared" si="429"/>
        <v xml:space="preserve"> </v>
      </c>
      <c r="U839" s="3" t="str">
        <f t="shared" si="430"/>
        <v xml:space="preserve"> </v>
      </c>
      <c r="V839" s="3" t="str">
        <f t="shared" si="431"/>
        <v xml:space="preserve"> </v>
      </c>
      <c r="W839" s="3" t="str">
        <f t="shared" si="432"/>
        <v xml:space="preserve"> </v>
      </c>
      <c r="X839" s="3" t="str">
        <f t="shared" si="433"/>
        <v xml:space="preserve"> </v>
      </c>
      <c r="Y839" s="3">
        <f t="shared" si="434"/>
        <v>0</v>
      </c>
      <c r="AA839" s="16" t="str">
        <f t="shared" si="435"/>
        <v>UprStage</v>
      </c>
      <c r="AC839" s="3">
        <f t="shared" si="436"/>
        <v>2.3982428571428556</v>
      </c>
      <c r="AD839" s="3">
        <f t="shared" si="437"/>
        <v>19.801588161411491</v>
      </c>
      <c r="AE839" s="3">
        <f t="shared" si="438"/>
        <v>2.4246571428571926</v>
      </c>
      <c r="AF839" s="3">
        <f t="shared" si="440"/>
        <v>11.455876646353975</v>
      </c>
      <c r="AH839" s="28">
        <f t="shared" si="441"/>
        <v>0.26300000000000001</v>
      </c>
      <c r="AI839" s="28">
        <f t="shared" si="442"/>
        <v>2.5446900494077322E-4</v>
      </c>
      <c r="AJ839" s="40">
        <f t="shared" si="439"/>
        <v>1.1455876646353974E-2</v>
      </c>
      <c r="AK839" s="28"/>
      <c r="AM839" s="14">
        <f>Rho_Coef0+Rho_Coef1*Solution!I839+Rho_Coef2*Solution!I839^2</f>
        <v>0.95241669716957778</v>
      </c>
      <c r="AO839" s="3" t="str">
        <f t="shared" si="420"/>
        <v xml:space="preserve"> </v>
      </c>
      <c r="AP839" s="3" t="str">
        <f t="shared" si="421"/>
        <v xml:space="preserve"> </v>
      </c>
      <c r="AQ839" s="3" t="str">
        <f t="shared" si="422"/>
        <v xml:space="preserve"> </v>
      </c>
      <c r="AR839" s="3" t="str">
        <f t="shared" si="423"/>
        <v xml:space="preserve"> </v>
      </c>
    </row>
    <row r="840" spans="1:44">
      <c r="A840" s="3">
        <f t="shared" si="424"/>
        <v>8.369999999999866</v>
      </c>
      <c r="B840" s="3">
        <f t="shared" si="413"/>
        <v>0</v>
      </c>
      <c r="C840" s="3">
        <f t="shared" si="414"/>
        <v>4.8229000000000486</v>
      </c>
      <c r="D840" s="14">
        <f t="shared" si="425"/>
        <v>-4.9353008601740807E-2</v>
      </c>
      <c r="E840" s="14">
        <f t="shared" si="418"/>
        <v>-0.1123437727139672</v>
      </c>
      <c r="F840" s="14">
        <f t="shared" si="415"/>
        <v>-0.161696781315708</v>
      </c>
      <c r="G840" s="3">
        <f t="shared" si="419"/>
        <v>-14.114745323062703</v>
      </c>
      <c r="H840" s="3">
        <f t="shared" si="416"/>
        <v>34.844945338444148</v>
      </c>
      <c r="I840" s="3">
        <f t="shared" si="417"/>
        <v>505.46991732555966</v>
      </c>
      <c r="P840" s="3" t="str">
        <f t="shared" si="412"/>
        <v xml:space="preserve"> </v>
      </c>
      <c r="Q840" s="3" t="str">
        <f t="shared" si="426"/>
        <v xml:space="preserve"> </v>
      </c>
      <c r="R840" s="3" t="str">
        <f t="shared" si="427"/>
        <v xml:space="preserve"> </v>
      </c>
      <c r="S840" s="3" t="str">
        <f t="shared" si="428"/>
        <v xml:space="preserve"> </v>
      </c>
      <c r="T840" s="3" t="str">
        <f t="shared" si="429"/>
        <v xml:space="preserve"> </v>
      </c>
      <c r="U840" s="3" t="str">
        <f t="shared" si="430"/>
        <v xml:space="preserve"> </v>
      </c>
      <c r="V840" s="3" t="str">
        <f t="shared" si="431"/>
        <v xml:space="preserve"> </v>
      </c>
      <c r="W840" s="3" t="str">
        <f t="shared" si="432"/>
        <v xml:space="preserve"> </v>
      </c>
      <c r="X840" s="3" t="str">
        <f t="shared" si="433"/>
        <v xml:space="preserve"> </v>
      </c>
      <c r="Y840" s="3">
        <f t="shared" si="434"/>
        <v>0</v>
      </c>
      <c r="AA840" s="16" t="str">
        <f t="shared" si="435"/>
        <v>UprStage</v>
      </c>
      <c r="AC840" s="3">
        <f t="shared" si="436"/>
        <v>2.3982428571428556</v>
      </c>
      <c r="AD840" s="3">
        <f t="shared" si="437"/>
        <v>19.801588161411491</v>
      </c>
      <c r="AE840" s="3">
        <f t="shared" si="438"/>
        <v>2.4246571428571926</v>
      </c>
      <c r="AF840" s="3">
        <f t="shared" si="440"/>
        <v>11.455876646353975</v>
      </c>
      <c r="AH840" s="28">
        <f t="shared" si="441"/>
        <v>0.26300000000000001</v>
      </c>
      <c r="AI840" s="28">
        <f t="shared" si="442"/>
        <v>2.5446900494077322E-4</v>
      </c>
      <c r="AJ840" s="40">
        <f t="shared" si="439"/>
        <v>1.1455876646353974E-2</v>
      </c>
      <c r="AK840" s="28"/>
      <c r="AM840" s="14">
        <f>Rho_Coef0+Rho_Coef1*Solution!I840+Rho_Coef2*Solution!I840^2</f>
        <v>0.95238439861730206</v>
      </c>
      <c r="AO840" s="3" t="str">
        <f t="shared" si="420"/>
        <v xml:space="preserve"> </v>
      </c>
      <c r="AP840" s="3" t="str">
        <f t="shared" si="421"/>
        <v xml:space="preserve"> </v>
      </c>
      <c r="AQ840" s="3" t="str">
        <f t="shared" si="422"/>
        <v xml:space="preserve"> </v>
      </c>
      <c r="AR840" s="3" t="str">
        <f t="shared" si="423"/>
        <v xml:space="preserve"> </v>
      </c>
    </row>
    <row r="841" spans="1:44">
      <c r="A841" s="3">
        <f t="shared" si="424"/>
        <v>8.3799999999998658</v>
      </c>
      <c r="B841" s="3">
        <f t="shared" si="413"/>
        <v>0</v>
      </c>
      <c r="C841" s="3">
        <f t="shared" si="414"/>
        <v>4.8229000000000486</v>
      </c>
      <c r="D841" s="14">
        <f t="shared" si="425"/>
        <v>-4.8952326877922225E-2</v>
      </c>
      <c r="E841" s="14">
        <f t="shared" si="418"/>
        <v>-0.1123437727139672</v>
      </c>
      <c r="F841" s="14">
        <f t="shared" si="415"/>
        <v>-0.16129609959188942</v>
      </c>
      <c r="G841" s="3">
        <f t="shared" si="419"/>
        <v>-14.079769237321932</v>
      </c>
      <c r="H841" s="3">
        <f t="shared" si="416"/>
        <v>34.703797885213518</v>
      </c>
      <c r="I841" s="3">
        <f t="shared" si="417"/>
        <v>505.81766279048225</v>
      </c>
      <c r="P841" s="3" t="str">
        <f t="shared" si="412"/>
        <v xml:space="preserve"> </v>
      </c>
      <c r="Q841" s="3" t="str">
        <f t="shared" si="426"/>
        <v xml:space="preserve"> </v>
      </c>
      <c r="R841" s="3" t="str">
        <f t="shared" si="427"/>
        <v xml:space="preserve"> </v>
      </c>
      <c r="S841" s="3" t="str">
        <f t="shared" si="428"/>
        <v xml:space="preserve"> </v>
      </c>
      <c r="T841" s="3" t="str">
        <f t="shared" si="429"/>
        <v xml:space="preserve"> </v>
      </c>
      <c r="U841" s="3" t="str">
        <f t="shared" si="430"/>
        <v xml:space="preserve"> </v>
      </c>
      <c r="V841" s="3" t="str">
        <f t="shared" si="431"/>
        <v xml:space="preserve"> </v>
      </c>
      <c r="W841" s="3" t="str">
        <f t="shared" si="432"/>
        <v xml:space="preserve"> </v>
      </c>
      <c r="X841" s="3" t="str">
        <f t="shared" si="433"/>
        <v xml:space="preserve"> </v>
      </c>
      <c r="Y841" s="3">
        <f t="shared" si="434"/>
        <v>0</v>
      </c>
      <c r="AA841" s="16" t="str">
        <f t="shared" si="435"/>
        <v>UprStage</v>
      </c>
      <c r="AC841" s="3">
        <f t="shared" si="436"/>
        <v>2.3982428571428556</v>
      </c>
      <c r="AD841" s="3">
        <f t="shared" si="437"/>
        <v>19.801588161411491</v>
      </c>
      <c r="AE841" s="3">
        <f t="shared" si="438"/>
        <v>2.4246571428571926</v>
      </c>
      <c r="AF841" s="3">
        <f t="shared" si="440"/>
        <v>11.455876646353975</v>
      </c>
      <c r="AH841" s="28">
        <f t="shared" si="441"/>
        <v>0.26300000000000001</v>
      </c>
      <c r="AI841" s="28">
        <f t="shared" si="442"/>
        <v>2.5446900494077322E-4</v>
      </c>
      <c r="AJ841" s="40">
        <f t="shared" si="439"/>
        <v>1.1455876646353974E-2</v>
      </c>
      <c r="AK841" s="28"/>
      <c r="AM841" s="14">
        <f>Rho_Coef0+Rho_Coef1*Solution!I841+Rho_Coef2*Solution!I841^2</f>
        <v>0.95235223162037508</v>
      </c>
      <c r="AO841" s="3" t="str">
        <f t="shared" si="420"/>
        <v xml:space="preserve"> </v>
      </c>
      <c r="AP841" s="3" t="str">
        <f t="shared" si="421"/>
        <v xml:space="preserve"> </v>
      </c>
      <c r="AQ841" s="3" t="str">
        <f t="shared" si="422"/>
        <v xml:space="preserve"> </v>
      </c>
      <c r="AR841" s="3" t="str">
        <f t="shared" si="423"/>
        <v xml:space="preserve"> </v>
      </c>
    </row>
    <row r="842" spans="1:44">
      <c r="A842" s="3">
        <f t="shared" si="424"/>
        <v>8.3899999999998656</v>
      </c>
      <c r="B842" s="3">
        <f t="shared" si="413"/>
        <v>0</v>
      </c>
      <c r="C842" s="3">
        <f t="shared" si="414"/>
        <v>4.8229000000000486</v>
      </c>
      <c r="D842" s="14">
        <f t="shared" si="425"/>
        <v>-4.8554281110293335E-2</v>
      </c>
      <c r="E842" s="14">
        <f t="shared" si="418"/>
        <v>-0.1123437727139672</v>
      </c>
      <c r="F842" s="14">
        <f t="shared" si="415"/>
        <v>-0.16089805382426053</v>
      </c>
      <c r="G842" s="3">
        <f t="shared" si="419"/>
        <v>-14.045023247999886</v>
      </c>
      <c r="H842" s="3">
        <f t="shared" si="416"/>
        <v>34.563000192840299</v>
      </c>
      <c r="I842" s="3">
        <f t="shared" si="417"/>
        <v>506.16399851817198</v>
      </c>
      <c r="P842" s="3" t="str">
        <f t="shared" si="412"/>
        <v xml:space="preserve"> </v>
      </c>
      <c r="Q842" s="3" t="str">
        <f t="shared" si="426"/>
        <v xml:space="preserve"> </v>
      </c>
      <c r="R842" s="3" t="str">
        <f t="shared" si="427"/>
        <v xml:space="preserve"> </v>
      </c>
      <c r="S842" s="3" t="str">
        <f t="shared" si="428"/>
        <v xml:space="preserve"> </v>
      </c>
      <c r="T842" s="3" t="str">
        <f t="shared" si="429"/>
        <v xml:space="preserve"> </v>
      </c>
      <c r="U842" s="3" t="str">
        <f t="shared" si="430"/>
        <v xml:space="preserve"> </v>
      </c>
      <c r="V842" s="3" t="str">
        <f t="shared" si="431"/>
        <v xml:space="preserve"> </v>
      </c>
      <c r="W842" s="3" t="str">
        <f t="shared" si="432"/>
        <v xml:space="preserve"> </v>
      </c>
      <c r="X842" s="3" t="str">
        <f t="shared" si="433"/>
        <v xml:space="preserve"> </v>
      </c>
      <c r="Y842" s="3">
        <f t="shared" si="434"/>
        <v>0</v>
      </c>
      <c r="AA842" s="16" t="str">
        <f t="shared" si="435"/>
        <v>UprStage</v>
      </c>
      <c r="AC842" s="3">
        <f t="shared" si="436"/>
        <v>2.3982428571428556</v>
      </c>
      <c r="AD842" s="3">
        <f t="shared" si="437"/>
        <v>19.801588161411491</v>
      </c>
      <c r="AE842" s="3">
        <f t="shared" si="438"/>
        <v>2.4246571428571926</v>
      </c>
      <c r="AF842" s="3">
        <f t="shared" si="440"/>
        <v>11.455876646353975</v>
      </c>
      <c r="AH842" s="28">
        <f t="shared" si="441"/>
        <v>0.26300000000000001</v>
      </c>
      <c r="AI842" s="28">
        <f t="shared" si="442"/>
        <v>2.5446900494077322E-4</v>
      </c>
      <c r="AJ842" s="40">
        <f t="shared" si="439"/>
        <v>1.1455876646353974E-2</v>
      </c>
      <c r="AK842" s="28"/>
      <c r="AM842" s="14">
        <f>Rho_Coef0+Rho_Coef1*Solution!I842+Rho_Coef2*Solution!I842^2</f>
        <v>0.95232019584416361</v>
      </c>
      <c r="AO842" s="3" t="str">
        <f t="shared" si="420"/>
        <v xml:space="preserve"> </v>
      </c>
      <c r="AP842" s="3" t="str">
        <f t="shared" si="421"/>
        <v xml:space="preserve"> </v>
      </c>
      <c r="AQ842" s="3" t="str">
        <f t="shared" si="422"/>
        <v xml:space="preserve"> </v>
      </c>
      <c r="AR842" s="3" t="str">
        <f t="shared" si="423"/>
        <v xml:space="preserve"> </v>
      </c>
    </row>
    <row r="843" spans="1:44">
      <c r="A843" s="3">
        <f t="shared" si="424"/>
        <v>8.3999999999998654</v>
      </c>
      <c r="B843" s="3">
        <f t="shared" si="413"/>
        <v>0</v>
      </c>
      <c r="C843" s="3">
        <f t="shared" si="414"/>
        <v>4.8229000000000486</v>
      </c>
      <c r="D843" s="14">
        <f t="shared" si="425"/>
        <v>-4.8158852406625749E-2</v>
      </c>
      <c r="E843" s="14">
        <f t="shared" si="418"/>
        <v>-0.1123437727139672</v>
      </c>
      <c r="F843" s="14">
        <f t="shared" si="415"/>
        <v>-0.16050262512059293</v>
      </c>
      <c r="G843" s="3">
        <f t="shared" si="419"/>
        <v>-14.010505705966693</v>
      </c>
      <c r="H843" s="3">
        <f t="shared" si="416"/>
        <v>34.4225499603603</v>
      </c>
      <c r="I843" s="3">
        <f t="shared" si="417"/>
        <v>506.50892799481505</v>
      </c>
      <c r="P843" s="3" t="str">
        <f t="shared" si="412"/>
        <v xml:space="preserve"> </v>
      </c>
      <c r="Q843" s="3" t="str">
        <f t="shared" si="426"/>
        <v xml:space="preserve"> </v>
      </c>
      <c r="R843" s="3" t="str">
        <f t="shared" si="427"/>
        <v xml:space="preserve"> </v>
      </c>
      <c r="S843" s="3" t="str">
        <f t="shared" si="428"/>
        <v xml:space="preserve"> </v>
      </c>
      <c r="T843" s="3" t="str">
        <f t="shared" si="429"/>
        <v xml:space="preserve"> </v>
      </c>
      <c r="U843" s="3" t="str">
        <f t="shared" si="430"/>
        <v xml:space="preserve"> </v>
      </c>
      <c r="V843" s="3" t="str">
        <f t="shared" si="431"/>
        <v xml:space="preserve"> </v>
      </c>
      <c r="W843" s="3" t="str">
        <f t="shared" si="432"/>
        <v xml:space="preserve"> </v>
      </c>
      <c r="X843" s="3" t="str">
        <f t="shared" si="433"/>
        <v xml:space="preserve"> </v>
      </c>
      <c r="Y843" s="3">
        <f t="shared" si="434"/>
        <v>0</v>
      </c>
      <c r="AA843" s="16" t="str">
        <f t="shared" si="435"/>
        <v>UprStage</v>
      </c>
      <c r="AC843" s="3">
        <f t="shared" si="436"/>
        <v>2.3982428571428556</v>
      </c>
      <c r="AD843" s="3">
        <f t="shared" si="437"/>
        <v>19.801588161411491</v>
      </c>
      <c r="AE843" s="3">
        <f t="shared" si="438"/>
        <v>2.4246571428571926</v>
      </c>
      <c r="AF843" s="3">
        <f t="shared" si="440"/>
        <v>11.455876646353975</v>
      </c>
      <c r="AH843" s="28">
        <f t="shared" si="441"/>
        <v>0.26300000000000001</v>
      </c>
      <c r="AI843" s="28">
        <f t="shared" si="442"/>
        <v>2.5446900494077322E-4</v>
      </c>
      <c r="AJ843" s="40">
        <f t="shared" si="439"/>
        <v>1.1455876646353974E-2</v>
      </c>
      <c r="AK843" s="28"/>
      <c r="AM843" s="14">
        <f>Rho_Coef0+Rho_Coef1*Solution!I843+Rho_Coef2*Solution!I843^2</f>
        <v>0.95228829095624379</v>
      </c>
      <c r="AO843" s="3" t="str">
        <f t="shared" si="420"/>
        <v xml:space="preserve"> </v>
      </c>
      <c r="AP843" s="3" t="str">
        <f t="shared" si="421"/>
        <v xml:space="preserve"> </v>
      </c>
      <c r="AQ843" s="3" t="str">
        <f t="shared" si="422"/>
        <v xml:space="preserve"> </v>
      </c>
      <c r="AR843" s="3" t="str">
        <f t="shared" si="423"/>
        <v xml:space="preserve"> </v>
      </c>
    </row>
    <row r="844" spans="1:44">
      <c r="A844" s="3">
        <f t="shared" si="424"/>
        <v>8.4099999999998651</v>
      </c>
      <c r="B844" s="3">
        <f t="shared" si="413"/>
        <v>0</v>
      </c>
      <c r="C844" s="3">
        <f t="shared" si="414"/>
        <v>4.8229000000000486</v>
      </c>
      <c r="D844" s="14">
        <f t="shared" si="425"/>
        <v>-4.7766022060580428E-2</v>
      </c>
      <c r="E844" s="14">
        <f t="shared" si="418"/>
        <v>-0.1123437727139672</v>
      </c>
      <c r="F844" s="14">
        <f t="shared" si="415"/>
        <v>-0.16010979477454762</v>
      </c>
      <c r="G844" s="3">
        <f t="shared" si="419"/>
        <v>-13.976214978319033</v>
      </c>
      <c r="H844" s="3">
        <f t="shared" si="416"/>
        <v>34.282444903300636</v>
      </c>
      <c r="I844" s="3">
        <f t="shared" si="417"/>
        <v>506.85245468366975</v>
      </c>
      <c r="P844" s="3" t="str">
        <f t="shared" si="412"/>
        <v xml:space="preserve"> </v>
      </c>
      <c r="Q844" s="3" t="str">
        <f t="shared" si="426"/>
        <v xml:space="preserve"> </v>
      </c>
      <c r="R844" s="3" t="str">
        <f t="shared" si="427"/>
        <v xml:space="preserve"> </v>
      </c>
      <c r="S844" s="3" t="str">
        <f t="shared" si="428"/>
        <v xml:space="preserve"> </v>
      </c>
      <c r="T844" s="3" t="str">
        <f t="shared" si="429"/>
        <v xml:space="preserve"> </v>
      </c>
      <c r="U844" s="3" t="str">
        <f t="shared" si="430"/>
        <v xml:space="preserve"> </v>
      </c>
      <c r="V844" s="3" t="str">
        <f t="shared" si="431"/>
        <v xml:space="preserve"> </v>
      </c>
      <c r="W844" s="3" t="str">
        <f t="shared" si="432"/>
        <v xml:space="preserve"> </v>
      </c>
      <c r="X844" s="3" t="str">
        <f t="shared" si="433"/>
        <v xml:space="preserve"> </v>
      </c>
      <c r="Y844" s="3">
        <f t="shared" si="434"/>
        <v>0</v>
      </c>
      <c r="AA844" s="16" t="str">
        <f t="shared" si="435"/>
        <v>UprStage</v>
      </c>
      <c r="AC844" s="3">
        <f t="shared" si="436"/>
        <v>2.3982428571428556</v>
      </c>
      <c r="AD844" s="3">
        <f t="shared" si="437"/>
        <v>19.801588161411491</v>
      </c>
      <c r="AE844" s="3">
        <f t="shared" si="438"/>
        <v>2.4246571428571926</v>
      </c>
      <c r="AF844" s="3">
        <f t="shared" si="440"/>
        <v>11.455876646353975</v>
      </c>
      <c r="AH844" s="28">
        <f t="shared" si="441"/>
        <v>0.26300000000000001</v>
      </c>
      <c r="AI844" s="28">
        <f t="shared" si="442"/>
        <v>2.5446900494077322E-4</v>
      </c>
      <c r="AJ844" s="40">
        <f t="shared" si="439"/>
        <v>1.1455876646353974E-2</v>
      </c>
      <c r="AK844" s="28"/>
      <c r="AM844" s="14">
        <f>Rho_Coef0+Rho_Coef1*Solution!I844+Rho_Coef2*Solution!I844^2</f>
        <v>0.95225651662638611</v>
      </c>
      <c r="AO844" s="3" t="str">
        <f t="shared" si="420"/>
        <v xml:space="preserve"> </v>
      </c>
      <c r="AP844" s="3" t="str">
        <f t="shared" si="421"/>
        <v xml:space="preserve"> </v>
      </c>
      <c r="AQ844" s="3" t="str">
        <f t="shared" si="422"/>
        <v xml:space="preserve"> </v>
      </c>
      <c r="AR844" s="3" t="str">
        <f t="shared" si="423"/>
        <v xml:space="preserve"> </v>
      </c>
    </row>
    <row r="845" spans="1:44">
      <c r="A845" s="3">
        <f t="shared" si="424"/>
        <v>8.4199999999998649</v>
      </c>
      <c r="B845" s="3">
        <f t="shared" si="413"/>
        <v>0</v>
      </c>
      <c r="C845" s="3">
        <f t="shared" si="414"/>
        <v>4.8229000000000486</v>
      </c>
      <c r="D845" s="14">
        <f t="shared" si="425"/>
        <v>-4.7375771549603166E-2</v>
      </c>
      <c r="E845" s="14">
        <f t="shared" si="418"/>
        <v>-0.1123437727139672</v>
      </c>
      <c r="F845" s="14">
        <f t="shared" si="415"/>
        <v>-0.15971954426357038</v>
      </c>
      <c r="G845" s="3">
        <f t="shared" si="419"/>
        <v>-13.942149448196426</v>
      </c>
      <c r="H845" s="3">
        <f t="shared" si="416"/>
        <v>34.142682753517448</v>
      </c>
      <c r="I845" s="3">
        <f t="shared" si="417"/>
        <v>507.19458202523032</v>
      </c>
      <c r="P845" s="3" t="str">
        <f t="shared" ref="P845:P908" si="443">IF($A845&lt;$L$4,$M$3+($A845-$L$3)*$N$3," ")</f>
        <v xml:space="preserve"> </v>
      </c>
      <c r="Q845" s="3" t="str">
        <f t="shared" si="426"/>
        <v xml:space="preserve"> </v>
      </c>
      <c r="R845" s="3" t="str">
        <f t="shared" si="427"/>
        <v xml:space="preserve"> </v>
      </c>
      <c r="S845" s="3" t="str">
        <f t="shared" si="428"/>
        <v xml:space="preserve"> </v>
      </c>
      <c r="T845" s="3" t="str">
        <f t="shared" si="429"/>
        <v xml:space="preserve"> </v>
      </c>
      <c r="U845" s="3" t="str">
        <f t="shared" si="430"/>
        <v xml:space="preserve"> </v>
      </c>
      <c r="V845" s="3" t="str">
        <f t="shared" si="431"/>
        <v xml:space="preserve"> </v>
      </c>
      <c r="W845" s="3" t="str">
        <f t="shared" si="432"/>
        <v xml:space="preserve"> </v>
      </c>
      <c r="X845" s="3" t="str">
        <f t="shared" si="433"/>
        <v xml:space="preserve"> </v>
      </c>
      <c r="Y845" s="3">
        <f t="shared" si="434"/>
        <v>0</v>
      </c>
      <c r="AA845" s="16" t="str">
        <f t="shared" si="435"/>
        <v>UprStage</v>
      </c>
      <c r="AC845" s="3">
        <f t="shared" si="436"/>
        <v>2.3982428571428556</v>
      </c>
      <c r="AD845" s="3">
        <f t="shared" si="437"/>
        <v>19.801588161411491</v>
      </c>
      <c r="AE845" s="3">
        <f t="shared" si="438"/>
        <v>2.4246571428571926</v>
      </c>
      <c r="AF845" s="3">
        <f t="shared" si="440"/>
        <v>11.455876646353975</v>
      </c>
      <c r="AH845" s="28">
        <f t="shared" si="441"/>
        <v>0.26300000000000001</v>
      </c>
      <c r="AI845" s="28">
        <f t="shared" si="442"/>
        <v>2.5446900494077322E-4</v>
      </c>
      <c r="AJ845" s="40">
        <f t="shared" si="439"/>
        <v>1.1455876646353974E-2</v>
      </c>
      <c r="AK845" s="28"/>
      <c r="AM845" s="14">
        <f>Rho_Coef0+Rho_Coef1*Solution!I845+Rho_Coef2*Solution!I845^2</f>
        <v>0.95222487252653887</v>
      </c>
      <c r="AO845" s="3" t="str">
        <f t="shared" si="420"/>
        <v xml:space="preserve"> </v>
      </c>
      <c r="AP845" s="3" t="str">
        <f t="shared" si="421"/>
        <v xml:space="preserve"> </v>
      </c>
      <c r="AQ845" s="3" t="str">
        <f t="shared" si="422"/>
        <v xml:space="preserve"> </v>
      </c>
      <c r="AR845" s="3" t="str">
        <f t="shared" si="423"/>
        <v xml:space="preserve"> </v>
      </c>
    </row>
    <row r="846" spans="1:44">
      <c r="A846" s="3">
        <f t="shared" si="424"/>
        <v>8.4299999999998647</v>
      </c>
      <c r="B846" s="3">
        <f t="shared" si="413"/>
        <v>0</v>
      </c>
      <c r="C846" s="3">
        <f t="shared" si="414"/>
        <v>4.8229000000000486</v>
      </c>
      <c r="D846" s="14">
        <f t="shared" si="425"/>
        <v>-4.698808253284819E-2</v>
      </c>
      <c r="E846" s="14">
        <f t="shared" si="418"/>
        <v>-0.1123437727139672</v>
      </c>
      <c r="F846" s="14">
        <f t="shared" si="415"/>
        <v>-0.1593318552468154</v>
      </c>
      <c r="G846" s="3">
        <f t="shared" si="419"/>
        <v>-13.908307514599979</v>
      </c>
      <c r="H846" s="3">
        <f t="shared" si="416"/>
        <v>34.003261259035483</v>
      </c>
      <c r="I846" s="3">
        <f t="shared" si="417"/>
        <v>507.53531343738979</v>
      </c>
      <c r="P846" s="3" t="str">
        <f t="shared" si="443"/>
        <v xml:space="preserve"> </v>
      </c>
      <c r="Q846" s="3" t="str">
        <f t="shared" si="426"/>
        <v xml:space="preserve"> </v>
      </c>
      <c r="R846" s="3" t="str">
        <f t="shared" si="427"/>
        <v xml:space="preserve"> </v>
      </c>
      <c r="S846" s="3" t="str">
        <f t="shared" si="428"/>
        <v xml:space="preserve"> </v>
      </c>
      <c r="T846" s="3" t="str">
        <f t="shared" si="429"/>
        <v xml:space="preserve"> </v>
      </c>
      <c r="U846" s="3" t="str">
        <f t="shared" si="430"/>
        <v xml:space="preserve"> </v>
      </c>
      <c r="V846" s="3" t="str">
        <f t="shared" si="431"/>
        <v xml:space="preserve"> </v>
      </c>
      <c r="W846" s="3" t="str">
        <f t="shared" si="432"/>
        <v xml:space="preserve"> </v>
      </c>
      <c r="X846" s="3" t="str">
        <f t="shared" si="433"/>
        <v xml:space="preserve"> </v>
      </c>
      <c r="Y846" s="3">
        <f t="shared" si="434"/>
        <v>0</v>
      </c>
      <c r="AA846" s="16" t="str">
        <f t="shared" si="435"/>
        <v>UprStage</v>
      </c>
      <c r="AC846" s="3">
        <f t="shared" si="436"/>
        <v>2.3982428571428556</v>
      </c>
      <c r="AD846" s="3">
        <f t="shared" si="437"/>
        <v>19.801588161411491</v>
      </c>
      <c r="AE846" s="3">
        <f t="shared" si="438"/>
        <v>2.4246571428571926</v>
      </c>
      <c r="AF846" s="3">
        <f t="shared" si="440"/>
        <v>11.455876646353975</v>
      </c>
      <c r="AH846" s="28">
        <f t="shared" si="441"/>
        <v>0.26300000000000001</v>
      </c>
      <c r="AI846" s="28">
        <f t="shared" si="442"/>
        <v>2.5446900494077322E-4</v>
      </c>
      <c r="AJ846" s="40">
        <f t="shared" si="439"/>
        <v>1.1455876646353974E-2</v>
      </c>
      <c r="AK846" s="28"/>
      <c r="AM846" s="14">
        <f>Rho_Coef0+Rho_Coef1*Solution!I846+Rho_Coef2*Solution!I846^2</f>
        <v>0.95219335833081287</v>
      </c>
      <c r="AO846" s="3" t="str">
        <f t="shared" si="420"/>
        <v xml:space="preserve"> </v>
      </c>
      <c r="AP846" s="3" t="str">
        <f t="shared" si="421"/>
        <v xml:space="preserve"> </v>
      </c>
      <c r="AQ846" s="3" t="str">
        <f t="shared" si="422"/>
        <v xml:space="preserve"> </v>
      </c>
      <c r="AR846" s="3" t="str">
        <f t="shared" si="423"/>
        <v xml:space="preserve"> </v>
      </c>
    </row>
    <row r="847" spans="1:44">
      <c r="A847" s="3">
        <f t="shared" si="424"/>
        <v>8.4399999999998645</v>
      </c>
      <c r="B847" s="3">
        <f t="shared" si="413"/>
        <v>0</v>
      </c>
      <c r="C847" s="3">
        <f t="shared" si="414"/>
        <v>4.8229000000000486</v>
      </c>
      <c r="D847" s="14">
        <f t="shared" si="425"/>
        <v>-4.660293684912991E-2</v>
      </c>
      <c r="E847" s="14">
        <f t="shared" si="418"/>
        <v>-0.1123437727139672</v>
      </c>
      <c r="F847" s="14">
        <f t="shared" si="415"/>
        <v>-0.15894670956309712</v>
      </c>
      <c r="G847" s="3">
        <f t="shared" si="419"/>
        <v>-13.874687592213608</v>
      </c>
      <c r="H847" s="3">
        <f t="shared" si="416"/>
        <v>33.864178183889486</v>
      </c>
      <c r="I847" s="3">
        <f t="shared" si="417"/>
        <v>507.87465231560049</v>
      </c>
      <c r="P847" s="3" t="str">
        <f t="shared" si="443"/>
        <v xml:space="preserve"> </v>
      </c>
      <c r="Q847" s="3" t="str">
        <f t="shared" si="426"/>
        <v xml:space="preserve"> </v>
      </c>
      <c r="R847" s="3" t="str">
        <f t="shared" si="427"/>
        <v xml:space="preserve"> </v>
      </c>
      <c r="S847" s="3" t="str">
        <f t="shared" si="428"/>
        <v xml:space="preserve"> </v>
      </c>
      <c r="T847" s="3" t="str">
        <f t="shared" si="429"/>
        <v xml:space="preserve"> </v>
      </c>
      <c r="U847" s="3" t="str">
        <f t="shared" si="430"/>
        <v xml:space="preserve"> </v>
      </c>
      <c r="V847" s="3" t="str">
        <f t="shared" si="431"/>
        <v xml:space="preserve"> </v>
      </c>
      <c r="W847" s="3" t="str">
        <f t="shared" si="432"/>
        <v xml:space="preserve"> </v>
      </c>
      <c r="X847" s="3" t="str">
        <f t="shared" si="433"/>
        <v xml:space="preserve"> </v>
      </c>
      <c r="Y847" s="3">
        <f t="shared" si="434"/>
        <v>0</v>
      </c>
      <c r="AA847" s="16" t="str">
        <f t="shared" si="435"/>
        <v>UprStage</v>
      </c>
      <c r="AC847" s="3">
        <f t="shared" si="436"/>
        <v>2.3982428571428556</v>
      </c>
      <c r="AD847" s="3">
        <f t="shared" si="437"/>
        <v>19.801588161411491</v>
      </c>
      <c r="AE847" s="3">
        <f t="shared" si="438"/>
        <v>2.4246571428571926</v>
      </c>
      <c r="AF847" s="3">
        <f t="shared" si="440"/>
        <v>11.455876646353975</v>
      </c>
      <c r="AH847" s="28">
        <f t="shared" si="441"/>
        <v>0.26300000000000001</v>
      </c>
      <c r="AI847" s="28">
        <f t="shared" si="442"/>
        <v>2.5446900494077322E-4</v>
      </c>
      <c r="AJ847" s="40">
        <f t="shared" si="439"/>
        <v>1.1455876646353974E-2</v>
      </c>
      <c r="AK847" s="28"/>
      <c r="AM847" s="14">
        <f>Rho_Coef0+Rho_Coef1*Solution!I847+Rho_Coef2*Solution!I847^2</f>
        <v>0.95216197371546585</v>
      </c>
      <c r="AO847" s="3" t="str">
        <f t="shared" si="420"/>
        <v xml:space="preserve"> </v>
      </c>
      <c r="AP847" s="3" t="str">
        <f t="shared" si="421"/>
        <v xml:space="preserve"> </v>
      </c>
      <c r="AQ847" s="3" t="str">
        <f t="shared" si="422"/>
        <v xml:space="preserve"> </v>
      </c>
      <c r="AR847" s="3" t="str">
        <f t="shared" si="423"/>
        <v xml:space="preserve"> </v>
      </c>
    </row>
    <row r="848" spans="1:44">
      <c r="A848" s="3">
        <f t="shared" si="424"/>
        <v>8.4499999999998643</v>
      </c>
      <c r="B848" s="3">
        <f t="shared" si="413"/>
        <v>0</v>
      </c>
      <c r="C848" s="3">
        <f t="shared" si="414"/>
        <v>4.8229000000000486</v>
      </c>
      <c r="D848" s="14">
        <f t="shared" si="425"/>
        <v>-4.6220316514901848E-2</v>
      </c>
      <c r="E848" s="14">
        <f t="shared" si="418"/>
        <v>-0.1123437727139672</v>
      </c>
      <c r="F848" s="14">
        <f t="shared" si="415"/>
        <v>-0.15856408922886905</v>
      </c>
      <c r="G848" s="3">
        <f t="shared" si="419"/>
        <v>-13.841288111227589</v>
      </c>
      <c r="H848" s="3">
        <f t="shared" si="416"/>
        <v>33.725431307967348</v>
      </c>
      <c r="I848" s="3">
        <f t="shared" si="417"/>
        <v>508.21260203303382</v>
      </c>
      <c r="P848" s="3" t="str">
        <f t="shared" si="443"/>
        <v xml:space="preserve"> </v>
      </c>
      <c r="Q848" s="3" t="str">
        <f t="shared" si="426"/>
        <v xml:space="preserve"> </v>
      </c>
      <c r="R848" s="3" t="str">
        <f t="shared" si="427"/>
        <v xml:space="preserve"> </v>
      </c>
      <c r="S848" s="3" t="str">
        <f t="shared" si="428"/>
        <v xml:space="preserve"> </v>
      </c>
      <c r="T848" s="3" t="str">
        <f t="shared" si="429"/>
        <v xml:space="preserve"> </v>
      </c>
      <c r="U848" s="3" t="str">
        <f t="shared" si="430"/>
        <v xml:space="preserve"> </v>
      </c>
      <c r="V848" s="3" t="str">
        <f t="shared" si="431"/>
        <v xml:space="preserve"> </v>
      </c>
      <c r="W848" s="3" t="str">
        <f t="shared" si="432"/>
        <v xml:space="preserve"> </v>
      </c>
      <c r="X848" s="3" t="str">
        <f t="shared" si="433"/>
        <v xml:space="preserve"> </v>
      </c>
      <c r="Y848" s="3">
        <f t="shared" si="434"/>
        <v>0</v>
      </c>
      <c r="AA848" s="16" t="str">
        <f t="shared" si="435"/>
        <v>UprStage</v>
      </c>
      <c r="AC848" s="3">
        <f t="shared" si="436"/>
        <v>2.3982428571428556</v>
      </c>
      <c r="AD848" s="3">
        <f t="shared" si="437"/>
        <v>19.801588161411491</v>
      </c>
      <c r="AE848" s="3">
        <f t="shared" si="438"/>
        <v>2.4246571428571926</v>
      </c>
      <c r="AF848" s="3">
        <f t="shared" si="440"/>
        <v>11.455876646353975</v>
      </c>
      <c r="AH848" s="28">
        <f t="shared" si="441"/>
        <v>0.26300000000000001</v>
      </c>
      <c r="AI848" s="28">
        <f t="shared" si="442"/>
        <v>2.5446900494077322E-4</v>
      </c>
      <c r="AJ848" s="40">
        <f t="shared" si="439"/>
        <v>1.1455876646353974E-2</v>
      </c>
      <c r="AK848" s="28"/>
      <c r="AM848" s="14">
        <f>Rho_Coef0+Rho_Coef1*Solution!I848+Rho_Coef2*Solution!I848^2</f>
        <v>0.95213071835888718</v>
      </c>
      <c r="AO848" s="3" t="str">
        <f t="shared" si="420"/>
        <v xml:space="preserve"> </v>
      </c>
      <c r="AP848" s="3" t="str">
        <f t="shared" si="421"/>
        <v xml:space="preserve"> </v>
      </c>
      <c r="AQ848" s="3" t="str">
        <f t="shared" si="422"/>
        <v xml:space="preserve"> </v>
      </c>
      <c r="AR848" s="3" t="str">
        <f t="shared" si="423"/>
        <v xml:space="preserve"> </v>
      </c>
    </row>
    <row r="849" spans="1:44">
      <c r="A849" s="3">
        <f t="shared" si="424"/>
        <v>8.4599999999998641</v>
      </c>
      <c r="B849" s="3">
        <f t="shared" si="413"/>
        <v>0</v>
      </c>
      <c r="C849" s="3">
        <f t="shared" si="414"/>
        <v>4.8229000000000486</v>
      </c>
      <c r="D849" s="14">
        <f t="shared" si="425"/>
        <v>-4.5840203722262773E-2</v>
      </c>
      <c r="E849" s="14">
        <f t="shared" si="418"/>
        <v>-0.1123437727139672</v>
      </c>
      <c r="F849" s="14">
        <f t="shared" si="415"/>
        <v>-0.15818397643622997</v>
      </c>
      <c r="G849" s="3">
        <f t="shared" si="419"/>
        <v>-13.808107517164537</v>
      </c>
      <c r="H849" s="3">
        <f t="shared" si="416"/>
        <v>33.587018426855074</v>
      </c>
      <c r="I849" s="3">
        <f t="shared" si="417"/>
        <v>508.54916594073762</v>
      </c>
      <c r="P849" s="3" t="str">
        <f t="shared" si="443"/>
        <v xml:space="preserve"> </v>
      </c>
      <c r="Q849" s="3" t="str">
        <f t="shared" si="426"/>
        <v xml:space="preserve"> </v>
      </c>
      <c r="R849" s="3" t="str">
        <f t="shared" si="427"/>
        <v xml:space="preserve"> </v>
      </c>
      <c r="S849" s="3" t="str">
        <f t="shared" si="428"/>
        <v xml:space="preserve"> </v>
      </c>
      <c r="T849" s="3" t="str">
        <f t="shared" si="429"/>
        <v xml:space="preserve"> </v>
      </c>
      <c r="U849" s="3" t="str">
        <f t="shared" si="430"/>
        <v xml:space="preserve"> </v>
      </c>
      <c r="V849" s="3" t="str">
        <f t="shared" si="431"/>
        <v xml:space="preserve"> </v>
      </c>
      <c r="W849" s="3" t="str">
        <f t="shared" si="432"/>
        <v xml:space="preserve"> </v>
      </c>
      <c r="X849" s="3" t="str">
        <f t="shared" si="433"/>
        <v xml:space="preserve"> </v>
      </c>
      <c r="Y849" s="3">
        <f t="shared" si="434"/>
        <v>0</v>
      </c>
      <c r="AA849" s="16" t="str">
        <f t="shared" si="435"/>
        <v>UprStage</v>
      </c>
      <c r="AC849" s="3">
        <f t="shared" si="436"/>
        <v>2.3982428571428556</v>
      </c>
      <c r="AD849" s="3">
        <f t="shared" si="437"/>
        <v>19.801588161411491</v>
      </c>
      <c r="AE849" s="3">
        <f t="shared" si="438"/>
        <v>2.4246571428571926</v>
      </c>
      <c r="AF849" s="3">
        <f t="shared" si="440"/>
        <v>11.455876646353975</v>
      </c>
      <c r="AH849" s="28">
        <f t="shared" si="441"/>
        <v>0.26300000000000001</v>
      </c>
      <c r="AI849" s="28">
        <f t="shared" si="442"/>
        <v>2.5446900494077322E-4</v>
      </c>
      <c r="AJ849" s="40">
        <f t="shared" si="439"/>
        <v>1.1455876646353974E-2</v>
      </c>
      <c r="AK849" s="28"/>
      <c r="AM849" s="14">
        <f>Rho_Coef0+Rho_Coef1*Solution!I849+Rho_Coef2*Solution!I849^2</f>
        <v>0.95209959194158289</v>
      </c>
      <c r="AO849" s="3" t="str">
        <f t="shared" si="420"/>
        <v xml:space="preserve"> </v>
      </c>
      <c r="AP849" s="3" t="str">
        <f t="shared" si="421"/>
        <v xml:space="preserve"> </v>
      </c>
      <c r="AQ849" s="3" t="str">
        <f t="shared" si="422"/>
        <v xml:space="preserve"> </v>
      </c>
      <c r="AR849" s="3" t="str">
        <f t="shared" si="423"/>
        <v xml:space="preserve"> </v>
      </c>
    </row>
    <row r="850" spans="1:44">
      <c r="A850" s="3">
        <f t="shared" si="424"/>
        <v>8.4699999999998639</v>
      </c>
      <c r="B850" s="3">
        <f t="shared" si="413"/>
        <v>0</v>
      </c>
      <c r="C850" s="3">
        <f t="shared" si="414"/>
        <v>4.8229000000000486</v>
      </c>
      <c r="D850" s="14">
        <f t="shared" si="425"/>
        <v>-4.5462580836989362E-2</v>
      </c>
      <c r="E850" s="14">
        <f t="shared" si="418"/>
        <v>-0.1123437727139672</v>
      </c>
      <c r="F850" s="14">
        <f t="shared" si="415"/>
        <v>-0.15780635355095657</v>
      </c>
      <c r="G850" s="3">
        <f t="shared" si="419"/>
        <v>-13.775144270707655</v>
      </c>
      <c r="H850" s="3">
        <f t="shared" si="416"/>
        <v>33.448937351683426</v>
      </c>
      <c r="I850" s="3">
        <f t="shared" si="417"/>
        <v>508.88434736779266</v>
      </c>
      <c r="P850" s="3" t="str">
        <f t="shared" si="443"/>
        <v xml:space="preserve"> </v>
      </c>
      <c r="Q850" s="3" t="str">
        <f t="shared" si="426"/>
        <v xml:space="preserve"> </v>
      </c>
      <c r="R850" s="3" t="str">
        <f t="shared" si="427"/>
        <v xml:space="preserve"> </v>
      </c>
      <c r="S850" s="3" t="str">
        <f t="shared" si="428"/>
        <v xml:space="preserve"> </v>
      </c>
      <c r="T850" s="3" t="str">
        <f t="shared" si="429"/>
        <v xml:space="preserve"> </v>
      </c>
      <c r="U850" s="3" t="str">
        <f t="shared" si="430"/>
        <v xml:space="preserve"> </v>
      </c>
      <c r="V850" s="3" t="str">
        <f t="shared" si="431"/>
        <v xml:space="preserve"> </v>
      </c>
      <c r="W850" s="3" t="str">
        <f t="shared" si="432"/>
        <v xml:space="preserve"> </v>
      </c>
      <c r="X850" s="3" t="str">
        <f t="shared" si="433"/>
        <v xml:space="preserve"> </v>
      </c>
      <c r="Y850" s="3">
        <f t="shared" si="434"/>
        <v>0</v>
      </c>
      <c r="AA850" s="16" t="str">
        <f t="shared" si="435"/>
        <v>UprStage</v>
      </c>
      <c r="AC850" s="3">
        <f t="shared" si="436"/>
        <v>2.3982428571428556</v>
      </c>
      <c r="AD850" s="3">
        <f t="shared" si="437"/>
        <v>19.801588161411491</v>
      </c>
      <c r="AE850" s="3">
        <f t="shared" si="438"/>
        <v>2.4246571428571926</v>
      </c>
      <c r="AF850" s="3">
        <f t="shared" si="440"/>
        <v>11.455876646353975</v>
      </c>
      <c r="AH850" s="28">
        <f t="shared" si="441"/>
        <v>0.26300000000000001</v>
      </c>
      <c r="AI850" s="28">
        <f t="shared" si="442"/>
        <v>2.5446900494077322E-4</v>
      </c>
      <c r="AJ850" s="40">
        <f t="shared" si="439"/>
        <v>1.1455876646353974E-2</v>
      </c>
      <c r="AK850" s="28"/>
      <c r="AM850" s="14">
        <f>Rho_Coef0+Rho_Coef1*Solution!I850+Rho_Coef2*Solution!I850^2</f>
        <v>0.95206859414616041</v>
      </c>
      <c r="AO850" s="3" t="str">
        <f t="shared" si="420"/>
        <v xml:space="preserve"> </v>
      </c>
      <c r="AP850" s="3" t="str">
        <f t="shared" si="421"/>
        <v xml:space="preserve"> </v>
      </c>
      <c r="AQ850" s="3" t="str">
        <f t="shared" si="422"/>
        <v xml:space="preserve"> </v>
      </c>
      <c r="AR850" s="3" t="str">
        <f t="shared" si="423"/>
        <v xml:space="preserve"> </v>
      </c>
    </row>
    <row r="851" spans="1:44">
      <c r="A851" s="3">
        <f t="shared" si="424"/>
        <v>8.4799999999998636</v>
      </c>
      <c r="B851" s="3">
        <f t="shared" si="413"/>
        <v>0</v>
      </c>
      <c r="C851" s="3">
        <f t="shared" si="414"/>
        <v>4.8229000000000486</v>
      </c>
      <c r="D851" s="14">
        <f t="shared" si="425"/>
        <v>-4.5087430396595185E-2</v>
      </c>
      <c r="E851" s="14">
        <f t="shared" si="418"/>
        <v>-0.1123437727139672</v>
      </c>
      <c r="F851" s="14">
        <f t="shared" si="415"/>
        <v>-0.15743120311056238</v>
      </c>
      <c r="G851" s="3">
        <f t="shared" si="419"/>
        <v>-13.742396847531309</v>
      </c>
      <c r="H851" s="3">
        <f t="shared" si="416"/>
        <v>33.311185908976348</v>
      </c>
      <c r="I851" s="3">
        <f t="shared" si="417"/>
        <v>509.21814962146709</v>
      </c>
      <c r="P851" s="3" t="str">
        <f t="shared" si="443"/>
        <v xml:space="preserve"> </v>
      </c>
      <c r="Q851" s="3" t="str">
        <f t="shared" si="426"/>
        <v xml:space="preserve"> </v>
      </c>
      <c r="R851" s="3" t="str">
        <f t="shared" si="427"/>
        <v xml:space="preserve"> </v>
      </c>
      <c r="S851" s="3" t="str">
        <f t="shared" si="428"/>
        <v xml:space="preserve"> </v>
      </c>
      <c r="T851" s="3" t="str">
        <f t="shared" si="429"/>
        <v xml:space="preserve"> </v>
      </c>
      <c r="U851" s="3" t="str">
        <f t="shared" si="430"/>
        <v xml:space="preserve"> </v>
      </c>
      <c r="V851" s="3" t="str">
        <f t="shared" si="431"/>
        <v xml:space="preserve"> </v>
      </c>
      <c r="W851" s="3" t="str">
        <f t="shared" si="432"/>
        <v xml:space="preserve"> </v>
      </c>
      <c r="X851" s="3" t="str">
        <f t="shared" si="433"/>
        <v xml:space="preserve"> </v>
      </c>
      <c r="Y851" s="3">
        <f t="shared" si="434"/>
        <v>0</v>
      </c>
      <c r="AA851" s="16" t="str">
        <f t="shared" si="435"/>
        <v>UprStage</v>
      </c>
      <c r="AC851" s="3">
        <f t="shared" si="436"/>
        <v>2.3982428571428556</v>
      </c>
      <c r="AD851" s="3">
        <f t="shared" si="437"/>
        <v>19.801588161411491</v>
      </c>
      <c r="AE851" s="3">
        <f t="shared" si="438"/>
        <v>2.4246571428571926</v>
      </c>
      <c r="AF851" s="3">
        <f t="shared" si="440"/>
        <v>11.455876646353975</v>
      </c>
      <c r="AH851" s="28">
        <f t="shared" si="441"/>
        <v>0.26300000000000001</v>
      </c>
      <c r="AI851" s="28">
        <f t="shared" si="442"/>
        <v>2.5446900494077322E-4</v>
      </c>
      <c r="AJ851" s="40">
        <f t="shared" si="439"/>
        <v>1.1455876646353974E-2</v>
      </c>
      <c r="AK851" s="28"/>
      <c r="AM851" s="14">
        <f>Rho_Coef0+Rho_Coef1*Solution!I851+Rho_Coef2*Solution!I851^2</f>
        <v>0.95203772465731351</v>
      </c>
      <c r="AO851" s="3" t="str">
        <f t="shared" si="420"/>
        <v xml:space="preserve"> </v>
      </c>
      <c r="AP851" s="3" t="str">
        <f t="shared" si="421"/>
        <v xml:space="preserve"> </v>
      </c>
      <c r="AQ851" s="3" t="str">
        <f t="shared" si="422"/>
        <v xml:space="preserve"> </v>
      </c>
      <c r="AR851" s="3" t="str">
        <f t="shared" si="423"/>
        <v xml:space="preserve"> </v>
      </c>
    </row>
    <row r="852" spans="1:44">
      <c r="A852" s="3">
        <f t="shared" si="424"/>
        <v>8.4899999999998634</v>
      </c>
      <c r="B852" s="3">
        <f t="shared" si="413"/>
        <v>0</v>
      </c>
      <c r="C852" s="3">
        <f t="shared" si="414"/>
        <v>4.8229000000000486</v>
      </c>
      <c r="D852" s="14">
        <f t="shared" si="425"/>
        <v>-4.4714735108415352E-2</v>
      </c>
      <c r="E852" s="14">
        <f t="shared" si="418"/>
        <v>-0.1123437727139672</v>
      </c>
      <c r="F852" s="14">
        <f t="shared" si="415"/>
        <v>-0.15705850782238256</v>
      </c>
      <c r="G852" s="3">
        <f t="shared" si="419"/>
        <v>-13.709863738133832</v>
      </c>
      <c r="H852" s="3">
        <f t="shared" si="416"/>
        <v>33.173761940501038</v>
      </c>
      <c r="I852" s="3">
        <f t="shared" si="417"/>
        <v>509.55057598736994</v>
      </c>
      <c r="P852" s="3" t="str">
        <f t="shared" si="443"/>
        <v xml:space="preserve"> </v>
      </c>
      <c r="Q852" s="3" t="str">
        <f t="shared" si="426"/>
        <v xml:space="preserve"> </v>
      </c>
      <c r="R852" s="3" t="str">
        <f t="shared" si="427"/>
        <v xml:space="preserve"> </v>
      </c>
      <c r="S852" s="3" t="str">
        <f t="shared" si="428"/>
        <v xml:space="preserve"> </v>
      </c>
      <c r="T852" s="3" t="str">
        <f t="shared" si="429"/>
        <v xml:space="preserve"> </v>
      </c>
      <c r="U852" s="3" t="str">
        <f t="shared" si="430"/>
        <v xml:space="preserve"> </v>
      </c>
      <c r="V852" s="3" t="str">
        <f t="shared" si="431"/>
        <v xml:space="preserve"> </v>
      </c>
      <c r="W852" s="3" t="str">
        <f t="shared" si="432"/>
        <v xml:space="preserve"> </v>
      </c>
      <c r="X852" s="3" t="str">
        <f t="shared" si="433"/>
        <v xml:space="preserve"> </v>
      </c>
      <c r="Y852" s="3">
        <f t="shared" si="434"/>
        <v>0</v>
      </c>
      <c r="AA852" s="16" t="str">
        <f t="shared" si="435"/>
        <v>UprStage</v>
      </c>
      <c r="AC852" s="3">
        <f t="shared" si="436"/>
        <v>2.3982428571428556</v>
      </c>
      <c r="AD852" s="3">
        <f t="shared" si="437"/>
        <v>19.801588161411491</v>
      </c>
      <c r="AE852" s="3">
        <f t="shared" si="438"/>
        <v>2.4246571428571926</v>
      </c>
      <c r="AF852" s="3">
        <f t="shared" si="440"/>
        <v>11.455876646353975</v>
      </c>
      <c r="AH852" s="28">
        <f t="shared" si="441"/>
        <v>0.26300000000000001</v>
      </c>
      <c r="AI852" s="28">
        <f t="shared" si="442"/>
        <v>2.5446900494077322E-4</v>
      </c>
      <c r="AJ852" s="40">
        <f t="shared" si="439"/>
        <v>1.1455876646353974E-2</v>
      </c>
      <c r="AK852" s="28"/>
      <c r="AM852" s="14">
        <f>Rho_Coef0+Rho_Coef1*Solution!I852+Rho_Coef2*Solution!I852^2</f>
        <v>0.95200698316180832</v>
      </c>
      <c r="AO852" s="3" t="str">
        <f t="shared" si="420"/>
        <v xml:space="preserve"> </v>
      </c>
      <c r="AP852" s="3" t="str">
        <f t="shared" si="421"/>
        <v xml:space="preserve"> </v>
      </c>
      <c r="AQ852" s="3" t="str">
        <f t="shared" si="422"/>
        <v xml:space="preserve"> </v>
      </c>
      <c r="AR852" s="3" t="str">
        <f t="shared" si="423"/>
        <v xml:space="preserve"> </v>
      </c>
    </row>
    <row r="853" spans="1:44">
      <c r="A853" s="3">
        <f t="shared" si="424"/>
        <v>8.4999999999998632</v>
      </c>
      <c r="B853" s="3">
        <f t="shared" si="413"/>
        <v>0</v>
      </c>
      <c r="C853" s="3">
        <f t="shared" si="414"/>
        <v>4.8229000000000486</v>
      </c>
      <c r="D853" s="14">
        <f t="shared" si="425"/>
        <v>-4.4344477847716814E-2</v>
      </c>
      <c r="E853" s="14">
        <f t="shared" si="418"/>
        <v>-0.1123437727139672</v>
      </c>
      <c r="F853" s="14">
        <f t="shared" si="415"/>
        <v>-0.15668825056168401</v>
      </c>
      <c r="G853" s="3">
        <f t="shared" si="419"/>
        <v>-13.677543447672569</v>
      </c>
      <c r="H853" s="3">
        <f t="shared" si="416"/>
        <v>33.036663303119703</v>
      </c>
      <c r="I853" s="3">
        <f t="shared" si="417"/>
        <v>509.88162972960259</v>
      </c>
      <c r="P853" s="3" t="str">
        <f t="shared" si="443"/>
        <v xml:space="preserve"> </v>
      </c>
      <c r="Q853" s="3" t="str">
        <f t="shared" si="426"/>
        <v xml:space="preserve"> </v>
      </c>
      <c r="R853" s="3" t="str">
        <f t="shared" si="427"/>
        <v xml:space="preserve"> </v>
      </c>
      <c r="S853" s="3" t="str">
        <f t="shared" si="428"/>
        <v xml:space="preserve"> </v>
      </c>
      <c r="T853" s="3" t="str">
        <f t="shared" si="429"/>
        <v xml:space="preserve"> </v>
      </c>
      <c r="U853" s="3" t="str">
        <f t="shared" si="430"/>
        <v xml:space="preserve"> </v>
      </c>
      <c r="V853" s="3" t="str">
        <f t="shared" si="431"/>
        <v xml:space="preserve"> </v>
      </c>
      <c r="W853" s="3" t="str">
        <f t="shared" si="432"/>
        <v xml:space="preserve"> </v>
      </c>
      <c r="X853" s="3" t="str">
        <f t="shared" si="433"/>
        <v xml:space="preserve"> </v>
      </c>
      <c r="Y853" s="3">
        <f t="shared" si="434"/>
        <v>0</v>
      </c>
      <c r="AA853" s="16" t="str">
        <f t="shared" si="435"/>
        <v>UprStage</v>
      </c>
      <c r="AC853" s="3">
        <f t="shared" si="436"/>
        <v>2.3982428571428556</v>
      </c>
      <c r="AD853" s="3">
        <f t="shared" si="437"/>
        <v>19.801588161411491</v>
      </c>
      <c r="AE853" s="3">
        <f t="shared" si="438"/>
        <v>2.4246571428571926</v>
      </c>
      <c r="AF853" s="3">
        <f t="shared" si="440"/>
        <v>11.455876646353975</v>
      </c>
      <c r="AH853" s="28">
        <f t="shared" si="441"/>
        <v>0.26300000000000001</v>
      </c>
      <c r="AI853" s="28">
        <f t="shared" si="442"/>
        <v>2.5446900494077322E-4</v>
      </c>
      <c r="AJ853" s="40">
        <f t="shared" si="439"/>
        <v>1.1455876646353974E-2</v>
      </c>
      <c r="AK853" s="28"/>
      <c r="AM853" s="14">
        <f>Rho_Coef0+Rho_Coef1*Solution!I853+Rho_Coef2*Solution!I853^2</f>
        <v>0.95197636934846797</v>
      </c>
      <c r="AO853" s="3" t="str">
        <f t="shared" si="420"/>
        <v xml:space="preserve"> </v>
      </c>
      <c r="AP853" s="3" t="str">
        <f t="shared" si="421"/>
        <v xml:space="preserve"> </v>
      </c>
      <c r="AQ853" s="3" t="str">
        <f t="shared" si="422"/>
        <v xml:space="preserve"> </v>
      </c>
      <c r="AR853" s="3" t="str">
        <f t="shared" si="423"/>
        <v xml:space="preserve"> </v>
      </c>
    </row>
    <row r="854" spans="1:44">
      <c r="A854" s="3">
        <f t="shared" si="424"/>
        <v>8.509999999999863</v>
      </c>
      <c r="B854" s="3">
        <f t="shared" si="413"/>
        <v>0</v>
      </c>
      <c r="C854" s="3">
        <f t="shared" si="414"/>
        <v>4.8229000000000486</v>
      </c>
      <c r="D854" s="14">
        <f t="shared" si="425"/>
        <v>-4.3976641655833461E-2</v>
      </c>
      <c r="E854" s="14">
        <f t="shared" si="418"/>
        <v>-0.1123437727139672</v>
      </c>
      <c r="F854" s="14">
        <f t="shared" si="415"/>
        <v>-0.15632041436980065</v>
      </c>
      <c r="G854" s="3">
        <f t="shared" si="419"/>
        <v>-13.645434495801092</v>
      </c>
      <c r="H854" s="3">
        <f t="shared" si="416"/>
        <v>32.899887868642978</v>
      </c>
      <c r="I854" s="3">
        <f t="shared" si="417"/>
        <v>510.21131409090901</v>
      </c>
      <c r="P854" s="3" t="str">
        <f t="shared" si="443"/>
        <v xml:space="preserve"> </v>
      </c>
      <c r="Q854" s="3" t="str">
        <f t="shared" si="426"/>
        <v xml:space="preserve"> </v>
      </c>
      <c r="R854" s="3" t="str">
        <f t="shared" si="427"/>
        <v xml:space="preserve"> </v>
      </c>
      <c r="S854" s="3" t="str">
        <f t="shared" si="428"/>
        <v xml:space="preserve"> </v>
      </c>
      <c r="T854" s="3" t="str">
        <f t="shared" si="429"/>
        <v xml:space="preserve"> </v>
      </c>
      <c r="U854" s="3" t="str">
        <f t="shared" si="430"/>
        <v xml:space="preserve"> </v>
      </c>
      <c r="V854" s="3" t="str">
        <f t="shared" si="431"/>
        <v xml:space="preserve"> </v>
      </c>
      <c r="W854" s="3" t="str">
        <f t="shared" si="432"/>
        <v xml:space="preserve"> </v>
      </c>
      <c r="X854" s="3" t="str">
        <f t="shared" si="433"/>
        <v xml:space="preserve"> </v>
      </c>
      <c r="Y854" s="3">
        <f t="shared" si="434"/>
        <v>0</v>
      </c>
      <c r="AA854" s="16" t="str">
        <f t="shared" si="435"/>
        <v>UprStage</v>
      </c>
      <c r="AC854" s="3">
        <f t="shared" si="436"/>
        <v>2.3982428571428556</v>
      </c>
      <c r="AD854" s="3">
        <f t="shared" si="437"/>
        <v>19.801588161411491</v>
      </c>
      <c r="AE854" s="3">
        <f t="shared" si="438"/>
        <v>2.4246571428571926</v>
      </c>
      <c r="AF854" s="3">
        <f t="shared" si="440"/>
        <v>11.455876646353975</v>
      </c>
      <c r="AH854" s="28">
        <f t="shared" si="441"/>
        <v>0.26300000000000001</v>
      </c>
      <c r="AI854" s="28">
        <f t="shared" si="442"/>
        <v>2.5446900494077322E-4</v>
      </c>
      <c r="AJ854" s="40">
        <f t="shared" si="439"/>
        <v>1.1455876646353974E-2</v>
      </c>
      <c r="AK854" s="28"/>
      <c r="AM854" s="14">
        <f>Rho_Coef0+Rho_Coef1*Solution!I854+Rho_Coef2*Solution!I854^2</f>
        <v>0.95194588290815851</v>
      </c>
      <c r="AO854" s="3" t="str">
        <f t="shared" si="420"/>
        <v xml:space="preserve"> </v>
      </c>
      <c r="AP854" s="3" t="str">
        <f t="shared" si="421"/>
        <v xml:space="preserve"> </v>
      </c>
      <c r="AQ854" s="3" t="str">
        <f t="shared" si="422"/>
        <v xml:space="preserve"> </v>
      </c>
      <c r="AR854" s="3" t="str">
        <f t="shared" si="423"/>
        <v xml:space="preserve"> </v>
      </c>
    </row>
    <row r="855" spans="1:44">
      <c r="A855" s="3">
        <f t="shared" si="424"/>
        <v>8.5199999999998628</v>
      </c>
      <c r="B855" s="3">
        <f t="shared" si="413"/>
        <v>0</v>
      </c>
      <c r="C855" s="3">
        <f t="shared" si="414"/>
        <v>4.8229000000000486</v>
      </c>
      <c r="D855" s="14">
        <f t="shared" si="425"/>
        <v>-4.3611209738326218E-2</v>
      </c>
      <c r="E855" s="14">
        <f t="shared" si="418"/>
        <v>-0.1123437727139672</v>
      </c>
      <c r="F855" s="14">
        <f t="shared" si="415"/>
        <v>-0.15595498245229342</v>
      </c>
      <c r="G855" s="3">
        <f t="shared" si="419"/>
        <v>-13.613535416508585</v>
      </c>
      <c r="H855" s="3">
        <f t="shared" si="416"/>
        <v>32.763433523684967</v>
      </c>
      <c r="I855" s="3">
        <f t="shared" si="417"/>
        <v>510.53963229282465</v>
      </c>
      <c r="P855" s="3" t="str">
        <f t="shared" si="443"/>
        <v xml:space="preserve"> </v>
      </c>
      <c r="Q855" s="3" t="str">
        <f t="shared" si="426"/>
        <v xml:space="preserve"> </v>
      </c>
      <c r="R855" s="3" t="str">
        <f t="shared" si="427"/>
        <v xml:space="preserve"> </v>
      </c>
      <c r="S855" s="3" t="str">
        <f t="shared" si="428"/>
        <v xml:space="preserve"> </v>
      </c>
      <c r="T855" s="3" t="str">
        <f t="shared" si="429"/>
        <v xml:space="preserve"> </v>
      </c>
      <c r="U855" s="3" t="str">
        <f t="shared" si="430"/>
        <v xml:space="preserve"> </v>
      </c>
      <c r="V855" s="3" t="str">
        <f t="shared" si="431"/>
        <v xml:space="preserve"> </v>
      </c>
      <c r="W855" s="3" t="str">
        <f t="shared" si="432"/>
        <v xml:space="preserve"> </v>
      </c>
      <c r="X855" s="3" t="str">
        <f t="shared" si="433"/>
        <v xml:space="preserve"> </v>
      </c>
      <c r="Y855" s="3">
        <f t="shared" si="434"/>
        <v>0</v>
      </c>
      <c r="AA855" s="16" t="str">
        <f t="shared" si="435"/>
        <v>UprStage</v>
      </c>
      <c r="AC855" s="3">
        <f t="shared" si="436"/>
        <v>2.3982428571428556</v>
      </c>
      <c r="AD855" s="3">
        <f t="shared" si="437"/>
        <v>19.801588161411491</v>
      </c>
      <c r="AE855" s="3">
        <f t="shared" si="438"/>
        <v>2.4246571428571926</v>
      </c>
      <c r="AF855" s="3">
        <f t="shared" si="440"/>
        <v>11.455876646353975</v>
      </c>
      <c r="AH855" s="28">
        <f t="shared" si="441"/>
        <v>0.26300000000000001</v>
      </c>
      <c r="AI855" s="28">
        <f t="shared" si="442"/>
        <v>2.5446900494077322E-4</v>
      </c>
      <c r="AJ855" s="40">
        <f t="shared" si="439"/>
        <v>1.1455876646353974E-2</v>
      </c>
      <c r="AK855" s="28"/>
      <c r="AM855" s="14">
        <f>Rho_Coef0+Rho_Coef1*Solution!I855+Rho_Coef2*Solution!I855^2</f>
        <v>0.9519155235337744</v>
      </c>
      <c r="AO855" s="3" t="str">
        <f t="shared" si="420"/>
        <v xml:space="preserve"> </v>
      </c>
      <c r="AP855" s="3" t="str">
        <f t="shared" si="421"/>
        <v xml:space="preserve"> </v>
      </c>
      <c r="AQ855" s="3" t="str">
        <f t="shared" si="422"/>
        <v xml:space="preserve"> </v>
      </c>
      <c r="AR855" s="3" t="str">
        <f t="shared" si="423"/>
        <v xml:space="preserve"> </v>
      </c>
    </row>
    <row r="856" spans="1:44">
      <c r="A856" s="3">
        <f t="shared" si="424"/>
        <v>8.5299999999998626</v>
      </c>
      <c r="B856" s="3">
        <f t="shared" si="413"/>
        <v>0</v>
      </c>
      <c r="C856" s="3">
        <f t="shared" si="414"/>
        <v>4.8229000000000486</v>
      </c>
      <c r="D856" s="14">
        <f t="shared" si="425"/>
        <v>-4.3248165463167072E-2</v>
      </c>
      <c r="E856" s="14">
        <f t="shared" si="418"/>
        <v>-0.1123437727139672</v>
      </c>
      <c r="F856" s="14">
        <f t="shared" si="415"/>
        <v>-0.15559193817713426</v>
      </c>
      <c r="G856" s="3">
        <f t="shared" si="419"/>
        <v>-13.581844757961322</v>
      </c>
      <c r="H856" s="3">
        <f t="shared" si="416"/>
        <v>32.627298169519882</v>
      </c>
      <c r="I856" s="3">
        <f t="shared" si="417"/>
        <v>510.86658753582361</v>
      </c>
      <c r="P856" s="3" t="str">
        <f t="shared" si="443"/>
        <v xml:space="preserve"> </v>
      </c>
      <c r="Q856" s="3" t="str">
        <f t="shared" si="426"/>
        <v xml:space="preserve"> </v>
      </c>
      <c r="R856" s="3" t="str">
        <f t="shared" si="427"/>
        <v xml:space="preserve"> </v>
      </c>
      <c r="S856" s="3" t="str">
        <f t="shared" si="428"/>
        <v xml:space="preserve"> </v>
      </c>
      <c r="T856" s="3" t="str">
        <f t="shared" si="429"/>
        <v xml:space="preserve"> </v>
      </c>
      <c r="U856" s="3" t="str">
        <f t="shared" si="430"/>
        <v xml:space="preserve"> </v>
      </c>
      <c r="V856" s="3" t="str">
        <f t="shared" si="431"/>
        <v xml:space="preserve"> </v>
      </c>
      <c r="W856" s="3" t="str">
        <f t="shared" si="432"/>
        <v xml:space="preserve"> </v>
      </c>
      <c r="X856" s="3" t="str">
        <f t="shared" si="433"/>
        <v xml:space="preserve"> </v>
      </c>
      <c r="Y856" s="3">
        <f t="shared" si="434"/>
        <v>0</v>
      </c>
      <c r="AA856" s="16" t="str">
        <f t="shared" si="435"/>
        <v>UprStage</v>
      </c>
      <c r="AC856" s="3">
        <f t="shared" si="436"/>
        <v>2.3982428571428556</v>
      </c>
      <c r="AD856" s="3">
        <f t="shared" si="437"/>
        <v>19.801588161411491</v>
      </c>
      <c r="AE856" s="3">
        <f t="shared" si="438"/>
        <v>2.4246571428571926</v>
      </c>
      <c r="AF856" s="3">
        <f t="shared" si="440"/>
        <v>11.455876646353975</v>
      </c>
      <c r="AH856" s="28">
        <f t="shared" si="441"/>
        <v>0.26300000000000001</v>
      </c>
      <c r="AI856" s="28">
        <f t="shared" si="442"/>
        <v>2.5446900494077322E-4</v>
      </c>
      <c r="AJ856" s="40">
        <f t="shared" si="439"/>
        <v>1.1455876646353974E-2</v>
      </c>
      <c r="AK856" s="28"/>
      <c r="AM856" s="14">
        <f>Rho_Coef0+Rho_Coef1*Solution!I856+Rho_Coef2*Solution!I856^2</f>
        <v>0.95188529092022478</v>
      </c>
      <c r="AO856" s="3" t="str">
        <f t="shared" si="420"/>
        <v xml:space="preserve"> </v>
      </c>
      <c r="AP856" s="3" t="str">
        <f t="shared" si="421"/>
        <v xml:space="preserve"> </v>
      </c>
      <c r="AQ856" s="3" t="str">
        <f t="shared" si="422"/>
        <v xml:space="preserve"> </v>
      </c>
      <c r="AR856" s="3" t="str">
        <f t="shared" si="423"/>
        <v xml:space="preserve"> </v>
      </c>
    </row>
    <row r="857" spans="1:44">
      <c r="A857" s="3">
        <f t="shared" si="424"/>
        <v>8.5399999999998624</v>
      </c>
      <c r="B857" s="3">
        <f t="shared" si="413"/>
        <v>0</v>
      </c>
      <c r="C857" s="3">
        <f t="shared" si="414"/>
        <v>4.8229000000000486</v>
      </c>
      <c r="D857" s="14">
        <f t="shared" si="425"/>
        <v>-4.2887492358947447E-2</v>
      </c>
      <c r="E857" s="14">
        <f t="shared" si="418"/>
        <v>-0.1123437727139672</v>
      </c>
      <c r="F857" s="14">
        <f t="shared" si="415"/>
        <v>-0.15523126507291465</v>
      </c>
      <c r="G857" s="3">
        <f t="shared" si="419"/>
        <v>-13.550361082346292</v>
      </c>
      <c r="H857" s="3">
        <f t="shared" si="416"/>
        <v>32.491479721940266</v>
      </c>
      <c r="I857" s="3">
        <f t="shared" si="417"/>
        <v>511.19218299946471</v>
      </c>
      <c r="P857" s="3" t="str">
        <f t="shared" si="443"/>
        <v xml:space="preserve"> </v>
      </c>
      <c r="Q857" s="3" t="str">
        <f t="shared" si="426"/>
        <v xml:space="preserve"> </v>
      </c>
      <c r="R857" s="3" t="str">
        <f t="shared" si="427"/>
        <v xml:space="preserve"> </v>
      </c>
      <c r="S857" s="3" t="str">
        <f t="shared" si="428"/>
        <v xml:space="preserve"> </v>
      </c>
      <c r="T857" s="3" t="str">
        <f t="shared" si="429"/>
        <v xml:space="preserve"> </v>
      </c>
      <c r="U857" s="3" t="str">
        <f t="shared" si="430"/>
        <v xml:space="preserve"> </v>
      </c>
      <c r="V857" s="3" t="str">
        <f t="shared" si="431"/>
        <v xml:space="preserve"> </v>
      </c>
      <c r="W857" s="3" t="str">
        <f t="shared" si="432"/>
        <v xml:space="preserve"> </v>
      </c>
      <c r="X857" s="3" t="str">
        <f t="shared" si="433"/>
        <v xml:space="preserve"> </v>
      </c>
      <c r="Y857" s="3">
        <f t="shared" si="434"/>
        <v>0</v>
      </c>
      <c r="AA857" s="16" t="str">
        <f t="shared" si="435"/>
        <v>UprStage</v>
      </c>
      <c r="AC857" s="3">
        <f t="shared" si="436"/>
        <v>2.3982428571428556</v>
      </c>
      <c r="AD857" s="3">
        <f t="shared" si="437"/>
        <v>19.801588161411491</v>
      </c>
      <c r="AE857" s="3">
        <f t="shared" si="438"/>
        <v>2.4246571428571926</v>
      </c>
      <c r="AF857" s="3">
        <f t="shared" si="440"/>
        <v>11.455876646353975</v>
      </c>
      <c r="AH857" s="28">
        <f t="shared" si="441"/>
        <v>0.26300000000000001</v>
      </c>
      <c r="AI857" s="28">
        <f t="shared" si="442"/>
        <v>2.5446900494077322E-4</v>
      </c>
      <c r="AJ857" s="40">
        <f t="shared" si="439"/>
        <v>1.1455876646353974E-2</v>
      </c>
      <c r="AK857" s="28"/>
      <c r="AM857" s="14">
        <f>Rho_Coef0+Rho_Coef1*Solution!I857+Rho_Coef2*Solution!I857^2</f>
        <v>0.95185518476441888</v>
      </c>
      <c r="AO857" s="3" t="str">
        <f t="shared" si="420"/>
        <v xml:space="preserve"> </v>
      </c>
      <c r="AP857" s="3" t="str">
        <f t="shared" si="421"/>
        <v xml:space="preserve"> </v>
      </c>
      <c r="AQ857" s="3" t="str">
        <f t="shared" si="422"/>
        <v xml:space="preserve"> </v>
      </c>
      <c r="AR857" s="3" t="str">
        <f t="shared" si="423"/>
        <v xml:space="preserve"> </v>
      </c>
    </row>
    <row r="858" spans="1:44">
      <c r="A858" s="3">
        <f t="shared" si="424"/>
        <v>8.5499999999998622</v>
      </c>
      <c r="B858" s="3">
        <f t="shared" si="413"/>
        <v>0</v>
      </c>
      <c r="C858" s="3">
        <f t="shared" si="414"/>
        <v>4.8229000000000486</v>
      </c>
      <c r="D858" s="14">
        <f t="shared" si="425"/>
        <v>-4.252917411310983E-2</v>
      </c>
      <c r="E858" s="14">
        <f t="shared" si="418"/>
        <v>-0.1123437727139672</v>
      </c>
      <c r="F858" s="14">
        <f t="shared" si="415"/>
        <v>-0.15487294682707703</v>
      </c>
      <c r="G858" s="3">
        <f t="shared" si="419"/>
        <v>-13.519082965716811</v>
      </c>
      <c r="H858" s="3">
        <f t="shared" si="416"/>
        <v>32.355976111116803</v>
      </c>
      <c r="I858" s="3">
        <f t="shared" si="417"/>
        <v>511.51642184253581</v>
      </c>
      <c r="P858" s="3" t="str">
        <f t="shared" si="443"/>
        <v xml:space="preserve"> </v>
      </c>
      <c r="Q858" s="3" t="str">
        <f t="shared" si="426"/>
        <v xml:space="preserve"> </v>
      </c>
      <c r="R858" s="3" t="str">
        <f t="shared" si="427"/>
        <v xml:space="preserve"> </v>
      </c>
      <c r="S858" s="3" t="str">
        <f t="shared" si="428"/>
        <v xml:space="preserve"> </v>
      </c>
      <c r="T858" s="3" t="str">
        <f t="shared" si="429"/>
        <v xml:space="preserve"> </v>
      </c>
      <c r="U858" s="3" t="str">
        <f t="shared" si="430"/>
        <v xml:space="preserve"> </v>
      </c>
      <c r="V858" s="3" t="str">
        <f t="shared" si="431"/>
        <v xml:space="preserve"> </v>
      </c>
      <c r="W858" s="3" t="str">
        <f t="shared" si="432"/>
        <v xml:space="preserve"> </v>
      </c>
      <c r="X858" s="3" t="str">
        <f t="shared" si="433"/>
        <v xml:space="preserve"> </v>
      </c>
      <c r="Y858" s="3">
        <f t="shared" si="434"/>
        <v>0</v>
      </c>
      <c r="AA858" s="16" t="str">
        <f t="shared" si="435"/>
        <v>UprStage</v>
      </c>
      <c r="AC858" s="3">
        <f t="shared" si="436"/>
        <v>2.3982428571428556</v>
      </c>
      <c r="AD858" s="3">
        <f t="shared" si="437"/>
        <v>19.801588161411491</v>
      </c>
      <c r="AE858" s="3">
        <f t="shared" si="438"/>
        <v>2.4246571428571926</v>
      </c>
      <c r="AF858" s="3">
        <f t="shared" si="440"/>
        <v>11.455876646353975</v>
      </c>
      <c r="AH858" s="28">
        <f t="shared" si="441"/>
        <v>0.26300000000000001</v>
      </c>
      <c r="AI858" s="28">
        <f t="shared" si="442"/>
        <v>2.5446900494077322E-4</v>
      </c>
      <c r="AJ858" s="40">
        <f t="shared" si="439"/>
        <v>1.1455876646353974E-2</v>
      </c>
      <c r="AK858" s="28"/>
      <c r="AM858" s="14">
        <f>Rho_Coef0+Rho_Coef1*Solution!I858+Rho_Coef2*Solution!I858^2</f>
        <v>0.95182520476525279</v>
      </c>
      <c r="AO858" s="3" t="str">
        <f t="shared" si="420"/>
        <v xml:space="preserve"> </v>
      </c>
      <c r="AP858" s="3" t="str">
        <f t="shared" si="421"/>
        <v xml:space="preserve"> </v>
      </c>
      <c r="AQ858" s="3" t="str">
        <f t="shared" si="422"/>
        <v xml:space="preserve"> </v>
      </c>
      <c r="AR858" s="3" t="str">
        <f t="shared" si="423"/>
        <v xml:space="preserve"> </v>
      </c>
    </row>
    <row r="859" spans="1:44">
      <c r="A859" s="3">
        <f t="shared" si="424"/>
        <v>8.5599999999998619</v>
      </c>
      <c r="B859" s="3">
        <f t="shared" si="413"/>
        <v>0</v>
      </c>
      <c r="C859" s="3">
        <f t="shared" si="414"/>
        <v>4.8229000000000486</v>
      </c>
      <c r="D859" s="14">
        <f t="shared" si="425"/>
        <v>-4.2173194570202834E-2</v>
      </c>
      <c r="E859" s="14">
        <f t="shared" si="418"/>
        <v>-0.1123437727139672</v>
      </c>
      <c r="F859" s="14">
        <f t="shared" si="415"/>
        <v>-0.15451696728417003</v>
      </c>
      <c r="G859" s="3">
        <f t="shared" si="419"/>
        <v>-13.488008997840218</v>
      </c>
      <c r="H859" s="3">
        <f t="shared" si="416"/>
        <v>32.220785281459634</v>
      </c>
      <c r="I859" s="3">
        <f t="shared" si="417"/>
        <v>511.83930720319705</v>
      </c>
      <c r="P859" s="3" t="str">
        <f t="shared" si="443"/>
        <v xml:space="preserve"> </v>
      </c>
      <c r="Q859" s="3" t="str">
        <f t="shared" si="426"/>
        <v xml:space="preserve"> </v>
      </c>
      <c r="R859" s="3" t="str">
        <f t="shared" si="427"/>
        <v xml:space="preserve"> </v>
      </c>
      <c r="S859" s="3" t="str">
        <f t="shared" si="428"/>
        <v xml:space="preserve"> </v>
      </c>
      <c r="T859" s="3" t="str">
        <f t="shared" si="429"/>
        <v xml:space="preserve"> </v>
      </c>
      <c r="U859" s="3" t="str">
        <f t="shared" si="430"/>
        <v xml:space="preserve"> </v>
      </c>
      <c r="V859" s="3" t="str">
        <f t="shared" si="431"/>
        <v xml:space="preserve"> </v>
      </c>
      <c r="W859" s="3" t="str">
        <f t="shared" si="432"/>
        <v xml:space="preserve"> </v>
      </c>
      <c r="X859" s="3" t="str">
        <f t="shared" si="433"/>
        <v xml:space="preserve"> </v>
      </c>
      <c r="Y859" s="3">
        <f t="shared" si="434"/>
        <v>0</v>
      </c>
      <c r="AA859" s="16" t="str">
        <f t="shared" si="435"/>
        <v>UprStage</v>
      </c>
      <c r="AC859" s="3">
        <f t="shared" si="436"/>
        <v>2.3982428571428556</v>
      </c>
      <c r="AD859" s="3">
        <f t="shared" si="437"/>
        <v>19.801588161411491</v>
      </c>
      <c r="AE859" s="3">
        <f t="shared" si="438"/>
        <v>2.4246571428571926</v>
      </c>
      <c r="AF859" s="3">
        <f t="shared" si="440"/>
        <v>11.455876646353975</v>
      </c>
      <c r="AH859" s="28">
        <f t="shared" si="441"/>
        <v>0.26300000000000001</v>
      </c>
      <c r="AI859" s="28">
        <f t="shared" si="442"/>
        <v>2.5446900494077322E-4</v>
      </c>
      <c r="AJ859" s="40">
        <f t="shared" si="439"/>
        <v>1.1455876646353974E-2</v>
      </c>
      <c r="AK859" s="28"/>
      <c r="AM859" s="14">
        <f>Rho_Coef0+Rho_Coef1*Solution!I859+Rho_Coef2*Solution!I859^2</f>
        <v>0.95179535062359477</v>
      </c>
      <c r="AO859" s="3" t="str">
        <f t="shared" si="420"/>
        <v xml:space="preserve"> </v>
      </c>
      <c r="AP859" s="3" t="str">
        <f t="shared" si="421"/>
        <v xml:space="preserve"> </v>
      </c>
      <c r="AQ859" s="3" t="str">
        <f t="shared" si="422"/>
        <v xml:space="preserve"> </v>
      </c>
      <c r="AR859" s="3" t="str">
        <f t="shared" si="423"/>
        <v xml:space="preserve"> </v>
      </c>
    </row>
    <row r="860" spans="1:44">
      <c r="A860" s="3">
        <f t="shared" si="424"/>
        <v>8.5699999999998617</v>
      </c>
      <c r="B860" s="3">
        <f t="shared" si="413"/>
        <v>0</v>
      </c>
      <c r="C860" s="3">
        <f t="shared" si="414"/>
        <v>4.8229000000000486</v>
      </c>
      <c r="D860" s="14">
        <f t="shared" si="425"/>
        <v>-4.1819537730159152E-2</v>
      </c>
      <c r="E860" s="14">
        <f t="shared" si="418"/>
        <v>-0.1123437727139672</v>
      </c>
      <c r="F860" s="14">
        <f t="shared" si="415"/>
        <v>-0.15416331044412634</v>
      </c>
      <c r="G860" s="3">
        <f t="shared" si="419"/>
        <v>-13.457137782047559</v>
      </c>
      <c r="H860" s="3">
        <f t="shared" si="416"/>
        <v>32.085905191481231</v>
      </c>
      <c r="I860" s="3">
        <f t="shared" si="417"/>
        <v>512.16084219912261</v>
      </c>
      <c r="P860" s="3" t="str">
        <f t="shared" si="443"/>
        <v xml:space="preserve"> </v>
      </c>
      <c r="Q860" s="3" t="str">
        <f t="shared" si="426"/>
        <v xml:space="preserve"> </v>
      </c>
      <c r="R860" s="3" t="str">
        <f t="shared" si="427"/>
        <v xml:space="preserve"> </v>
      </c>
      <c r="S860" s="3" t="str">
        <f t="shared" si="428"/>
        <v xml:space="preserve"> </v>
      </c>
      <c r="T860" s="3" t="str">
        <f t="shared" si="429"/>
        <v xml:space="preserve"> </v>
      </c>
      <c r="U860" s="3" t="str">
        <f t="shared" si="430"/>
        <v xml:space="preserve"> </v>
      </c>
      <c r="V860" s="3" t="str">
        <f t="shared" si="431"/>
        <v xml:space="preserve"> </v>
      </c>
      <c r="W860" s="3" t="str">
        <f t="shared" si="432"/>
        <v xml:space="preserve"> </v>
      </c>
      <c r="X860" s="3" t="str">
        <f t="shared" si="433"/>
        <v xml:space="preserve"> </v>
      </c>
      <c r="Y860" s="3">
        <f t="shared" si="434"/>
        <v>0</v>
      </c>
      <c r="AA860" s="16" t="str">
        <f t="shared" si="435"/>
        <v>UprStage</v>
      </c>
      <c r="AC860" s="3">
        <f t="shared" si="436"/>
        <v>2.3982428571428556</v>
      </c>
      <c r="AD860" s="3">
        <f t="shared" si="437"/>
        <v>19.801588161411491</v>
      </c>
      <c r="AE860" s="3">
        <f t="shared" si="438"/>
        <v>2.4246571428571926</v>
      </c>
      <c r="AF860" s="3">
        <f t="shared" si="440"/>
        <v>11.455876646353975</v>
      </c>
      <c r="AH860" s="28">
        <f t="shared" si="441"/>
        <v>0.26300000000000001</v>
      </c>
      <c r="AI860" s="28">
        <f t="shared" si="442"/>
        <v>2.5446900494077322E-4</v>
      </c>
      <c r="AJ860" s="40">
        <f t="shared" si="439"/>
        <v>1.1455876646353974E-2</v>
      </c>
      <c r="AK860" s="28"/>
      <c r="AM860" s="14">
        <f>Rho_Coef0+Rho_Coef1*Solution!I860+Rho_Coef2*Solution!I860^2</f>
        <v>0.95176562204227277</v>
      </c>
      <c r="AO860" s="3" t="str">
        <f t="shared" si="420"/>
        <v xml:space="preserve"> </v>
      </c>
      <c r="AP860" s="3" t="str">
        <f t="shared" si="421"/>
        <v xml:space="preserve"> </v>
      </c>
      <c r="AQ860" s="3" t="str">
        <f t="shared" si="422"/>
        <v xml:space="preserve"> </v>
      </c>
      <c r="AR860" s="3" t="str">
        <f t="shared" si="423"/>
        <v xml:space="preserve"> </v>
      </c>
    </row>
    <row r="861" spans="1:44">
      <c r="A861" s="3">
        <f t="shared" si="424"/>
        <v>8.5799999999998615</v>
      </c>
      <c r="B861" s="3">
        <f t="shared" si="413"/>
        <v>0</v>
      </c>
      <c r="C861" s="3">
        <f t="shared" si="414"/>
        <v>4.8229000000000486</v>
      </c>
      <c r="D861" s="14">
        <f t="shared" si="425"/>
        <v>-4.1468187746595941E-2</v>
      </c>
      <c r="E861" s="14">
        <f t="shared" si="418"/>
        <v>-0.1123437727139672</v>
      </c>
      <c r="F861" s="14">
        <f t="shared" si="415"/>
        <v>-0.15381196046056314</v>
      </c>
      <c r="G861" s="3">
        <f t="shared" si="419"/>
        <v>-13.426467935085212</v>
      </c>
      <c r="H861" s="3">
        <f t="shared" si="416"/>
        <v>31.951333813660757</v>
      </c>
      <c r="I861" s="3">
        <f t="shared" si="417"/>
        <v>512.48102992764063</v>
      </c>
      <c r="P861" s="3" t="str">
        <f t="shared" si="443"/>
        <v xml:space="preserve"> </v>
      </c>
      <c r="Q861" s="3" t="str">
        <f t="shared" si="426"/>
        <v xml:space="preserve"> </v>
      </c>
      <c r="R861" s="3" t="str">
        <f t="shared" si="427"/>
        <v xml:space="preserve"> </v>
      </c>
      <c r="S861" s="3" t="str">
        <f t="shared" si="428"/>
        <v xml:space="preserve"> </v>
      </c>
      <c r="T861" s="3" t="str">
        <f t="shared" si="429"/>
        <v xml:space="preserve"> </v>
      </c>
      <c r="U861" s="3" t="str">
        <f t="shared" si="430"/>
        <v xml:space="preserve"> </v>
      </c>
      <c r="V861" s="3" t="str">
        <f t="shared" si="431"/>
        <v xml:space="preserve"> </v>
      </c>
      <c r="W861" s="3" t="str">
        <f t="shared" si="432"/>
        <v xml:space="preserve"> </v>
      </c>
      <c r="X861" s="3" t="str">
        <f t="shared" si="433"/>
        <v xml:space="preserve"> </v>
      </c>
      <c r="Y861" s="3">
        <f t="shared" si="434"/>
        <v>0</v>
      </c>
      <c r="AA861" s="16" t="str">
        <f t="shared" si="435"/>
        <v>UprStage</v>
      </c>
      <c r="AC861" s="3">
        <f t="shared" si="436"/>
        <v>2.3982428571428556</v>
      </c>
      <c r="AD861" s="3">
        <f t="shared" si="437"/>
        <v>19.801588161411491</v>
      </c>
      <c r="AE861" s="3">
        <f t="shared" si="438"/>
        <v>2.4246571428571926</v>
      </c>
      <c r="AF861" s="3">
        <f t="shared" si="440"/>
        <v>11.455876646353975</v>
      </c>
      <c r="AH861" s="28">
        <f t="shared" si="441"/>
        <v>0.26300000000000001</v>
      </c>
      <c r="AI861" s="28">
        <f t="shared" si="442"/>
        <v>2.5446900494077322E-4</v>
      </c>
      <c r="AJ861" s="40">
        <f t="shared" si="439"/>
        <v>1.1455876646353974E-2</v>
      </c>
      <c r="AK861" s="28"/>
      <c r="AM861" s="14">
        <f>Rho_Coef0+Rho_Coef1*Solution!I861+Rho_Coef2*Solution!I861^2</f>
        <v>0.95173601872606006</v>
      </c>
      <c r="AO861" s="3" t="str">
        <f t="shared" si="420"/>
        <v xml:space="preserve"> </v>
      </c>
      <c r="AP861" s="3" t="str">
        <f t="shared" si="421"/>
        <v xml:space="preserve"> </v>
      </c>
      <c r="AQ861" s="3" t="str">
        <f t="shared" si="422"/>
        <v xml:space="preserve"> </v>
      </c>
      <c r="AR861" s="3" t="str">
        <f t="shared" si="423"/>
        <v xml:space="preserve"> </v>
      </c>
    </row>
    <row r="862" spans="1:44">
      <c r="A862" s="3">
        <f t="shared" si="424"/>
        <v>8.5899999999998613</v>
      </c>
      <c r="B862" s="3">
        <f t="shared" si="413"/>
        <v>0</v>
      </c>
      <c r="C862" s="3">
        <f t="shared" si="414"/>
        <v>4.8229000000000486</v>
      </c>
      <c r="D862" s="14">
        <f t="shared" si="425"/>
        <v>-4.1119128925137555E-2</v>
      </c>
      <c r="E862" s="14">
        <f t="shared" si="418"/>
        <v>-0.1123437727139672</v>
      </c>
      <c r="F862" s="14">
        <f t="shared" si="415"/>
        <v>-0.15346290163910475</v>
      </c>
      <c r="G862" s="3">
        <f t="shared" si="419"/>
        <v>-13.395998086968483</v>
      </c>
      <c r="H862" s="3">
        <f t="shared" si="416"/>
        <v>31.817069134309904</v>
      </c>
      <c r="I862" s="3">
        <f t="shared" si="417"/>
        <v>512.79987346587291</v>
      </c>
      <c r="P862" s="3" t="str">
        <f t="shared" si="443"/>
        <v xml:space="preserve"> </v>
      </c>
      <c r="Q862" s="3" t="str">
        <f t="shared" si="426"/>
        <v xml:space="preserve"> </v>
      </c>
      <c r="R862" s="3" t="str">
        <f t="shared" si="427"/>
        <v xml:space="preserve"> </v>
      </c>
      <c r="S862" s="3" t="str">
        <f t="shared" si="428"/>
        <v xml:space="preserve"> </v>
      </c>
      <c r="T862" s="3" t="str">
        <f t="shared" si="429"/>
        <v xml:space="preserve"> </v>
      </c>
      <c r="U862" s="3" t="str">
        <f t="shared" si="430"/>
        <v xml:space="preserve"> </v>
      </c>
      <c r="V862" s="3" t="str">
        <f t="shared" si="431"/>
        <v xml:space="preserve"> </v>
      </c>
      <c r="W862" s="3" t="str">
        <f t="shared" si="432"/>
        <v xml:space="preserve"> </v>
      </c>
      <c r="X862" s="3" t="str">
        <f t="shared" si="433"/>
        <v xml:space="preserve"> </v>
      </c>
      <c r="Y862" s="3">
        <f t="shared" si="434"/>
        <v>0</v>
      </c>
      <c r="AA862" s="16" t="str">
        <f t="shared" si="435"/>
        <v>UprStage</v>
      </c>
      <c r="AC862" s="3">
        <f t="shared" si="436"/>
        <v>2.3982428571428556</v>
      </c>
      <c r="AD862" s="3">
        <f t="shared" si="437"/>
        <v>19.801588161411491</v>
      </c>
      <c r="AE862" s="3">
        <f t="shared" si="438"/>
        <v>2.4246571428571926</v>
      </c>
      <c r="AF862" s="3">
        <f t="shared" si="440"/>
        <v>11.455876646353975</v>
      </c>
      <c r="AH862" s="28">
        <f t="shared" si="441"/>
        <v>0.26300000000000001</v>
      </c>
      <c r="AI862" s="28">
        <f t="shared" si="442"/>
        <v>2.5446900494077322E-4</v>
      </c>
      <c r="AJ862" s="40">
        <f t="shared" si="439"/>
        <v>1.1455876646353974E-2</v>
      </c>
      <c r="AK862" s="28"/>
      <c r="AM862" s="14">
        <f>Rho_Coef0+Rho_Coef1*Solution!I862+Rho_Coef2*Solution!I862^2</f>
        <v>0.95170654038166225</v>
      </c>
      <c r="AO862" s="3" t="str">
        <f t="shared" si="420"/>
        <v xml:space="preserve"> </v>
      </c>
      <c r="AP862" s="3" t="str">
        <f t="shared" si="421"/>
        <v xml:space="preserve"> </v>
      </c>
      <c r="AQ862" s="3" t="str">
        <f t="shared" si="422"/>
        <v xml:space="preserve"> </v>
      </c>
      <c r="AR862" s="3" t="str">
        <f t="shared" si="423"/>
        <v xml:space="preserve"> </v>
      </c>
    </row>
    <row r="863" spans="1:44">
      <c r="A863" s="3">
        <f t="shared" si="424"/>
        <v>8.5999999999998611</v>
      </c>
      <c r="B863" s="3">
        <f t="shared" si="413"/>
        <v>0</v>
      </c>
      <c r="C863" s="3">
        <f t="shared" si="414"/>
        <v>4.8229000000000486</v>
      </c>
      <c r="D863" s="14">
        <f t="shared" si="425"/>
        <v>-4.0772345721760105E-2</v>
      </c>
      <c r="E863" s="14">
        <f t="shared" si="418"/>
        <v>-0.1123437727139672</v>
      </c>
      <c r="F863" s="14">
        <f t="shared" si="415"/>
        <v>-0.15311611843572731</v>
      </c>
      <c r="G863" s="3">
        <f t="shared" si="419"/>
        <v>-13.365726880837103</v>
      </c>
      <c r="H863" s="3">
        <f t="shared" si="416"/>
        <v>31.68310915344022</v>
      </c>
      <c r="I863" s="3">
        <f t="shared" si="417"/>
        <v>513.11737587087191</v>
      </c>
      <c r="P863" s="3" t="str">
        <f t="shared" si="443"/>
        <v xml:space="preserve"> </v>
      </c>
      <c r="Q863" s="3" t="str">
        <f t="shared" si="426"/>
        <v xml:space="preserve"> </v>
      </c>
      <c r="R863" s="3" t="str">
        <f t="shared" si="427"/>
        <v xml:space="preserve"> </v>
      </c>
      <c r="S863" s="3" t="str">
        <f t="shared" si="428"/>
        <v xml:space="preserve"> </v>
      </c>
      <c r="T863" s="3" t="str">
        <f t="shared" si="429"/>
        <v xml:space="preserve"> </v>
      </c>
      <c r="U863" s="3" t="str">
        <f t="shared" si="430"/>
        <v xml:space="preserve"> </v>
      </c>
      <c r="V863" s="3" t="str">
        <f t="shared" si="431"/>
        <v xml:space="preserve"> </v>
      </c>
      <c r="W863" s="3" t="str">
        <f t="shared" si="432"/>
        <v xml:space="preserve"> </v>
      </c>
      <c r="X863" s="3" t="str">
        <f t="shared" si="433"/>
        <v xml:space="preserve"> </v>
      </c>
      <c r="Y863" s="3">
        <f t="shared" si="434"/>
        <v>0</v>
      </c>
      <c r="AA863" s="16" t="str">
        <f t="shared" si="435"/>
        <v>UprStage</v>
      </c>
      <c r="AC863" s="3">
        <f t="shared" si="436"/>
        <v>2.3982428571428556</v>
      </c>
      <c r="AD863" s="3">
        <f t="shared" si="437"/>
        <v>19.801588161411491</v>
      </c>
      <c r="AE863" s="3">
        <f t="shared" si="438"/>
        <v>2.4246571428571926</v>
      </c>
      <c r="AF863" s="3">
        <f t="shared" si="440"/>
        <v>11.455876646353975</v>
      </c>
      <c r="AH863" s="28">
        <f t="shared" si="441"/>
        <v>0.26300000000000001</v>
      </c>
      <c r="AI863" s="28">
        <f t="shared" si="442"/>
        <v>2.5446900494077322E-4</v>
      </c>
      <c r="AJ863" s="40">
        <f t="shared" si="439"/>
        <v>1.1455876646353974E-2</v>
      </c>
      <c r="AK863" s="28"/>
      <c r="AM863" s="14">
        <f>Rho_Coef0+Rho_Coef1*Solution!I863+Rho_Coef2*Solution!I863^2</f>
        <v>0.95167718671770396</v>
      </c>
      <c r="AO863" s="3" t="str">
        <f t="shared" si="420"/>
        <v xml:space="preserve"> </v>
      </c>
      <c r="AP863" s="3" t="str">
        <f t="shared" si="421"/>
        <v xml:space="preserve"> </v>
      </c>
      <c r="AQ863" s="3" t="str">
        <f t="shared" si="422"/>
        <v xml:space="preserve"> </v>
      </c>
      <c r="AR863" s="3" t="str">
        <f t="shared" si="423"/>
        <v xml:space="preserve"> </v>
      </c>
    </row>
    <row r="864" spans="1:44">
      <c r="A864" s="3">
        <f t="shared" si="424"/>
        <v>8.6099999999998609</v>
      </c>
      <c r="B864" s="3">
        <f t="shared" si="413"/>
        <v>0</v>
      </c>
      <c r="C864" s="3">
        <f t="shared" si="414"/>
        <v>4.8229000000000486</v>
      </c>
      <c r="D864" s="14">
        <f t="shared" si="425"/>
        <v>-4.0427822741157707E-2</v>
      </c>
      <c r="E864" s="14">
        <f t="shared" si="418"/>
        <v>-0.1123437727139672</v>
      </c>
      <c r="F864" s="14">
        <f t="shared" si="415"/>
        <v>-0.15277159545512492</v>
      </c>
      <c r="G864" s="3">
        <f t="shared" si="419"/>
        <v>-13.335652972812609</v>
      </c>
      <c r="H864" s="3">
        <f t="shared" si="416"/>
        <v>31.54945188463185</v>
      </c>
      <c r="I864" s="3">
        <f t="shared" si="417"/>
        <v>513.43354017975764</v>
      </c>
      <c r="P864" s="3" t="str">
        <f t="shared" si="443"/>
        <v xml:space="preserve"> </v>
      </c>
      <c r="Q864" s="3" t="str">
        <f t="shared" si="426"/>
        <v xml:space="preserve"> </v>
      </c>
      <c r="R864" s="3" t="str">
        <f t="shared" si="427"/>
        <v xml:space="preserve"> </v>
      </c>
      <c r="S864" s="3" t="str">
        <f t="shared" si="428"/>
        <v xml:space="preserve"> </v>
      </c>
      <c r="T864" s="3" t="str">
        <f t="shared" si="429"/>
        <v xml:space="preserve"> </v>
      </c>
      <c r="U864" s="3" t="str">
        <f t="shared" si="430"/>
        <v xml:space="preserve"> </v>
      </c>
      <c r="V864" s="3" t="str">
        <f t="shared" si="431"/>
        <v xml:space="preserve"> </v>
      </c>
      <c r="W864" s="3" t="str">
        <f t="shared" si="432"/>
        <v xml:space="preserve"> </v>
      </c>
      <c r="X864" s="3" t="str">
        <f t="shared" si="433"/>
        <v xml:space="preserve"> </v>
      </c>
      <c r="Y864" s="3">
        <f t="shared" si="434"/>
        <v>0</v>
      </c>
      <c r="AA864" s="16" t="str">
        <f t="shared" si="435"/>
        <v>UprStage</v>
      </c>
      <c r="AC864" s="3">
        <f t="shared" si="436"/>
        <v>2.3982428571428556</v>
      </c>
      <c r="AD864" s="3">
        <f t="shared" si="437"/>
        <v>19.801588161411491</v>
      </c>
      <c r="AE864" s="3">
        <f t="shared" si="438"/>
        <v>2.4246571428571926</v>
      </c>
      <c r="AF864" s="3">
        <f t="shared" si="440"/>
        <v>11.455876646353975</v>
      </c>
      <c r="AH864" s="28">
        <f t="shared" si="441"/>
        <v>0.26300000000000001</v>
      </c>
      <c r="AI864" s="28">
        <f t="shared" si="442"/>
        <v>2.5446900494077322E-4</v>
      </c>
      <c r="AJ864" s="40">
        <f t="shared" si="439"/>
        <v>1.1455876646353974E-2</v>
      </c>
      <c r="AK864" s="28"/>
      <c r="AM864" s="14">
        <f>Rho_Coef0+Rho_Coef1*Solution!I864+Rho_Coef2*Solution!I864^2</f>
        <v>0.95164795744471575</v>
      </c>
      <c r="AO864" s="3" t="str">
        <f t="shared" si="420"/>
        <v xml:space="preserve"> </v>
      </c>
      <c r="AP864" s="3" t="str">
        <f t="shared" si="421"/>
        <v xml:space="preserve"> </v>
      </c>
      <c r="AQ864" s="3" t="str">
        <f t="shared" si="422"/>
        <v xml:space="preserve"> </v>
      </c>
      <c r="AR864" s="3" t="str">
        <f t="shared" si="423"/>
        <v xml:space="preserve"> </v>
      </c>
    </row>
    <row r="865" spans="1:44">
      <c r="A865" s="3">
        <f t="shared" si="424"/>
        <v>8.6199999999998607</v>
      </c>
      <c r="B865" s="3">
        <f t="shared" ref="B865:B928" si="444">MAX(P865:Y865)</f>
        <v>0</v>
      </c>
      <c r="C865" s="3">
        <f t="shared" ref="C865:C928" si="445">C864+AVERAGE(B864:B865)*DeltaT</f>
        <v>4.8229000000000486</v>
      </c>
      <c r="D865" s="14">
        <f t="shared" si="425"/>
        <v>-4.0085544735129736E-2</v>
      </c>
      <c r="E865" s="14">
        <f t="shared" si="418"/>
        <v>-0.1123437727139672</v>
      </c>
      <c r="F865" s="14">
        <f t="shared" ref="F865:F928" si="446">B865+D865+E865</f>
        <v>-0.15242931744909693</v>
      </c>
      <c r="G865" s="3">
        <f t="shared" si="419"/>
        <v>-13.30577503185757</v>
      </c>
      <c r="H865" s="3">
        <f t="shared" ref="H865:H928" si="447">H864+(G864*DeltaT)</f>
        <v>31.416095354903725</v>
      </c>
      <c r="I865" s="3">
        <f t="shared" ref="I865:I928" si="448">I864+(H864*DeltaT)+(0.5*G865*DeltaT^2)</f>
        <v>513.74836940985233</v>
      </c>
      <c r="P865" s="3" t="str">
        <f t="shared" si="443"/>
        <v xml:space="preserve"> </v>
      </c>
      <c r="Q865" s="3" t="str">
        <f t="shared" si="426"/>
        <v xml:space="preserve"> </v>
      </c>
      <c r="R865" s="3" t="str">
        <f t="shared" si="427"/>
        <v xml:space="preserve"> </v>
      </c>
      <c r="S865" s="3" t="str">
        <f t="shared" si="428"/>
        <v xml:space="preserve"> </v>
      </c>
      <c r="T865" s="3" t="str">
        <f t="shared" si="429"/>
        <v xml:space="preserve"> </v>
      </c>
      <c r="U865" s="3" t="str">
        <f t="shared" si="430"/>
        <v xml:space="preserve"> </v>
      </c>
      <c r="V865" s="3" t="str">
        <f t="shared" si="431"/>
        <v xml:space="preserve"> </v>
      </c>
      <c r="W865" s="3" t="str">
        <f t="shared" si="432"/>
        <v xml:space="preserve"> </v>
      </c>
      <c r="X865" s="3" t="str">
        <f t="shared" si="433"/>
        <v xml:space="preserve"> </v>
      </c>
      <c r="Y865" s="3">
        <f t="shared" si="434"/>
        <v>0</v>
      </c>
      <c r="AA865" s="16" t="str">
        <f t="shared" si="435"/>
        <v>UprStage</v>
      </c>
      <c r="AC865" s="3">
        <f t="shared" si="436"/>
        <v>2.3982428571428556</v>
      </c>
      <c r="AD865" s="3">
        <f t="shared" si="437"/>
        <v>19.801588161411491</v>
      </c>
      <c r="AE865" s="3">
        <f t="shared" si="438"/>
        <v>2.4246571428571926</v>
      </c>
      <c r="AF865" s="3">
        <f t="shared" si="440"/>
        <v>11.455876646353975</v>
      </c>
      <c r="AH865" s="28">
        <f t="shared" si="441"/>
        <v>0.26300000000000001</v>
      </c>
      <c r="AI865" s="28">
        <f t="shared" si="442"/>
        <v>2.5446900494077322E-4</v>
      </c>
      <c r="AJ865" s="40">
        <f t="shared" si="439"/>
        <v>1.1455876646353974E-2</v>
      </c>
      <c r="AK865" s="28"/>
      <c r="AM865" s="14">
        <f>Rho_Coef0+Rho_Coef1*Solution!I865+Rho_Coef2*Solution!I865^2</f>
        <v>0.95161885227512122</v>
      </c>
      <c r="AO865" s="3" t="str">
        <f t="shared" si="420"/>
        <v xml:space="preserve"> </v>
      </c>
      <c r="AP865" s="3" t="str">
        <f t="shared" si="421"/>
        <v xml:space="preserve"> </v>
      </c>
      <c r="AQ865" s="3" t="str">
        <f t="shared" si="422"/>
        <v xml:space="preserve"> </v>
      </c>
      <c r="AR865" s="3" t="str">
        <f t="shared" si="423"/>
        <v xml:space="preserve"> </v>
      </c>
    </row>
    <row r="866" spans="1:44">
      <c r="A866" s="3">
        <f t="shared" si="424"/>
        <v>8.6299999999998604</v>
      </c>
      <c r="B866" s="3">
        <f t="shared" si="444"/>
        <v>0</v>
      </c>
      <c r="C866" s="3">
        <f t="shared" si="445"/>
        <v>4.8229000000000486</v>
      </c>
      <c r="D866" s="14">
        <f t="shared" si="425"/>
        <v>-3.9745496600989333E-2</v>
      </c>
      <c r="E866" s="14">
        <f t="shared" si="418"/>
        <v>-0.1123437727139672</v>
      </c>
      <c r="F866" s="14">
        <f t="shared" si="446"/>
        <v>-0.15208926931495653</v>
      </c>
      <c r="G866" s="3">
        <f t="shared" si="419"/>
        <v>-13.27609173963666</v>
      </c>
      <c r="H866" s="3">
        <f t="shared" si="447"/>
        <v>31.28303760458515</v>
      </c>
      <c r="I866" s="3">
        <f t="shared" si="448"/>
        <v>514.06186655881436</v>
      </c>
      <c r="P866" s="3" t="str">
        <f t="shared" si="443"/>
        <v xml:space="preserve"> </v>
      </c>
      <c r="Q866" s="3" t="str">
        <f t="shared" si="426"/>
        <v xml:space="preserve"> </v>
      </c>
      <c r="R866" s="3" t="str">
        <f t="shared" si="427"/>
        <v xml:space="preserve"> </v>
      </c>
      <c r="S866" s="3" t="str">
        <f t="shared" si="428"/>
        <v xml:space="preserve"> </v>
      </c>
      <c r="T866" s="3" t="str">
        <f t="shared" si="429"/>
        <v xml:space="preserve"> </v>
      </c>
      <c r="U866" s="3" t="str">
        <f t="shared" si="430"/>
        <v xml:space="preserve"> </v>
      </c>
      <c r="V866" s="3" t="str">
        <f t="shared" si="431"/>
        <v xml:space="preserve"> </v>
      </c>
      <c r="W866" s="3" t="str">
        <f t="shared" si="432"/>
        <v xml:space="preserve"> </v>
      </c>
      <c r="X866" s="3" t="str">
        <f t="shared" si="433"/>
        <v xml:space="preserve"> </v>
      </c>
      <c r="Y866" s="3">
        <f t="shared" si="434"/>
        <v>0</v>
      </c>
      <c r="AA866" s="16" t="str">
        <f t="shared" si="435"/>
        <v>UprStage</v>
      </c>
      <c r="AC866" s="3">
        <f t="shared" si="436"/>
        <v>2.3982428571428556</v>
      </c>
      <c r="AD866" s="3">
        <f t="shared" si="437"/>
        <v>19.801588161411491</v>
      </c>
      <c r="AE866" s="3">
        <f t="shared" si="438"/>
        <v>2.4246571428571926</v>
      </c>
      <c r="AF866" s="3">
        <f t="shared" si="440"/>
        <v>11.455876646353975</v>
      </c>
      <c r="AH866" s="28">
        <f t="shared" si="441"/>
        <v>0.26300000000000001</v>
      </c>
      <c r="AI866" s="28">
        <f t="shared" si="442"/>
        <v>2.5446900494077322E-4</v>
      </c>
      <c r="AJ866" s="40">
        <f t="shared" si="439"/>
        <v>1.1455876646353974E-2</v>
      </c>
      <c r="AK866" s="28"/>
      <c r="AM866" s="14">
        <f>Rho_Coef0+Rho_Coef1*Solution!I866+Rho_Coef2*Solution!I866^2</f>
        <v>0.951589870923224</v>
      </c>
      <c r="AO866" s="3" t="str">
        <f t="shared" si="420"/>
        <v xml:space="preserve"> </v>
      </c>
      <c r="AP866" s="3" t="str">
        <f t="shared" si="421"/>
        <v xml:space="preserve"> </v>
      </c>
      <c r="AQ866" s="3" t="str">
        <f t="shared" si="422"/>
        <v xml:space="preserve"> </v>
      </c>
      <c r="AR866" s="3" t="str">
        <f t="shared" si="423"/>
        <v xml:space="preserve"> </v>
      </c>
    </row>
    <row r="867" spans="1:44">
      <c r="A867" s="3">
        <f t="shared" si="424"/>
        <v>8.6399999999998602</v>
      </c>
      <c r="B867" s="3">
        <f t="shared" si="444"/>
        <v>0</v>
      </c>
      <c r="C867" s="3">
        <f t="shared" si="445"/>
        <v>4.8229000000000486</v>
      </c>
      <c r="D867" s="14">
        <f t="shared" si="425"/>
        <v>-3.9407663379992373E-2</v>
      </c>
      <c r="E867" s="14">
        <f t="shared" si="418"/>
        <v>-0.1123437727139672</v>
      </c>
      <c r="F867" s="14">
        <f t="shared" si="446"/>
        <v>-0.15175143609395958</v>
      </c>
      <c r="G867" s="3">
        <f t="shared" si="419"/>
        <v>-13.246601790379529</v>
      </c>
      <c r="H867" s="3">
        <f t="shared" si="447"/>
        <v>31.150276687188782</v>
      </c>
      <c r="I867" s="3">
        <f t="shared" si="448"/>
        <v>514.37403460477071</v>
      </c>
      <c r="P867" s="3" t="str">
        <f t="shared" si="443"/>
        <v xml:space="preserve"> </v>
      </c>
      <c r="Q867" s="3" t="str">
        <f t="shared" si="426"/>
        <v xml:space="preserve"> </v>
      </c>
      <c r="R867" s="3" t="str">
        <f t="shared" si="427"/>
        <v xml:space="preserve"> </v>
      </c>
      <c r="S867" s="3" t="str">
        <f t="shared" si="428"/>
        <v xml:space="preserve"> </v>
      </c>
      <c r="T867" s="3" t="str">
        <f t="shared" si="429"/>
        <v xml:space="preserve"> </v>
      </c>
      <c r="U867" s="3" t="str">
        <f t="shared" si="430"/>
        <v xml:space="preserve"> </v>
      </c>
      <c r="V867" s="3" t="str">
        <f t="shared" si="431"/>
        <v xml:space="preserve"> </v>
      </c>
      <c r="W867" s="3" t="str">
        <f t="shared" si="432"/>
        <v xml:space="preserve"> </v>
      </c>
      <c r="X867" s="3" t="str">
        <f t="shared" si="433"/>
        <v xml:space="preserve"> </v>
      </c>
      <c r="Y867" s="3">
        <f t="shared" si="434"/>
        <v>0</v>
      </c>
      <c r="AA867" s="16" t="str">
        <f t="shared" si="435"/>
        <v>UprStage</v>
      </c>
      <c r="AC867" s="3">
        <f t="shared" si="436"/>
        <v>2.3982428571428556</v>
      </c>
      <c r="AD867" s="3">
        <f t="shared" si="437"/>
        <v>19.801588161411491</v>
      </c>
      <c r="AE867" s="3">
        <f t="shared" si="438"/>
        <v>2.4246571428571926</v>
      </c>
      <c r="AF867" s="3">
        <f t="shared" si="440"/>
        <v>11.455876646353975</v>
      </c>
      <c r="AH867" s="28">
        <f t="shared" si="441"/>
        <v>0.26300000000000001</v>
      </c>
      <c r="AI867" s="28">
        <f t="shared" si="442"/>
        <v>2.5446900494077322E-4</v>
      </c>
      <c r="AJ867" s="40">
        <f t="shared" si="439"/>
        <v>1.1455876646353974E-2</v>
      </c>
      <c r="AK867" s="28"/>
      <c r="AM867" s="14">
        <f>Rho_Coef0+Rho_Coef1*Solution!I867+Rho_Coef2*Solution!I867^2</f>
        <v>0.95156101310519492</v>
      </c>
      <c r="AO867" s="3" t="str">
        <f t="shared" si="420"/>
        <v xml:space="preserve"> </v>
      </c>
      <c r="AP867" s="3" t="str">
        <f t="shared" si="421"/>
        <v xml:space="preserve"> </v>
      </c>
      <c r="AQ867" s="3" t="str">
        <f t="shared" si="422"/>
        <v xml:space="preserve"> </v>
      </c>
      <c r="AR867" s="3" t="str">
        <f t="shared" si="423"/>
        <v xml:space="preserve"> </v>
      </c>
    </row>
    <row r="868" spans="1:44">
      <c r="A868" s="3">
        <f t="shared" si="424"/>
        <v>8.64999999999986</v>
      </c>
      <c r="B868" s="3">
        <f t="shared" si="444"/>
        <v>0</v>
      </c>
      <c r="C868" s="3">
        <f t="shared" si="445"/>
        <v>4.8229000000000486</v>
      </c>
      <c r="D868" s="14">
        <f t="shared" si="425"/>
        <v>-3.9072030255786726E-2</v>
      </c>
      <c r="E868" s="14">
        <f t="shared" si="418"/>
        <v>-0.1123437727139672</v>
      </c>
      <c r="F868" s="14">
        <f t="shared" si="446"/>
        <v>-0.15141580296975393</v>
      </c>
      <c r="G868" s="3">
        <f t="shared" si="419"/>
        <v>-13.217303890745416</v>
      </c>
      <c r="H868" s="3">
        <f t="shared" si="447"/>
        <v>31.017810669284987</v>
      </c>
      <c r="I868" s="3">
        <f t="shared" si="448"/>
        <v>514.68487650644806</v>
      </c>
      <c r="P868" s="3" t="str">
        <f t="shared" si="443"/>
        <v xml:space="preserve"> </v>
      </c>
      <c r="Q868" s="3" t="str">
        <f t="shared" si="426"/>
        <v xml:space="preserve"> </v>
      </c>
      <c r="R868" s="3" t="str">
        <f t="shared" si="427"/>
        <v xml:space="preserve"> </v>
      </c>
      <c r="S868" s="3" t="str">
        <f t="shared" si="428"/>
        <v xml:space="preserve"> </v>
      </c>
      <c r="T868" s="3" t="str">
        <f t="shared" si="429"/>
        <v xml:space="preserve"> </v>
      </c>
      <c r="U868" s="3" t="str">
        <f t="shared" si="430"/>
        <v xml:space="preserve"> </v>
      </c>
      <c r="V868" s="3" t="str">
        <f t="shared" si="431"/>
        <v xml:space="preserve"> </v>
      </c>
      <c r="W868" s="3" t="str">
        <f t="shared" si="432"/>
        <v xml:space="preserve"> </v>
      </c>
      <c r="X868" s="3" t="str">
        <f t="shared" si="433"/>
        <v xml:space="preserve"> </v>
      </c>
      <c r="Y868" s="3">
        <f t="shared" si="434"/>
        <v>0</v>
      </c>
      <c r="AA868" s="16" t="str">
        <f t="shared" si="435"/>
        <v>UprStage</v>
      </c>
      <c r="AC868" s="3">
        <f t="shared" si="436"/>
        <v>2.3982428571428556</v>
      </c>
      <c r="AD868" s="3">
        <f t="shared" si="437"/>
        <v>19.801588161411491</v>
      </c>
      <c r="AE868" s="3">
        <f t="shared" si="438"/>
        <v>2.4246571428571926</v>
      </c>
      <c r="AF868" s="3">
        <f t="shared" si="440"/>
        <v>11.455876646353975</v>
      </c>
      <c r="AH868" s="28">
        <f t="shared" si="441"/>
        <v>0.26300000000000001</v>
      </c>
      <c r="AI868" s="28">
        <f t="shared" si="442"/>
        <v>2.5446900494077322E-4</v>
      </c>
      <c r="AJ868" s="40">
        <f t="shared" si="439"/>
        <v>1.1455876646353974E-2</v>
      </c>
      <c r="AK868" s="28"/>
      <c r="AM868" s="14">
        <f>Rho_Coef0+Rho_Coef1*Solution!I868+Rho_Coef2*Solution!I868^2</f>
        <v>0.95153227853906008</v>
      </c>
      <c r="AO868" s="3" t="str">
        <f t="shared" si="420"/>
        <v xml:space="preserve"> </v>
      </c>
      <c r="AP868" s="3" t="str">
        <f t="shared" si="421"/>
        <v xml:space="preserve"> </v>
      </c>
      <c r="AQ868" s="3" t="str">
        <f t="shared" si="422"/>
        <v xml:space="preserve"> </v>
      </c>
      <c r="AR868" s="3" t="str">
        <f t="shared" si="423"/>
        <v xml:space="preserve"> </v>
      </c>
    </row>
    <row r="869" spans="1:44">
      <c r="A869" s="3">
        <f t="shared" si="424"/>
        <v>8.6599999999998598</v>
      </c>
      <c r="B869" s="3">
        <f t="shared" si="444"/>
        <v>0</v>
      </c>
      <c r="C869" s="3">
        <f t="shared" si="445"/>
        <v>4.8229000000000486</v>
      </c>
      <c r="D869" s="14">
        <f t="shared" si="425"/>
        <v>-3.8738582552881755E-2</v>
      </c>
      <c r="E869" s="14">
        <f t="shared" si="418"/>
        <v>-0.1123437727139672</v>
      </c>
      <c r="F869" s="14">
        <f t="shared" si="446"/>
        <v>-0.15108235526684896</v>
      </c>
      <c r="G869" s="3">
        <f t="shared" si="419"/>
        <v>-13.188196759689575</v>
      </c>
      <c r="H869" s="3">
        <f t="shared" si="447"/>
        <v>30.885637630377534</v>
      </c>
      <c r="I869" s="3">
        <f t="shared" si="448"/>
        <v>514.99439520330293</v>
      </c>
      <c r="P869" s="3" t="str">
        <f t="shared" si="443"/>
        <v xml:space="preserve"> </v>
      </c>
      <c r="Q869" s="3" t="str">
        <f t="shared" si="426"/>
        <v xml:space="preserve"> </v>
      </c>
      <c r="R869" s="3" t="str">
        <f t="shared" si="427"/>
        <v xml:space="preserve"> </v>
      </c>
      <c r="S869" s="3" t="str">
        <f t="shared" si="428"/>
        <v xml:space="preserve"> </v>
      </c>
      <c r="T869" s="3" t="str">
        <f t="shared" si="429"/>
        <v xml:space="preserve"> </v>
      </c>
      <c r="U869" s="3" t="str">
        <f t="shared" si="430"/>
        <v xml:space="preserve"> </v>
      </c>
      <c r="V869" s="3" t="str">
        <f t="shared" si="431"/>
        <v xml:space="preserve"> </v>
      </c>
      <c r="W869" s="3" t="str">
        <f t="shared" si="432"/>
        <v xml:space="preserve"> </v>
      </c>
      <c r="X869" s="3" t="str">
        <f t="shared" si="433"/>
        <v xml:space="preserve"> </v>
      </c>
      <c r="Y869" s="3">
        <f t="shared" si="434"/>
        <v>0</v>
      </c>
      <c r="AA869" s="16" t="str">
        <f t="shared" si="435"/>
        <v>UprStage</v>
      </c>
      <c r="AC869" s="3">
        <f t="shared" si="436"/>
        <v>2.3982428571428556</v>
      </c>
      <c r="AD869" s="3">
        <f t="shared" si="437"/>
        <v>19.801588161411491</v>
      </c>
      <c r="AE869" s="3">
        <f t="shared" si="438"/>
        <v>2.4246571428571926</v>
      </c>
      <c r="AF869" s="3">
        <f t="shared" si="440"/>
        <v>11.455876646353975</v>
      </c>
      <c r="AH869" s="28">
        <f t="shared" si="441"/>
        <v>0.26300000000000001</v>
      </c>
      <c r="AI869" s="28">
        <f t="shared" si="442"/>
        <v>2.5446900494077322E-4</v>
      </c>
      <c r="AJ869" s="40">
        <f t="shared" si="439"/>
        <v>1.1455876646353974E-2</v>
      </c>
      <c r="AK869" s="28"/>
      <c r="AM869" s="14">
        <f>Rho_Coef0+Rho_Coef1*Solution!I869+Rho_Coef2*Solution!I869^2</f>
        <v>0.95150366694468747</v>
      </c>
      <c r="AO869" s="3" t="str">
        <f t="shared" si="420"/>
        <v xml:space="preserve"> </v>
      </c>
      <c r="AP869" s="3" t="str">
        <f t="shared" si="421"/>
        <v xml:space="preserve"> </v>
      </c>
      <c r="AQ869" s="3" t="str">
        <f t="shared" si="422"/>
        <v xml:space="preserve"> </v>
      </c>
      <c r="AR869" s="3" t="str">
        <f t="shared" si="423"/>
        <v xml:space="preserve"> </v>
      </c>
    </row>
    <row r="870" spans="1:44">
      <c r="A870" s="3">
        <f t="shared" si="424"/>
        <v>8.6699999999998596</v>
      </c>
      <c r="B870" s="3">
        <f t="shared" si="444"/>
        <v>0</v>
      </c>
      <c r="C870" s="3">
        <f t="shared" si="445"/>
        <v>4.8229000000000486</v>
      </c>
      <c r="D870" s="14">
        <f t="shared" si="425"/>
        <v>-3.8407305735137343E-2</v>
      </c>
      <c r="E870" s="14">
        <f t="shared" si="418"/>
        <v>-0.1123437727139672</v>
      </c>
      <c r="F870" s="14">
        <f t="shared" si="446"/>
        <v>-0.15075107844910454</v>
      </c>
      <c r="G870" s="3">
        <f t="shared" si="419"/>
        <v>-13.159279128331363</v>
      </c>
      <c r="H870" s="3">
        <f t="shared" si="447"/>
        <v>30.753755662780637</v>
      </c>
      <c r="I870" s="3">
        <f t="shared" si="448"/>
        <v>515.30259361565027</v>
      </c>
      <c r="P870" s="3" t="str">
        <f t="shared" si="443"/>
        <v xml:space="preserve"> </v>
      </c>
      <c r="Q870" s="3" t="str">
        <f t="shared" si="426"/>
        <v xml:space="preserve"> </v>
      </c>
      <c r="R870" s="3" t="str">
        <f t="shared" si="427"/>
        <v xml:space="preserve"> </v>
      </c>
      <c r="S870" s="3" t="str">
        <f t="shared" si="428"/>
        <v xml:space="preserve"> </v>
      </c>
      <c r="T870" s="3" t="str">
        <f t="shared" si="429"/>
        <v xml:space="preserve"> </v>
      </c>
      <c r="U870" s="3" t="str">
        <f t="shared" si="430"/>
        <v xml:space="preserve"> </v>
      </c>
      <c r="V870" s="3" t="str">
        <f t="shared" si="431"/>
        <v xml:space="preserve"> </v>
      </c>
      <c r="W870" s="3" t="str">
        <f t="shared" si="432"/>
        <v xml:space="preserve"> </v>
      </c>
      <c r="X870" s="3" t="str">
        <f t="shared" si="433"/>
        <v xml:space="preserve"> </v>
      </c>
      <c r="Y870" s="3">
        <f t="shared" si="434"/>
        <v>0</v>
      </c>
      <c r="AA870" s="16" t="str">
        <f t="shared" si="435"/>
        <v>UprStage</v>
      </c>
      <c r="AC870" s="3">
        <f t="shared" si="436"/>
        <v>2.3982428571428556</v>
      </c>
      <c r="AD870" s="3">
        <f t="shared" si="437"/>
        <v>19.801588161411491</v>
      </c>
      <c r="AE870" s="3">
        <f t="shared" si="438"/>
        <v>2.4246571428571926</v>
      </c>
      <c r="AF870" s="3">
        <f t="shared" si="440"/>
        <v>11.455876646353975</v>
      </c>
      <c r="AH870" s="28">
        <f t="shared" si="441"/>
        <v>0.26300000000000001</v>
      </c>
      <c r="AI870" s="28">
        <f t="shared" si="442"/>
        <v>2.5446900494077322E-4</v>
      </c>
      <c r="AJ870" s="40">
        <f t="shared" si="439"/>
        <v>1.1455876646353974E-2</v>
      </c>
      <c r="AK870" s="28"/>
      <c r="AM870" s="14">
        <f>Rho_Coef0+Rho_Coef1*Solution!I870+Rho_Coef2*Solution!I870^2</f>
        <v>0.95147517804377502</v>
      </c>
      <c r="AO870" s="3" t="str">
        <f t="shared" si="420"/>
        <v xml:space="preserve"> </v>
      </c>
      <c r="AP870" s="3" t="str">
        <f t="shared" si="421"/>
        <v xml:space="preserve"> </v>
      </c>
      <c r="AQ870" s="3" t="str">
        <f t="shared" si="422"/>
        <v xml:space="preserve"> </v>
      </c>
      <c r="AR870" s="3" t="str">
        <f t="shared" si="423"/>
        <v xml:space="preserve"> </v>
      </c>
    </row>
    <row r="871" spans="1:44">
      <c r="A871" s="3">
        <f t="shared" si="424"/>
        <v>8.6799999999998594</v>
      </c>
      <c r="B871" s="3">
        <f t="shared" si="444"/>
        <v>0</v>
      </c>
      <c r="C871" s="3">
        <f t="shared" si="445"/>
        <v>4.8229000000000486</v>
      </c>
      <c r="D871" s="14">
        <f t="shared" si="425"/>
        <v>-3.8078185404272553E-2</v>
      </c>
      <c r="E871" s="14">
        <f t="shared" si="418"/>
        <v>-0.1123437727139672</v>
      </c>
      <c r="F871" s="14">
        <f t="shared" si="446"/>
        <v>-0.15042195811823975</v>
      </c>
      <c r="G871" s="3">
        <f t="shared" si="419"/>
        <v>-13.130549739824064</v>
      </c>
      <c r="H871" s="3">
        <f t="shared" si="447"/>
        <v>30.622162871497324</v>
      </c>
      <c r="I871" s="3">
        <f t="shared" si="448"/>
        <v>515.60947464479113</v>
      </c>
      <c r="P871" s="3" t="str">
        <f t="shared" si="443"/>
        <v xml:space="preserve"> </v>
      </c>
      <c r="Q871" s="3" t="str">
        <f t="shared" si="426"/>
        <v xml:space="preserve"> </v>
      </c>
      <c r="R871" s="3" t="str">
        <f t="shared" si="427"/>
        <v xml:space="preserve"> </v>
      </c>
      <c r="S871" s="3" t="str">
        <f t="shared" si="428"/>
        <v xml:space="preserve"> </v>
      </c>
      <c r="T871" s="3" t="str">
        <f t="shared" si="429"/>
        <v xml:space="preserve"> </v>
      </c>
      <c r="U871" s="3" t="str">
        <f t="shared" si="430"/>
        <v xml:space="preserve"> </v>
      </c>
      <c r="V871" s="3" t="str">
        <f t="shared" si="431"/>
        <v xml:space="preserve"> </v>
      </c>
      <c r="W871" s="3" t="str">
        <f t="shared" si="432"/>
        <v xml:space="preserve"> </v>
      </c>
      <c r="X871" s="3" t="str">
        <f t="shared" si="433"/>
        <v xml:space="preserve"> </v>
      </c>
      <c r="Y871" s="3">
        <f t="shared" si="434"/>
        <v>0</v>
      </c>
      <c r="AA871" s="16" t="str">
        <f t="shared" si="435"/>
        <v>UprStage</v>
      </c>
      <c r="AC871" s="3">
        <f t="shared" si="436"/>
        <v>2.3982428571428556</v>
      </c>
      <c r="AD871" s="3">
        <f t="shared" si="437"/>
        <v>19.801588161411491</v>
      </c>
      <c r="AE871" s="3">
        <f t="shared" si="438"/>
        <v>2.4246571428571926</v>
      </c>
      <c r="AF871" s="3">
        <f t="shared" si="440"/>
        <v>11.455876646353975</v>
      </c>
      <c r="AH871" s="28">
        <f t="shared" si="441"/>
        <v>0.26300000000000001</v>
      </c>
      <c r="AI871" s="28">
        <f t="shared" si="442"/>
        <v>2.5446900494077322E-4</v>
      </c>
      <c r="AJ871" s="40">
        <f t="shared" si="439"/>
        <v>1.1455876646353974E-2</v>
      </c>
      <c r="AK871" s="28"/>
      <c r="AM871" s="14">
        <f>Rho_Coef0+Rho_Coef1*Solution!I871+Rho_Coef2*Solution!I871^2</f>
        <v>0.95144681155983846</v>
      </c>
      <c r="AO871" s="3" t="str">
        <f t="shared" si="420"/>
        <v xml:space="preserve"> </v>
      </c>
      <c r="AP871" s="3" t="str">
        <f t="shared" si="421"/>
        <v xml:space="preserve"> </v>
      </c>
      <c r="AQ871" s="3" t="str">
        <f t="shared" si="422"/>
        <v xml:space="preserve"> </v>
      </c>
      <c r="AR871" s="3" t="str">
        <f t="shared" si="423"/>
        <v xml:space="preserve"> </v>
      </c>
    </row>
    <row r="872" spans="1:44">
      <c r="A872" s="3">
        <f t="shared" si="424"/>
        <v>8.6899999999998592</v>
      </c>
      <c r="B872" s="3">
        <f t="shared" si="444"/>
        <v>0</v>
      </c>
      <c r="C872" s="3">
        <f t="shared" si="445"/>
        <v>4.8229000000000486</v>
      </c>
      <c r="D872" s="14">
        <f t="shared" si="425"/>
        <v>-3.7751207298393367E-2</v>
      </c>
      <c r="E872" s="14">
        <f t="shared" si="418"/>
        <v>-0.1123437727139672</v>
      </c>
      <c r="F872" s="14">
        <f t="shared" si="446"/>
        <v>-0.15009498001236057</v>
      </c>
      <c r="G872" s="3">
        <f t="shared" si="419"/>
        <v>-13.102007349226376</v>
      </c>
      <c r="H872" s="3">
        <f t="shared" si="447"/>
        <v>30.490857374099082</v>
      </c>
      <c r="I872" s="3">
        <f t="shared" si="448"/>
        <v>515.91504117313866</v>
      </c>
      <c r="P872" s="3" t="str">
        <f t="shared" si="443"/>
        <v xml:space="preserve"> </v>
      </c>
      <c r="Q872" s="3" t="str">
        <f t="shared" si="426"/>
        <v xml:space="preserve"> </v>
      </c>
      <c r="R872" s="3" t="str">
        <f t="shared" si="427"/>
        <v xml:space="preserve"> </v>
      </c>
      <c r="S872" s="3" t="str">
        <f t="shared" si="428"/>
        <v xml:space="preserve"> </v>
      </c>
      <c r="T872" s="3" t="str">
        <f t="shared" si="429"/>
        <v xml:space="preserve"> </v>
      </c>
      <c r="U872" s="3" t="str">
        <f t="shared" si="430"/>
        <v xml:space="preserve"> </v>
      </c>
      <c r="V872" s="3" t="str">
        <f t="shared" si="431"/>
        <v xml:space="preserve"> </v>
      </c>
      <c r="W872" s="3" t="str">
        <f t="shared" si="432"/>
        <v xml:space="preserve"> </v>
      </c>
      <c r="X872" s="3" t="str">
        <f t="shared" si="433"/>
        <v xml:space="preserve"> </v>
      </c>
      <c r="Y872" s="3">
        <f t="shared" si="434"/>
        <v>0</v>
      </c>
      <c r="AA872" s="16" t="str">
        <f t="shared" si="435"/>
        <v>UprStage</v>
      </c>
      <c r="AC872" s="3">
        <f t="shared" si="436"/>
        <v>2.3982428571428556</v>
      </c>
      <c r="AD872" s="3">
        <f t="shared" si="437"/>
        <v>19.801588161411491</v>
      </c>
      <c r="AE872" s="3">
        <f t="shared" si="438"/>
        <v>2.4246571428571926</v>
      </c>
      <c r="AF872" s="3">
        <f t="shared" si="440"/>
        <v>11.455876646353975</v>
      </c>
      <c r="AH872" s="28">
        <f t="shared" si="441"/>
        <v>0.26300000000000001</v>
      </c>
      <c r="AI872" s="28">
        <f t="shared" si="442"/>
        <v>2.5446900494077322E-4</v>
      </c>
      <c r="AJ872" s="40">
        <f t="shared" si="439"/>
        <v>1.1455876646353974E-2</v>
      </c>
      <c r="AK872" s="28"/>
      <c r="AM872" s="14">
        <f>Rho_Coef0+Rho_Coef1*Solution!I872+Rho_Coef2*Solution!I872^2</f>
        <v>0.95141856721819884</v>
      </c>
      <c r="AO872" s="3" t="str">
        <f t="shared" si="420"/>
        <v xml:space="preserve"> </v>
      </c>
      <c r="AP872" s="3" t="str">
        <f t="shared" si="421"/>
        <v xml:space="preserve"> </v>
      </c>
      <c r="AQ872" s="3" t="str">
        <f t="shared" si="422"/>
        <v xml:space="preserve"> </v>
      </c>
      <c r="AR872" s="3" t="str">
        <f t="shared" si="423"/>
        <v xml:space="preserve"> </v>
      </c>
    </row>
    <row r="873" spans="1:44">
      <c r="A873" s="3">
        <f t="shared" si="424"/>
        <v>8.699999999999859</v>
      </c>
      <c r="B873" s="3">
        <f t="shared" si="444"/>
        <v>0</v>
      </c>
      <c r="C873" s="3">
        <f t="shared" si="445"/>
        <v>4.8229000000000486</v>
      </c>
      <c r="D873" s="14">
        <f t="shared" si="425"/>
        <v>-3.7426357290539364E-2</v>
      </c>
      <c r="E873" s="14">
        <f t="shared" si="418"/>
        <v>-0.1123437727139672</v>
      </c>
      <c r="F873" s="14">
        <f t="shared" si="446"/>
        <v>-0.14977013000450656</v>
      </c>
      <c r="G873" s="3">
        <f t="shared" si="419"/>
        <v>-13.073650723375538</v>
      </c>
      <c r="H873" s="3">
        <f t="shared" si="447"/>
        <v>30.35983730060682</v>
      </c>
      <c r="I873" s="3">
        <f t="shared" si="448"/>
        <v>516.21929606434355</v>
      </c>
      <c r="P873" s="3" t="str">
        <f t="shared" si="443"/>
        <v xml:space="preserve"> </v>
      </c>
      <c r="Q873" s="3" t="str">
        <f t="shared" si="426"/>
        <v xml:space="preserve"> </v>
      </c>
      <c r="R873" s="3" t="str">
        <f t="shared" si="427"/>
        <v xml:space="preserve"> </v>
      </c>
      <c r="S873" s="3" t="str">
        <f t="shared" si="428"/>
        <v xml:space="preserve"> </v>
      </c>
      <c r="T873" s="3" t="str">
        <f t="shared" si="429"/>
        <v xml:space="preserve"> </v>
      </c>
      <c r="U873" s="3" t="str">
        <f t="shared" si="430"/>
        <v xml:space="preserve"> </v>
      </c>
      <c r="V873" s="3" t="str">
        <f t="shared" si="431"/>
        <v xml:space="preserve"> </v>
      </c>
      <c r="W873" s="3" t="str">
        <f t="shared" si="432"/>
        <v xml:space="preserve"> </v>
      </c>
      <c r="X873" s="3" t="str">
        <f t="shared" si="433"/>
        <v xml:space="preserve"> </v>
      </c>
      <c r="Y873" s="3">
        <f t="shared" si="434"/>
        <v>0</v>
      </c>
      <c r="AA873" s="16" t="str">
        <f t="shared" si="435"/>
        <v>UprStage</v>
      </c>
      <c r="AC873" s="3">
        <f t="shared" si="436"/>
        <v>2.3982428571428556</v>
      </c>
      <c r="AD873" s="3">
        <f t="shared" si="437"/>
        <v>19.801588161411491</v>
      </c>
      <c r="AE873" s="3">
        <f t="shared" si="438"/>
        <v>2.4246571428571926</v>
      </c>
      <c r="AF873" s="3">
        <f t="shared" si="440"/>
        <v>11.455876646353975</v>
      </c>
      <c r="AH873" s="28">
        <f t="shared" si="441"/>
        <v>0.26300000000000001</v>
      </c>
      <c r="AI873" s="28">
        <f t="shared" si="442"/>
        <v>2.5446900494077322E-4</v>
      </c>
      <c r="AJ873" s="40">
        <f t="shared" si="439"/>
        <v>1.1455876646353974E-2</v>
      </c>
      <c r="AK873" s="28"/>
      <c r="AM873" s="14">
        <f>Rho_Coef0+Rho_Coef1*Solution!I873+Rho_Coef2*Solution!I873^2</f>
        <v>0.95139044474597123</v>
      </c>
      <c r="AO873" s="3" t="str">
        <f t="shared" si="420"/>
        <v xml:space="preserve"> </v>
      </c>
      <c r="AP873" s="3" t="str">
        <f t="shared" si="421"/>
        <v xml:space="preserve"> </v>
      </c>
      <c r="AQ873" s="3" t="str">
        <f t="shared" si="422"/>
        <v xml:space="preserve"> </v>
      </c>
      <c r="AR873" s="3" t="str">
        <f t="shared" si="423"/>
        <v xml:space="preserve"> </v>
      </c>
    </row>
    <row r="874" spans="1:44">
      <c r="A874" s="3">
        <f t="shared" si="424"/>
        <v>8.7099999999998587</v>
      </c>
      <c r="B874" s="3">
        <f t="shared" si="444"/>
        <v>0</v>
      </c>
      <c r="C874" s="3">
        <f t="shared" si="445"/>
        <v>4.8229000000000486</v>
      </c>
      <c r="D874" s="14">
        <f t="shared" si="425"/>
        <v>-3.7103621387249042E-2</v>
      </c>
      <c r="E874" s="14">
        <f t="shared" si="418"/>
        <v>-0.1123437727139672</v>
      </c>
      <c r="F874" s="14">
        <f t="shared" si="446"/>
        <v>-0.14944739410121624</v>
      </c>
      <c r="G874" s="3">
        <f t="shared" si="419"/>
        <v>-13.045478640762109</v>
      </c>
      <c r="H874" s="3">
        <f t="shared" si="447"/>
        <v>30.229100793373064</v>
      </c>
      <c r="I874" s="3">
        <f t="shared" si="448"/>
        <v>516.52224216341756</v>
      </c>
      <c r="P874" s="3" t="str">
        <f t="shared" si="443"/>
        <v xml:space="preserve"> </v>
      </c>
      <c r="Q874" s="3" t="str">
        <f t="shared" si="426"/>
        <v xml:space="preserve"> </v>
      </c>
      <c r="R874" s="3" t="str">
        <f t="shared" si="427"/>
        <v xml:space="preserve"> </v>
      </c>
      <c r="S874" s="3" t="str">
        <f t="shared" si="428"/>
        <v xml:space="preserve"> </v>
      </c>
      <c r="T874" s="3" t="str">
        <f t="shared" si="429"/>
        <v xml:space="preserve"> </v>
      </c>
      <c r="U874" s="3" t="str">
        <f t="shared" si="430"/>
        <v xml:space="preserve"> </v>
      </c>
      <c r="V874" s="3" t="str">
        <f t="shared" si="431"/>
        <v xml:space="preserve"> </v>
      </c>
      <c r="W874" s="3" t="str">
        <f t="shared" si="432"/>
        <v xml:space="preserve"> </v>
      </c>
      <c r="X874" s="3" t="str">
        <f t="shared" si="433"/>
        <v xml:space="preserve"> </v>
      </c>
      <c r="Y874" s="3">
        <f t="shared" si="434"/>
        <v>0</v>
      </c>
      <c r="AA874" s="16" t="str">
        <f t="shared" si="435"/>
        <v>UprStage</v>
      </c>
      <c r="AC874" s="3">
        <f t="shared" si="436"/>
        <v>2.3982428571428556</v>
      </c>
      <c r="AD874" s="3">
        <f t="shared" si="437"/>
        <v>19.801588161411491</v>
      </c>
      <c r="AE874" s="3">
        <f t="shared" si="438"/>
        <v>2.4246571428571926</v>
      </c>
      <c r="AF874" s="3">
        <f t="shared" si="440"/>
        <v>11.455876646353975</v>
      </c>
      <c r="AH874" s="28">
        <f t="shared" si="441"/>
        <v>0.26300000000000001</v>
      </c>
      <c r="AI874" s="28">
        <f t="shared" si="442"/>
        <v>2.5446900494077322E-4</v>
      </c>
      <c r="AJ874" s="40">
        <f t="shared" si="439"/>
        <v>1.1455876646353974E-2</v>
      </c>
      <c r="AK874" s="28"/>
      <c r="AM874" s="14">
        <f>Rho_Coef0+Rho_Coef1*Solution!I874+Rho_Coef2*Solution!I874^2</f>
        <v>0.95136244387205171</v>
      </c>
      <c r="AO874" s="3" t="str">
        <f t="shared" si="420"/>
        <v xml:space="preserve"> </v>
      </c>
      <c r="AP874" s="3" t="str">
        <f t="shared" si="421"/>
        <v xml:space="preserve"> </v>
      </c>
      <c r="AQ874" s="3" t="str">
        <f t="shared" si="422"/>
        <v xml:space="preserve"> </v>
      </c>
      <c r="AR874" s="3" t="str">
        <f t="shared" si="423"/>
        <v xml:space="preserve"> </v>
      </c>
    </row>
    <row r="875" spans="1:44">
      <c r="A875" s="3">
        <f t="shared" si="424"/>
        <v>8.7199999999998585</v>
      </c>
      <c r="B875" s="3">
        <f t="shared" si="444"/>
        <v>0</v>
      </c>
      <c r="C875" s="3">
        <f t="shared" si="445"/>
        <v>4.8229000000000486</v>
      </c>
      <c r="D875" s="14">
        <f t="shared" si="425"/>
        <v>-3.6782985727143475E-2</v>
      </c>
      <c r="E875" s="14">
        <f t="shared" si="418"/>
        <v>-0.1123437727139672</v>
      </c>
      <c r="F875" s="14">
        <f t="shared" si="446"/>
        <v>-0.14912675844111067</v>
      </c>
      <c r="G875" s="3">
        <f t="shared" si="419"/>
        <v>-13.017489891406328</v>
      </c>
      <c r="H875" s="3">
        <f t="shared" si="447"/>
        <v>30.098646006965442</v>
      </c>
      <c r="I875" s="3">
        <f t="shared" si="448"/>
        <v>516.82388229685671</v>
      </c>
      <c r="P875" s="3" t="str">
        <f t="shared" si="443"/>
        <v xml:space="preserve"> </v>
      </c>
      <c r="Q875" s="3" t="str">
        <f t="shared" si="426"/>
        <v xml:space="preserve"> </v>
      </c>
      <c r="R875" s="3" t="str">
        <f t="shared" si="427"/>
        <v xml:space="preserve"> </v>
      </c>
      <c r="S875" s="3" t="str">
        <f t="shared" si="428"/>
        <v xml:space="preserve"> </v>
      </c>
      <c r="T875" s="3" t="str">
        <f t="shared" si="429"/>
        <v xml:space="preserve"> </v>
      </c>
      <c r="U875" s="3" t="str">
        <f t="shared" si="430"/>
        <v xml:space="preserve"> </v>
      </c>
      <c r="V875" s="3" t="str">
        <f t="shared" si="431"/>
        <v xml:space="preserve"> </v>
      </c>
      <c r="W875" s="3" t="str">
        <f t="shared" si="432"/>
        <v xml:space="preserve"> </v>
      </c>
      <c r="X875" s="3" t="str">
        <f t="shared" si="433"/>
        <v xml:space="preserve"> </v>
      </c>
      <c r="Y875" s="3">
        <f t="shared" si="434"/>
        <v>0</v>
      </c>
      <c r="AA875" s="16" t="str">
        <f t="shared" si="435"/>
        <v>UprStage</v>
      </c>
      <c r="AC875" s="3">
        <f t="shared" si="436"/>
        <v>2.3982428571428556</v>
      </c>
      <c r="AD875" s="3">
        <f t="shared" si="437"/>
        <v>19.801588161411491</v>
      </c>
      <c r="AE875" s="3">
        <f t="shared" si="438"/>
        <v>2.4246571428571926</v>
      </c>
      <c r="AF875" s="3">
        <f t="shared" si="440"/>
        <v>11.455876646353975</v>
      </c>
      <c r="AH875" s="28">
        <f t="shared" si="441"/>
        <v>0.26300000000000001</v>
      </c>
      <c r="AI875" s="28">
        <f t="shared" si="442"/>
        <v>2.5446900494077322E-4</v>
      </c>
      <c r="AJ875" s="40">
        <f t="shared" si="439"/>
        <v>1.1455876646353974E-2</v>
      </c>
      <c r="AK875" s="28"/>
      <c r="AM875" s="14">
        <f>Rho_Coef0+Rho_Coef1*Solution!I875+Rho_Coef2*Solution!I875^2</f>
        <v>0.95133456432710639</v>
      </c>
      <c r="AO875" s="3" t="str">
        <f t="shared" si="420"/>
        <v xml:space="preserve"> </v>
      </c>
      <c r="AP875" s="3" t="str">
        <f t="shared" si="421"/>
        <v xml:space="preserve"> </v>
      </c>
      <c r="AQ875" s="3" t="str">
        <f t="shared" si="422"/>
        <v xml:space="preserve"> </v>
      </c>
      <c r="AR875" s="3" t="str">
        <f t="shared" si="423"/>
        <v xml:space="preserve"> </v>
      </c>
    </row>
    <row r="876" spans="1:44">
      <c r="A876" s="3">
        <f t="shared" si="424"/>
        <v>8.7299999999998583</v>
      </c>
      <c r="B876" s="3">
        <f t="shared" si="444"/>
        <v>0</v>
      </c>
      <c r="C876" s="3">
        <f t="shared" si="445"/>
        <v>4.8229000000000486</v>
      </c>
      <c r="D876" s="14">
        <f t="shared" si="425"/>
        <v>-3.6464436579528053E-2</v>
      </c>
      <c r="E876" s="14">
        <f t="shared" si="418"/>
        <v>-0.1123437727139672</v>
      </c>
      <c r="F876" s="14">
        <f t="shared" si="446"/>
        <v>-0.14880820929349525</v>
      </c>
      <c r="G876" s="3">
        <f t="shared" si="419"/>
        <v>-12.989683276736047</v>
      </c>
      <c r="H876" s="3">
        <f t="shared" si="447"/>
        <v>29.968471108051379</v>
      </c>
      <c r="I876" s="3">
        <f t="shared" si="448"/>
        <v>517.1242192727625</v>
      </c>
      <c r="P876" s="3" t="str">
        <f t="shared" si="443"/>
        <v xml:space="preserve"> </v>
      </c>
      <c r="Q876" s="3" t="str">
        <f t="shared" si="426"/>
        <v xml:space="preserve"> </v>
      </c>
      <c r="R876" s="3" t="str">
        <f t="shared" si="427"/>
        <v xml:space="preserve"> </v>
      </c>
      <c r="S876" s="3" t="str">
        <f t="shared" si="428"/>
        <v xml:space="preserve"> </v>
      </c>
      <c r="T876" s="3" t="str">
        <f t="shared" si="429"/>
        <v xml:space="preserve"> </v>
      </c>
      <c r="U876" s="3" t="str">
        <f t="shared" si="430"/>
        <v xml:space="preserve"> </v>
      </c>
      <c r="V876" s="3" t="str">
        <f t="shared" si="431"/>
        <v xml:space="preserve"> </v>
      </c>
      <c r="W876" s="3" t="str">
        <f t="shared" si="432"/>
        <v xml:space="preserve"> </v>
      </c>
      <c r="X876" s="3" t="str">
        <f t="shared" si="433"/>
        <v xml:space="preserve"> </v>
      </c>
      <c r="Y876" s="3">
        <f t="shared" si="434"/>
        <v>0</v>
      </c>
      <c r="AA876" s="16" t="str">
        <f t="shared" si="435"/>
        <v>UprStage</v>
      </c>
      <c r="AC876" s="3">
        <f t="shared" si="436"/>
        <v>2.3982428571428556</v>
      </c>
      <c r="AD876" s="3">
        <f t="shared" si="437"/>
        <v>19.801588161411491</v>
      </c>
      <c r="AE876" s="3">
        <f t="shared" si="438"/>
        <v>2.4246571428571926</v>
      </c>
      <c r="AF876" s="3">
        <f t="shared" si="440"/>
        <v>11.455876646353975</v>
      </c>
      <c r="AH876" s="28">
        <f t="shared" si="441"/>
        <v>0.26300000000000001</v>
      </c>
      <c r="AI876" s="28">
        <f t="shared" si="442"/>
        <v>2.5446900494077322E-4</v>
      </c>
      <c r="AJ876" s="40">
        <f t="shared" si="439"/>
        <v>1.1455876646353974E-2</v>
      </c>
      <c r="AK876" s="28"/>
      <c r="AM876" s="14">
        <f>Rho_Coef0+Rho_Coef1*Solution!I876+Rho_Coef2*Solution!I876^2</f>
        <v>0.95130680584355976</v>
      </c>
      <c r="AO876" s="3" t="str">
        <f t="shared" si="420"/>
        <v xml:space="preserve"> </v>
      </c>
      <c r="AP876" s="3" t="str">
        <f t="shared" si="421"/>
        <v xml:space="preserve"> </v>
      </c>
      <c r="AQ876" s="3" t="str">
        <f t="shared" si="422"/>
        <v xml:space="preserve"> </v>
      </c>
      <c r="AR876" s="3" t="str">
        <f t="shared" si="423"/>
        <v xml:space="preserve"> </v>
      </c>
    </row>
    <row r="877" spans="1:44">
      <c r="A877" s="3">
        <f t="shared" si="424"/>
        <v>8.7399999999998581</v>
      </c>
      <c r="B877" s="3">
        <f t="shared" si="444"/>
        <v>0</v>
      </c>
      <c r="C877" s="3">
        <f t="shared" si="445"/>
        <v>4.8229000000000486</v>
      </c>
      <c r="D877" s="14">
        <f t="shared" si="425"/>
        <v>-3.6147960343012174E-2</v>
      </c>
      <c r="E877" s="14">
        <f t="shared" si="418"/>
        <v>-0.1123437727139672</v>
      </c>
      <c r="F877" s="14">
        <f t="shared" si="446"/>
        <v>-0.14849173305697938</v>
      </c>
      <c r="G877" s="3">
        <f t="shared" si="419"/>
        <v>-12.962057609466262</v>
      </c>
      <c r="H877" s="3">
        <f t="shared" si="447"/>
        <v>29.838574275284017</v>
      </c>
      <c r="I877" s="3">
        <f t="shared" si="448"/>
        <v>517.42325588096253</v>
      </c>
      <c r="P877" s="3" t="str">
        <f t="shared" si="443"/>
        <v xml:space="preserve"> </v>
      </c>
      <c r="Q877" s="3" t="str">
        <f t="shared" si="426"/>
        <v xml:space="preserve"> </v>
      </c>
      <c r="R877" s="3" t="str">
        <f t="shared" si="427"/>
        <v xml:space="preserve"> </v>
      </c>
      <c r="S877" s="3" t="str">
        <f t="shared" si="428"/>
        <v xml:space="preserve"> </v>
      </c>
      <c r="T877" s="3" t="str">
        <f t="shared" si="429"/>
        <v xml:space="preserve"> </v>
      </c>
      <c r="U877" s="3" t="str">
        <f t="shared" si="430"/>
        <v xml:space="preserve"> </v>
      </c>
      <c r="V877" s="3" t="str">
        <f t="shared" si="431"/>
        <v xml:space="preserve"> </v>
      </c>
      <c r="W877" s="3" t="str">
        <f t="shared" si="432"/>
        <v xml:space="preserve"> </v>
      </c>
      <c r="X877" s="3" t="str">
        <f t="shared" si="433"/>
        <v xml:space="preserve"> </v>
      </c>
      <c r="Y877" s="3">
        <f t="shared" si="434"/>
        <v>0</v>
      </c>
      <c r="AA877" s="16" t="str">
        <f t="shared" si="435"/>
        <v>UprStage</v>
      </c>
      <c r="AC877" s="3">
        <f t="shared" si="436"/>
        <v>2.3982428571428556</v>
      </c>
      <c r="AD877" s="3">
        <f t="shared" si="437"/>
        <v>19.801588161411491</v>
      </c>
      <c r="AE877" s="3">
        <f t="shared" si="438"/>
        <v>2.4246571428571926</v>
      </c>
      <c r="AF877" s="3">
        <f t="shared" si="440"/>
        <v>11.455876646353975</v>
      </c>
      <c r="AH877" s="28">
        <f t="shared" si="441"/>
        <v>0.26300000000000001</v>
      </c>
      <c r="AI877" s="28">
        <f t="shared" si="442"/>
        <v>2.5446900494077322E-4</v>
      </c>
      <c r="AJ877" s="40">
        <f t="shared" si="439"/>
        <v>1.1455876646353974E-2</v>
      </c>
      <c r="AK877" s="28"/>
      <c r="AM877" s="14">
        <f>Rho_Coef0+Rho_Coef1*Solution!I877+Rho_Coef2*Solution!I877^2</f>
        <v>0.95127916815558256</v>
      </c>
      <c r="AO877" s="3" t="str">
        <f t="shared" si="420"/>
        <v xml:space="preserve"> </v>
      </c>
      <c r="AP877" s="3" t="str">
        <f t="shared" si="421"/>
        <v xml:space="preserve"> </v>
      </c>
      <c r="AQ877" s="3" t="str">
        <f t="shared" si="422"/>
        <v xml:space="preserve"> </v>
      </c>
      <c r="AR877" s="3" t="str">
        <f t="shared" si="423"/>
        <v xml:space="preserve"> </v>
      </c>
    </row>
    <row r="878" spans="1:44">
      <c r="A878" s="3">
        <f t="shared" si="424"/>
        <v>8.7499999999998579</v>
      </c>
      <c r="B878" s="3">
        <f t="shared" si="444"/>
        <v>0</v>
      </c>
      <c r="C878" s="3">
        <f t="shared" si="445"/>
        <v>4.8229000000000486</v>
      </c>
      <c r="D878" s="14">
        <f t="shared" si="425"/>
        <v>-3.58335435441463E-2</v>
      </c>
      <c r="E878" s="14">
        <f t="shared" si="418"/>
        <v>-0.1123437727139672</v>
      </c>
      <c r="F878" s="14">
        <f t="shared" si="446"/>
        <v>-0.14817731625811351</v>
      </c>
      <c r="G878" s="3">
        <f t="shared" si="419"/>
        <v>-12.934611713480123</v>
      </c>
      <c r="H878" s="3">
        <f t="shared" si="447"/>
        <v>29.708953699189355</v>
      </c>
      <c r="I878" s="3">
        <f t="shared" si="448"/>
        <v>517.72099489312973</v>
      </c>
      <c r="P878" s="3" t="str">
        <f t="shared" si="443"/>
        <v xml:space="preserve"> </v>
      </c>
      <c r="Q878" s="3" t="str">
        <f t="shared" si="426"/>
        <v xml:space="preserve"> </v>
      </c>
      <c r="R878" s="3" t="str">
        <f t="shared" si="427"/>
        <v xml:space="preserve"> </v>
      </c>
      <c r="S878" s="3" t="str">
        <f t="shared" si="428"/>
        <v xml:space="preserve"> </v>
      </c>
      <c r="T878" s="3" t="str">
        <f t="shared" si="429"/>
        <v xml:space="preserve"> </v>
      </c>
      <c r="U878" s="3" t="str">
        <f t="shared" si="430"/>
        <v xml:space="preserve"> </v>
      </c>
      <c r="V878" s="3" t="str">
        <f t="shared" si="431"/>
        <v xml:space="preserve"> </v>
      </c>
      <c r="W878" s="3" t="str">
        <f t="shared" si="432"/>
        <v xml:space="preserve"> </v>
      </c>
      <c r="X878" s="3" t="str">
        <f t="shared" si="433"/>
        <v xml:space="preserve"> </v>
      </c>
      <c r="Y878" s="3">
        <f t="shared" si="434"/>
        <v>0</v>
      </c>
      <c r="AA878" s="16" t="str">
        <f t="shared" si="435"/>
        <v>UprStage</v>
      </c>
      <c r="AC878" s="3">
        <f t="shared" si="436"/>
        <v>2.3982428571428556</v>
      </c>
      <c r="AD878" s="3">
        <f t="shared" si="437"/>
        <v>19.801588161411491</v>
      </c>
      <c r="AE878" s="3">
        <f t="shared" si="438"/>
        <v>2.4246571428571926</v>
      </c>
      <c r="AF878" s="3">
        <f t="shared" si="440"/>
        <v>11.455876646353975</v>
      </c>
      <c r="AH878" s="28">
        <f t="shared" si="441"/>
        <v>0.26300000000000001</v>
      </c>
      <c r="AI878" s="28">
        <f t="shared" si="442"/>
        <v>2.5446900494077322E-4</v>
      </c>
      <c r="AJ878" s="40">
        <f t="shared" si="439"/>
        <v>1.1455876646353974E-2</v>
      </c>
      <c r="AK878" s="28"/>
      <c r="AM878" s="14">
        <f>Rho_Coef0+Rho_Coef1*Solution!I878+Rho_Coef2*Solution!I878^2</f>
        <v>0.95125165099908093</v>
      </c>
      <c r="AO878" s="3" t="str">
        <f t="shared" si="420"/>
        <v xml:space="preserve"> </v>
      </c>
      <c r="AP878" s="3" t="str">
        <f t="shared" si="421"/>
        <v xml:space="preserve"> </v>
      </c>
      <c r="AQ878" s="3" t="str">
        <f t="shared" si="422"/>
        <v xml:space="preserve"> </v>
      </c>
      <c r="AR878" s="3" t="str">
        <f t="shared" si="423"/>
        <v xml:space="preserve"> </v>
      </c>
    </row>
    <row r="879" spans="1:44">
      <c r="A879" s="3">
        <f t="shared" si="424"/>
        <v>8.7599999999998577</v>
      </c>
      <c r="B879" s="3">
        <f t="shared" si="444"/>
        <v>0</v>
      </c>
      <c r="C879" s="3">
        <f t="shared" si="445"/>
        <v>4.8229000000000486</v>
      </c>
      <c r="D879" s="14">
        <f t="shared" si="425"/>
        <v>-3.5521172836076587E-2</v>
      </c>
      <c r="E879" s="14">
        <f t="shared" si="418"/>
        <v>-0.1123437727139672</v>
      </c>
      <c r="F879" s="14">
        <f t="shared" si="446"/>
        <v>-0.14786494555004379</v>
      </c>
      <c r="G879" s="3">
        <f t="shared" si="419"/>
        <v>-12.907344423711502</v>
      </c>
      <c r="H879" s="3">
        <f t="shared" si="447"/>
        <v>29.579607582054553</v>
      </c>
      <c r="I879" s="3">
        <f t="shared" si="448"/>
        <v>518.01743906290039</v>
      </c>
      <c r="P879" s="3" t="str">
        <f t="shared" si="443"/>
        <v xml:space="preserve"> </v>
      </c>
      <c r="Q879" s="3" t="str">
        <f t="shared" si="426"/>
        <v xml:space="preserve"> </v>
      </c>
      <c r="R879" s="3" t="str">
        <f t="shared" si="427"/>
        <v xml:space="preserve"> </v>
      </c>
      <c r="S879" s="3" t="str">
        <f t="shared" si="428"/>
        <v xml:space="preserve"> </v>
      </c>
      <c r="T879" s="3" t="str">
        <f t="shared" si="429"/>
        <v xml:space="preserve"> </v>
      </c>
      <c r="U879" s="3" t="str">
        <f t="shared" si="430"/>
        <v xml:space="preserve"> </v>
      </c>
      <c r="V879" s="3" t="str">
        <f t="shared" si="431"/>
        <v xml:space="preserve"> </v>
      </c>
      <c r="W879" s="3" t="str">
        <f t="shared" si="432"/>
        <v xml:space="preserve"> </v>
      </c>
      <c r="X879" s="3" t="str">
        <f t="shared" si="433"/>
        <v xml:space="preserve"> </v>
      </c>
      <c r="Y879" s="3">
        <f t="shared" si="434"/>
        <v>0</v>
      </c>
      <c r="AA879" s="16" t="str">
        <f t="shared" si="435"/>
        <v>UprStage</v>
      </c>
      <c r="AC879" s="3">
        <f t="shared" si="436"/>
        <v>2.3982428571428556</v>
      </c>
      <c r="AD879" s="3">
        <f t="shared" si="437"/>
        <v>19.801588161411491</v>
      </c>
      <c r="AE879" s="3">
        <f t="shared" si="438"/>
        <v>2.4246571428571926</v>
      </c>
      <c r="AF879" s="3">
        <f t="shared" si="440"/>
        <v>11.455876646353975</v>
      </c>
      <c r="AH879" s="28">
        <f t="shared" si="441"/>
        <v>0.26300000000000001</v>
      </c>
      <c r="AI879" s="28">
        <f t="shared" si="442"/>
        <v>2.5446900494077322E-4</v>
      </c>
      <c r="AJ879" s="40">
        <f t="shared" si="439"/>
        <v>1.1455876646353974E-2</v>
      </c>
      <c r="AK879" s="28"/>
      <c r="AM879" s="14">
        <f>Rho_Coef0+Rho_Coef1*Solution!I879+Rho_Coef2*Solution!I879^2</f>
        <v>0.95122425411168454</v>
      </c>
      <c r="AO879" s="3" t="str">
        <f t="shared" si="420"/>
        <v xml:space="preserve"> </v>
      </c>
      <c r="AP879" s="3" t="str">
        <f t="shared" si="421"/>
        <v xml:space="preserve"> </v>
      </c>
      <c r="AQ879" s="3" t="str">
        <f t="shared" si="422"/>
        <v xml:space="preserve"> </v>
      </c>
      <c r="AR879" s="3" t="str">
        <f t="shared" si="423"/>
        <v xml:space="preserve"> </v>
      </c>
    </row>
    <row r="880" spans="1:44">
      <c r="A880" s="3">
        <f t="shared" si="424"/>
        <v>8.7699999999998575</v>
      </c>
      <c r="B880" s="3">
        <f t="shared" si="444"/>
        <v>0</v>
      </c>
      <c r="C880" s="3">
        <f t="shared" si="445"/>
        <v>4.8229000000000486</v>
      </c>
      <c r="D880" s="14">
        <f t="shared" si="425"/>
        <v>-3.5210834997216445E-2</v>
      </c>
      <c r="E880" s="14">
        <f t="shared" si="418"/>
        <v>-0.1123437727139672</v>
      </c>
      <c r="F880" s="14">
        <f t="shared" si="446"/>
        <v>-0.14755460771118364</v>
      </c>
      <c r="G880" s="3">
        <f t="shared" si="419"/>
        <v>-12.880254586029031</v>
      </c>
      <c r="H880" s="3">
        <f t="shared" si="447"/>
        <v>29.450534137817439</v>
      </c>
      <c r="I880" s="3">
        <f t="shared" si="448"/>
        <v>518.31259112599173</v>
      </c>
      <c r="P880" s="3" t="str">
        <f t="shared" si="443"/>
        <v xml:space="preserve"> </v>
      </c>
      <c r="Q880" s="3" t="str">
        <f t="shared" si="426"/>
        <v xml:space="preserve"> </v>
      </c>
      <c r="R880" s="3" t="str">
        <f t="shared" si="427"/>
        <v xml:space="preserve"> </v>
      </c>
      <c r="S880" s="3" t="str">
        <f t="shared" si="428"/>
        <v xml:space="preserve"> </v>
      </c>
      <c r="T880" s="3" t="str">
        <f t="shared" si="429"/>
        <v xml:space="preserve"> </v>
      </c>
      <c r="U880" s="3" t="str">
        <f t="shared" si="430"/>
        <v xml:space="preserve"> </v>
      </c>
      <c r="V880" s="3" t="str">
        <f t="shared" si="431"/>
        <v xml:space="preserve"> </v>
      </c>
      <c r="W880" s="3" t="str">
        <f t="shared" si="432"/>
        <v xml:space="preserve"> </v>
      </c>
      <c r="X880" s="3" t="str">
        <f t="shared" si="433"/>
        <v xml:space="preserve"> </v>
      </c>
      <c r="Y880" s="3">
        <f t="shared" si="434"/>
        <v>0</v>
      </c>
      <c r="AA880" s="16" t="str">
        <f t="shared" si="435"/>
        <v>UprStage</v>
      </c>
      <c r="AC880" s="3">
        <f t="shared" si="436"/>
        <v>2.3982428571428556</v>
      </c>
      <c r="AD880" s="3">
        <f t="shared" si="437"/>
        <v>19.801588161411491</v>
      </c>
      <c r="AE880" s="3">
        <f t="shared" si="438"/>
        <v>2.4246571428571926</v>
      </c>
      <c r="AF880" s="3">
        <f t="shared" si="440"/>
        <v>11.455876646353975</v>
      </c>
      <c r="AH880" s="28">
        <f t="shared" si="441"/>
        <v>0.26300000000000001</v>
      </c>
      <c r="AI880" s="28">
        <f t="shared" si="442"/>
        <v>2.5446900494077322E-4</v>
      </c>
      <c r="AJ880" s="40">
        <f t="shared" si="439"/>
        <v>1.1455876646353974E-2</v>
      </c>
      <c r="AK880" s="28"/>
      <c r="AM880" s="14">
        <f>Rho_Coef0+Rho_Coef1*Solution!I880+Rho_Coef2*Solution!I880^2</f>
        <v>0.95119697723273566</v>
      </c>
      <c r="AO880" s="3" t="str">
        <f t="shared" si="420"/>
        <v xml:space="preserve"> </v>
      </c>
      <c r="AP880" s="3" t="str">
        <f t="shared" si="421"/>
        <v xml:space="preserve"> </v>
      </c>
      <c r="AQ880" s="3" t="str">
        <f t="shared" si="422"/>
        <v xml:space="preserve"> </v>
      </c>
      <c r="AR880" s="3" t="str">
        <f t="shared" si="423"/>
        <v xml:space="preserve"> </v>
      </c>
    </row>
    <row r="881" spans="1:44">
      <c r="A881" s="3">
        <f t="shared" si="424"/>
        <v>8.7799999999998573</v>
      </c>
      <c r="B881" s="3">
        <f t="shared" si="444"/>
        <v>0</v>
      </c>
      <c r="C881" s="3">
        <f t="shared" si="445"/>
        <v>4.8229000000000486</v>
      </c>
      <c r="D881" s="14">
        <f t="shared" si="425"/>
        <v>-3.490251692993495E-2</v>
      </c>
      <c r="E881" s="14">
        <f t="shared" si="418"/>
        <v>-0.1123437727139672</v>
      </c>
      <c r="F881" s="14">
        <f t="shared" si="446"/>
        <v>-0.14724628964390216</v>
      </c>
      <c r="G881" s="3">
        <f t="shared" si="419"/>
        <v>-12.853341057121611</v>
      </c>
      <c r="H881" s="3">
        <f t="shared" si="447"/>
        <v>29.32173159195715</v>
      </c>
      <c r="I881" s="3">
        <f t="shared" si="448"/>
        <v>518.60645380031713</v>
      </c>
      <c r="P881" s="3" t="str">
        <f t="shared" si="443"/>
        <v xml:space="preserve"> </v>
      </c>
      <c r="Q881" s="3" t="str">
        <f t="shared" si="426"/>
        <v xml:space="preserve"> </v>
      </c>
      <c r="R881" s="3" t="str">
        <f t="shared" si="427"/>
        <v xml:space="preserve"> </v>
      </c>
      <c r="S881" s="3" t="str">
        <f t="shared" si="428"/>
        <v xml:space="preserve"> </v>
      </c>
      <c r="T881" s="3" t="str">
        <f t="shared" si="429"/>
        <v xml:space="preserve"> </v>
      </c>
      <c r="U881" s="3" t="str">
        <f t="shared" si="430"/>
        <v xml:space="preserve"> </v>
      </c>
      <c r="V881" s="3" t="str">
        <f t="shared" si="431"/>
        <v xml:space="preserve"> </v>
      </c>
      <c r="W881" s="3" t="str">
        <f t="shared" si="432"/>
        <v xml:space="preserve"> </v>
      </c>
      <c r="X881" s="3" t="str">
        <f t="shared" si="433"/>
        <v xml:space="preserve"> </v>
      </c>
      <c r="Y881" s="3">
        <f t="shared" si="434"/>
        <v>0</v>
      </c>
      <c r="AA881" s="16" t="str">
        <f t="shared" si="435"/>
        <v>UprStage</v>
      </c>
      <c r="AC881" s="3">
        <f t="shared" si="436"/>
        <v>2.3982428571428556</v>
      </c>
      <c r="AD881" s="3">
        <f t="shared" si="437"/>
        <v>19.801588161411491</v>
      </c>
      <c r="AE881" s="3">
        <f t="shared" si="438"/>
        <v>2.4246571428571926</v>
      </c>
      <c r="AF881" s="3">
        <f t="shared" si="440"/>
        <v>11.455876646353975</v>
      </c>
      <c r="AH881" s="28">
        <f t="shared" si="441"/>
        <v>0.26300000000000001</v>
      </c>
      <c r="AI881" s="28">
        <f t="shared" si="442"/>
        <v>2.5446900494077322E-4</v>
      </c>
      <c r="AJ881" s="40">
        <f t="shared" si="439"/>
        <v>1.1455876646353974E-2</v>
      </c>
      <c r="AK881" s="28"/>
      <c r="AM881" s="14">
        <f>Rho_Coef0+Rho_Coef1*Solution!I881+Rho_Coef2*Solution!I881^2</f>
        <v>0.951169820103278</v>
      </c>
      <c r="AO881" s="3" t="str">
        <f t="shared" si="420"/>
        <v xml:space="preserve"> </v>
      </c>
      <c r="AP881" s="3" t="str">
        <f t="shared" si="421"/>
        <v xml:space="preserve"> </v>
      </c>
      <c r="AQ881" s="3" t="str">
        <f t="shared" si="422"/>
        <v xml:space="preserve"> </v>
      </c>
      <c r="AR881" s="3" t="str">
        <f t="shared" si="423"/>
        <v xml:space="preserve"> </v>
      </c>
    </row>
    <row r="882" spans="1:44">
      <c r="A882" s="3">
        <f t="shared" si="424"/>
        <v>8.789999999999857</v>
      </c>
      <c r="B882" s="3">
        <f t="shared" si="444"/>
        <v>0</v>
      </c>
      <c r="C882" s="3">
        <f t="shared" si="445"/>
        <v>4.8229000000000486</v>
      </c>
      <c r="D882" s="14">
        <f t="shared" si="425"/>
        <v>-3.4596205659261962E-2</v>
      </c>
      <c r="E882" s="14">
        <f t="shared" si="418"/>
        <v>-0.1123437727139672</v>
      </c>
      <c r="F882" s="14">
        <f t="shared" si="446"/>
        <v>-0.14693997837322917</v>
      </c>
      <c r="G882" s="3">
        <f t="shared" si="419"/>
        <v>-12.826602704385378</v>
      </c>
      <c r="H882" s="3">
        <f t="shared" si="447"/>
        <v>29.193198181385934</v>
      </c>
      <c r="I882" s="3">
        <f t="shared" si="448"/>
        <v>518.89902978610155</v>
      </c>
      <c r="P882" s="3" t="str">
        <f t="shared" si="443"/>
        <v xml:space="preserve"> </v>
      </c>
      <c r="Q882" s="3" t="str">
        <f t="shared" si="426"/>
        <v xml:space="preserve"> </v>
      </c>
      <c r="R882" s="3" t="str">
        <f t="shared" si="427"/>
        <v xml:space="preserve"> </v>
      </c>
      <c r="S882" s="3" t="str">
        <f t="shared" si="428"/>
        <v xml:space="preserve"> </v>
      </c>
      <c r="T882" s="3" t="str">
        <f t="shared" si="429"/>
        <v xml:space="preserve"> </v>
      </c>
      <c r="U882" s="3" t="str">
        <f t="shared" si="430"/>
        <v xml:space="preserve"> </v>
      </c>
      <c r="V882" s="3" t="str">
        <f t="shared" si="431"/>
        <v xml:space="preserve"> </v>
      </c>
      <c r="W882" s="3" t="str">
        <f t="shared" si="432"/>
        <v xml:space="preserve"> </v>
      </c>
      <c r="X882" s="3" t="str">
        <f t="shared" si="433"/>
        <v xml:space="preserve"> </v>
      </c>
      <c r="Y882" s="3">
        <f t="shared" si="434"/>
        <v>0</v>
      </c>
      <c r="AA882" s="16" t="str">
        <f t="shared" si="435"/>
        <v>UprStage</v>
      </c>
      <c r="AC882" s="3">
        <f t="shared" si="436"/>
        <v>2.3982428571428556</v>
      </c>
      <c r="AD882" s="3">
        <f t="shared" si="437"/>
        <v>19.801588161411491</v>
      </c>
      <c r="AE882" s="3">
        <f t="shared" si="438"/>
        <v>2.4246571428571926</v>
      </c>
      <c r="AF882" s="3">
        <f t="shared" si="440"/>
        <v>11.455876646353975</v>
      </c>
      <c r="AH882" s="28">
        <f t="shared" si="441"/>
        <v>0.26300000000000001</v>
      </c>
      <c r="AI882" s="28">
        <f t="shared" si="442"/>
        <v>2.5446900494077322E-4</v>
      </c>
      <c r="AJ882" s="40">
        <f t="shared" si="439"/>
        <v>1.1455876646353974E-2</v>
      </c>
      <c r="AK882" s="28"/>
      <c r="AM882" s="14">
        <f>Rho_Coef0+Rho_Coef1*Solution!I882+Rho_Coef2*Solution!I882^2</f>
        <v>0.95114278246604556</v>
      </c>
      <c r="AO882" s="3" t="str">
        <f t="shared" si="420"/>
        <v xml:space="preserve"> </v>
      </c>
      <c r="AP882" s="3" t="str">
        <f t="shared" si="421"/>
        <v xml:space="preserve"> </v>
      </c>
      <c r="AQ882" s="3" t="str">
        <f t="shared" si="422"/>
        <v xml:space="preserve"> </v>
      </c>
      <c r="AR882" s="3" t="str">
        <f t="shared" si="423"/>
        <v xml:space="preserve"> </v>
      </c>
    </row>
    <row r="883" spans="1:44">
      <c r="A883" s="3">
        <f t="shared" si="424"/>
        <v>8.7999999999998568</v>
      </c>
      <c r="B883" s="3">
        <f t="shared" si="444"/>
        <v>0</v>
      </c>
      <c r="C883" s="3">
        <f t="shared" si="445"/>
        <v>4.8229000000000486</v>
      </c>
      <c r="D883" s="14">
        <f t="shared" si="425"/>
        <v>-3.4291888331609427E-2</v>
      </c>
      <c r="E883" s="14">
        <f t="shared" si="418"/>
        <v>-0.1123437727139672</v>
      </c>
      <c r="F883" s="14">
        <f t="shared" si="446"/>
        <v>-0.14663566104557663</v>
      </c>
      <c r="G883" s="3">
        <f t="shared" si="419"/>
        <v>-12.800038405812085</v>
      </c>
      <c r="H883" s="3">
        <f t="shared" si="447"/>
        <v>29.064932154342081</v>
      </c>
      <c r="I883" s="3">
        <f t="shared" si="448"/>
        <v>519.19032176599512</v>
      </c>
      <c r="P883" s="3" t="str">
        <f t="shared" si="443"/>
        <v xml:space="preserve"> </v>
      </c>
      <c r="Q883" s="3" t="str">
        <f t="shared" si="426"/>
        <v xml:space="preserve"> </v>
      </c>
      <c r="R883" s="3" t="str">
        <f t="shared" si="427"/>
        <v xml:space="preserve"> </v>
      </c>
      <c r="S883" s="3" t="str">
        <f t="shared" si="428"/>
        <v xml:space="preserve"> </v>
      </c>
      <c r="T883" s="3" t="str">
        <f t="shared" si="429"/>
        <v xml:space="preserve"> </v>
      </c>
      <c r="U883" s="3" t="str">
        <f t="shared" si="430"/>
        <v xml:space="preserve"> </v>
      </c>
      <c r="V883" s="3" t="str">
        <f t="shared" si="431"/>
        <v xml:space="preserve"> </v>
      </c>
      <c r="W883" s="3" t="str">
        <f t="shared" si="432"/>
        <v xml:space="preserve"> </v>
      </c>
      <c r="X883" s="3" t="str">
        <f t="shared" si="433"/>
        <v xml:space="preserve"> </v>
      </c>
      <c r="Y883" s="3">
        <f t="shared" si="434"/>
        <v>0</v>
      </c>
      <c r="AA883" s="16" t="str">
        <f t="shared" si="435"/>
        <v>UprStage</v>
      </c>
      <c r="AC883" s="3">
        <f t="shared" si="436"/>
        <v>2.3982428571428556</v>
      </c>
      <c r="AD883" s="3">
        <f t="shared" si="437"/>
        <v>19.801588161411491</v>
      </c>
      <c r="AE883" s="3">
        <f t="shared" si="438"/>
        <v>2.4246571428571926</v>
      </c>
      <c r="AF883" s="3">
        <f t="shared" si="440"/>
        <v>11.455876646353975</v>
      </c>
      <c r="AH883" s="28">
        <f t="shared" si="441"/>
        <v>0.26300000000000001</v>
      </c>
      <c r="AI883" s="28">
        <f t="shared" si="442"/>
        <v>2.5446900494077322E-4</v>
      </c>
      <c r="AJ883" s="40">
        <f t="shared" si="439"/>
        <v>1.1455876646353974E-2</v>
      </c>
      <c r="AK883" s="28"/>
      <c r="AM883" s="14">
        <f>Rho_Coef0+Rho_Coef1*Solution!I883+Rho_Coef2*Solution!I883^2</f>
        <v>0.95111586406545157</v>
      </c>
      <c r="AO883" s="3" t="str">
        <f t="shared" si="420"/>
        <v xml:space="preserve"> </v>
      </c>
      <c r="AP883" s="3" t="str">
        <f t="shared" si="421"/>
        <v xml:space="preserve"> </v>
      </c>
      <c r="AQ883" s="3" t="str">
        <f t="shared" si="422"/>
        <v xml:space="preserve"> </v>
      </c>
      <c r="AR883" s="3" t="str">
        <f t="shared" si="423"/>
        <v xml:space="preserve"> </v>
      </c>
    </row>
    <row r="884" spans="1:44">
      <c r="A884" s="3">
        <f t="shared" si="424"/>
        <v>8.8099999999998566</v>
      </c>
      <c r="B884" s="3">
        <f t="shared" si="444"/>
        <v>0</v>
      </c>
      <c r="C884" s="3">
        <f t="shared" si="445"/>
        <v>4.8229000000000486</v>
      </c>
      <c r="D884" s="14">
        <f t="shared" si="425"/>
        <v>-3.398955221350905E-2</v>
      </c>
      <c r="E884" s="14">
        <f t="shared" si="418"/>
        <v>-0.1123437727139672</v>
      </c>
      <c r="F884" s="14">
        <f t="shared" si="446"/>
        <v>-0.14633332492747625</v>
      </c>
      <c r="G884" s="3">
        <f t="shared" si="419"/>
        <v>-12.773647049878919</v>
      </c>
      <c r="H884" s="3">
        <f t="shared" si="447"/>
        <v>28.936931770283959</v>
      </c>
      <c r="I884" s="3">
        <f t="shared" si="448"/>
        <v>519.48033240518612</v>
      </c>
      <c r="P884" s="3" t="str">
        <f t="shared" si="443"/>
        <v xml:space="preserve"> </v>
      </c>
      <c r="Q884" s="3" t="str">
        <f t="shared" si="426"/>
        <v xml:space="preserve"> </v>
      </c>
      <c r="R884" s="3" t="str">
        <f t="shared" si="427"/>
        <v xml:space="preserve"> </v>
      </c>
      <c r="S884" s="3" t="str">
        <f t="shared" si="428"/>
        <v xml:space="preserve"> </v>
      </c>
      <c r="T884" s="3" t="str">
        <f t="shared" si="429"/>
        <v xml:space="preserve"> </v>
      </c>
      <c r="U884" s="3" t="str">
        <f t="shared" si="430"/>
        <v xml:space="preserve"> </v>
      </c>
      <c r="V884" s="3" t="str">
        <f t="shared" si="431"/>
        <v xml:space="preserve"> </v>
      </c>
      <c r="W884" s="3" t="str">
        <f t="shared" si="432"/>
        <v xml:space="preserve"> </v>
      </c>
      <c r="X884" s="3" t="str">
        <f t="shared" si="433"/>
        <v xml:space="preserve"> </v>
      </c>
      <c r="Y884" s="3">
        <f t="shared" si="434"/>
        <v>0</v>
      </c>
      <c r="AA884" s="16" t="str">
        <f t="shared" si="435"/>
        <v>UprStage</v>
      </c>
      <c r="AC884" s="3">
        <f t="shared" si="436"/>
        <v>2.3982428571428556</v>
      </c>
      <c r="AD884" s="3">
        <f t="shared" si="437"/>
        <v>19.801588161411491</v>
      </c>
      <c r="AE884" s="3">
        <f t="shared" si="438"/>
        <v>2.4246571428571926</v>
      </c>
      <c r="AF884" s="3">
        <f t="shared" si="440"/>
        <v>11.455876646353975</v>
      </c>
      <c r="AH884" s="28">
        <f t="shared" si="441"/>
        <v>0.26300000000000001</v>
      </c>
      <c r="AI884" s="28">
        <f t="shared" si="442"/>
        <v>2.5446900494077322E-4</v>
      </c>
      <c r="AJ884" s="40">
        <f t="shared" si="439"/>
        <v>1.1455876646353974E-2</v>
      </c>
      <c r="AK884" s="28"/>
      <c r="AM884" s="14">
        <f>Rho_Coef0+Rho_Coef1*Solution!I884+Rho_Coef2*Solution!I884^2</f>
        <v>0.95108906464757847</v>
      </c>
      <c r="AO884" s="3" t="str">
        <f t="shared" si="420"/>
        <v xml:space="preserve"> </v>
      </c>
      <c r="AP884" s="3" t="str">
        <f t="shared" si="421"/>
        <v xml:space="preserve"> </v>
      </c>
      <c r="AQ884" s="3" t="str">
        <f t="shared" si="422"/>
        <v xml:space="preserve"> </v>
      </c>
      <c r="AR884" s="3" t="str">
        <f t="shared" si="423"/>
        <v xml:space="preserve"> </v>
      </c>
    </row>
    <row r="885" spans="1:44">
      <c r="A885" s="3">
        <f t="shared" si="424"/>
        <v>8.8199999999998564</v>
      </c>
      <c r="B885" s="3">
        <f t="shared" si="444"/>
        <v>0</v>
      </c>
      <c r="C885" s="3">
        <f t="shared" si="445"/>
        <v>4.8229000000000486</v>
      </c>
      <c r="D885" s="14">
        <f t="shared" si="425"/>
        <v>-3.3689184690365644E-2</v>
      </c>
      <c r="E885" s="14">
        <f t="shared" si="418"/>
        <v>-0.1123437727139672</v>
      </c>
      <c r="F885" s="14">
        <f t="shared" si="446"/>
        <v>-0.14603295740433284</v>
      </c>
      <c r="G885" s="3">
        <f t="shared" si="419"/>
        <v>-12.747427535439664</v>
      </c>
      <c r="H885" s="3">
        <f t="shared" si="447"/>
        <v>28.80919529978517</v>
      </c>
      <c r="I885" s="3">
        <f t="shared" si="448"/>
        <v>519.76906435151216</v>
      </c>
      <c r="P885" s="3" t="str">
        <f t="shared" si="443"/>
        <v xml:space="preserve"> </v>
      </c>
      <c r="Q885" s="3" t="str">
        <f t="shared" si="426"/>
        <v xml:space="preserve"> </v>
      </c>
      <c r="R885" s="3" t="str">
        <f t="shared" si="427"/>
        <v xml:space="preserve"> </v>
      </c>
      <c r="S885" s="3" t="str">
        <f t="shared" si="428"/>
        <v xml:space="preserve"> </v>
      </c>
      <c r="T885" s="3" t="str">
        <f t="shared" si="429"/>
        <v xml:space="preserve"> </v>
      </c>
      <c r="U885" s="3" t="str">
        <f t="shared" si="430"/>
        <v xml:space="preserve"> </v>
      </c>
      <c r="V885" s="3" t="str">
        <f t="shared" si="431"/>
        <v xml:space="preserve"> </v>
      </c>
      <c r="W885" s="3" t="str">
        <f t="shared" si="432"/>
        <v xml:space="preserve"> </v>
      </c>
      <c r="X885" s="3" t="str">
        <f t="shared" si="433"/>
        <v xml:space="preserve"> </v>
      </c>
      <c r="Y885" s="3">
        <f t="shared" si="434"/>
        <v>0</v>
      </c>
      <c r="AA885" s="16" t="str">
        <f t="shared" si="435"/>
        <v>UprStage</v>
      </c>
      <c r="AC885" s="3">
        <f t="shared" si="436"/>
        <v>2.3982428571428556</v>
      </c>
      <c r="AD885" s="3">
        <f t="shared" si="437"/>
        <v>19.801588161411491</v>
      </c>
      <c r="AE885" s="3">
        <f t="shared" si="438"/>
        <v>2.4246571428571926</v>
      </c>
      <c r="AF885" s="3">
        <f t="shared" si="440"/>
        <v>11.455876646353975</v>
      </c>
      <c r="AH885" s="28">
        <f t="shared" si="441"/>
        <v>0.26300000000000001</v>
      </c>
      <c r="AI885" s="28">
        <f t="shared" si="442"/>
        <v>2.5446900494077322E-4</v>
      </c>
      <c r="AJ885" s="40">
        <f t="shared" si="439"/>
        <v>1.1455876646353974E-2</v>
      </c>
      <c r="AK885" s="28"/>
      <c r="AM885" s="14">
        <f>Rho_Coef0+Rho_Coef1*Solution!I885+Rho_Coef2*Solution!I885^2</f>
        <v>0.95106238396016585</v>
      </c>
      <c r="AO885" s="3" t="str">
        <f t="shared" si="420"/>
        <v xml:space="preserve"> </v>
      </c>
      <c r="AP885" s="3" t="str">
        <f t="shared" si="421"/>
        <v xml:space="preserve"> </v>
      </c>
      <c r="AQ885" s="3" t="str">
        <f t="shared" si="422"/>
        <v xml:space="preserve"> </v>
      </c>
      <c r="AR885" s="3" t="str">
        <f t="shared" si="423"/>
        <v xml:space="preserve"> </v>
      </c>
    </row>
    <row r="886" spans="1:44">
      <c r="A886" s="3">
        <f t="shared" si="424"/>
        <v>8.8299999999998562</v>
      </c>
      <c r="B886" s="3">
        <f t="shared" si="444"/>
        <v>0</v>
      </c>
      <c r="C886" s="3">
        <f t="shared" si="445"/>
        <v>4.8229000000000486</v>
      </c>
      <c r="D886" s="14">
        <f t="shared" si="425"/>
        <v>-3.3390773265226305E-2</v>
      </c>
      <c r="E886" s="14">
        <f t="shared" si="418"/>
        <v>-0.1123437727139672</v>
      </c>
      <c r="F886" s="14">
        <f t="shared" si="446"/>
        <v>-0.1457345459791935</v>
      </c>
      <c r="G886" s="3">
        <f t="shared" si="419"/>
        <v>-12.721378771617271</v>
      </c>
      <c r="H886" s="3">
        <f t="shared" si="447"/>
        <v>28.681721024430772</v>
      </c>
      <c r="I886" s="3">
        <f t="shared" si="448"/>
        <v>520.0565202355715</v>
      </c>
      <c r="P886" s="3" t="str">
        <f t="shared" si="443"/>
        <v xml:space="preserve"> </v>
      </c>
      <c r="Q886" s="3" t="str">
        <f t="shared" si="426"/>
        <v xml:space="preserve"> </v>
      </c>
      <c r="R886" s="3" t="str">
        <f t="shared" si="427"/>
        <v xml:space="preserve"> </v>
      </c>
      <c r="S886" s="3" t="str">
        <f t="shared" si="428"/>
        <v xml:space="preserve"> </v>
      </c>
      <c r="T886" s="3" t="str">
        <f t="shared" si="429"/>
        <v xml:space="preserve"> </v>
      </c>
      <c r="U886" s="3" t="str">
        <f t="shared" si="430"/>
        <v xml:space="preserve"> </v>
      </c>
      <c r="V886" s="3" t="str">
        <f t="shared" si="431"/>
        <v xml:space="preserve"> </v>
      </c>
      <c r="W886" s="3" t="str">
        <f t="shared" si="432"/>
        <v xml:space="preserve"> </v>
      </c>
      <c r="X886" s="3" t="str">
        <f t="shared" si="433"/>
        <v xml:space="preserve"> </v>
      </c>
      <c r="Y886" s="3">
        <f t="shared" si="434"/>
        <v>0</v>
      </c>
      <c r="AA886" s="16" t="str">
        <f t="shared" si="435"/>
        <v>UprStage</v>
      </c>
      <c r="AC886" s="3">
        <f t="shared" si="436"/>
        <v>2.3982428571428556</v>
      </c>
      <c r="AD886" s="3">
        <f t="shared" si="437"/>
        <v>19.801588161411491</v>
      </c>
      <c r="AE886" s="3">
        <f t="shared" si="438"/>
        <v>2.4246571428571926</v>
      </c>
      <c r="AF886" s="3">
        <f t="shared" si="440"/>
        <v>11.455876646353975</v>
      </c>
      <c r="AH886" s="28">
        <f t="shared" si="441"/>
        <v>0.26300000000000001</v>
      </c>
      <c r="AI886" s="28">
        <f t="shared" si="442"/>
        <v>2.5446900494077322E-4</v>
      </c>
      <c r="AJ886" s="40">
        <f t="shared" si="439"/>
        <v>1.1455876646353974E-2</v>
      </c>
      <c r="AK886" s="28"/>
      <c r="AM886" s="14">
        <f>Rho_Coef0+Rho_Coef1*Solution!I886+Rho_Coef2*Solution!I886^2</f>
        <v>0.95103582175260082</v>
      </c>
      <c r="AO886" s="3" t="str">
        <f t="shared" si="420"/>
        <v xml:space="preserve"> </v>
      </c>
      <c r="AP886" s="3" t="str">
        <f t="shared" si="421"/>
        <v xml:space="preserve"> </v>
      </c>
      <c r="AQ886" s="3" t="str">
        <f t="shared" si="422"/>
        <v xml:space="preserve"> </v>
      </c>
      <c r="AR886" s="3" t="str">
        <f t="shared" si="423"/>
        <v xml:space="preserve"> </v>
      </c>
    </row>
    <row r="887" spans="1:44">
      <c r="A887" s="3">
        <f t="shared" si="424"/>
        <v>8.839999999999856</v>
      </c>
      <c r="B887" s="3">
        <f t="shared" si="444"/>
        <v>0</v>
      </c>
      <c r="C887" s="3">
        <f t="shared" si="445"/>
        <v>4.8229000000000486</v>
      </c>
      <c r="D887" s="14">
        <f t="shared" si="425"/>
        <v>-3.3094305557564992E-2</v>
      </c>
      <c r="E887" s="14">
        <f t="shared" si="418"/>
        <v>-0.1123437727139672</v>
      </c>
      <c r="F887" s="14">
        <f t="shared" si="446"/>
        <v>-0.14543807827153218</v>
      </c>
      <c r="G887" s="3">
        <f t="shared" si="419"/>
        <v>-12.695499677697761</v>
      </c>
      <c r="H887" s="3">
        <f t="shared" si="447"/>
        <v>28.554507236714599</v>
      </c>
      <c r="I887" s="3">
        <f t="shared" si="448"/>
        <v>520.34270267083195</v>
      </c>
      <c r="P887" s="3" t="str">
        <f t="shared" si="443"/>
        <v xml:space="preserve"> </v>
      </c>
      <c r="Q887" s="3" t="str">
        <f t="shared" si="426"/>
        <v xml:space="preserve"> </v>
      </c>
      <c r="R887" s="3" t="str">
        <f t="shared" si="427"/>
        <v xml:space="preserve"> </v>
      </c>
      <c r="S887" s="3" t="str">
        <f t="shared" si="428"/>
        <v xml:space="preserve"> </v>
      </c>
      <c r="T887" s="3" t="str">
        <f t="shared" si="429"/>
        <v xml:space="preserve"> </v>
      </c>
      <c r="U887" s="3" t="str">
        <f t="shared" si="430"/>
        <v xml:space="preserve"> </v>
      </c>
      <c r="V887" s="3" t="str">
        <f t="shared" si="431"/>
        <v xml:space="preserve"> </v>
      </c>
      <c r="W887" s="3" t="str">
        <f t="shared" si="432"/>
        <v xml:space="preserve"> </v>
      </c>
      <c r="X887" s="3" t="str">
        <f t="shared" si="433"/>
        <v xml:space="preserve"> </v>
      </c>
      <c r="Y887" s="3">
        <f t="shared" si="434"/>
        <v>0</v>
      </c>
      <c r="AA887" s="16" t="str">
        <f t="shared" si="435"/>
        <v>UprStage</v>
      </c>
      <c r="AC887" s="3">
        <f t="shared" si="436"/>
        <v>2.3982428571428556</v>
      </c>
      <c r="AD887" s="3">
        <f t="shared" si="437"/>
        <v>19.801588161411491</v>
      </c>
      <c r="AE887" s="3">
        <f t="shared" si="438"/>
        <v>2.4246571428571926</v>
      </c>
      <c r="AF887" s="3">
        <f t="shared" si="440"/>
        <v>11.455876646353975</v>
      </c>
      <c r="AH887" s="28">
        <f t="shared" si="441"/>
        <v>0.26300000000000001</v>
      </c>
      <c r="AI887" s="28">
        <f t="shared" si="442"/>
        <v>2.5446900494077322E-4</v>
      </c>
      <c r="AJ887" s="40">
        <f t="shared" si="439"/>
        <v>1.1455876646353974E-2</v>
      </c>
      <c r="AK887" s="28"/>
      <c r="AM887" s="14">
        <f>Rho_Coef0+Rho_Coef1*Solution!I887+Rho_Coef2*Solution!I887^2</f>
        <v>0.95100937777590744</v>
      </c>
      <c r="AO887" s="3" t="str">
        <f t="shared" si="420"/>
        <v xml:space="preserve"> </v>
      </c>
      <c r="AP887" s="3" t="str">
        <f t="shared" si="421"/>
        <v xml:space="preserve"> </v>
      </c>
      <c r="AQ887" s="3" t="str">
        <f t="shared" si="422"/>
        <v xml:space="preserve"> </v>
      </c>
      <c r="AR887" s="3" t="str">
        <f t="shared" si="423"/>
        <v xml:space="preserve"> </v>
      </c>
    </row>
    <row r="888" spans="1:44">
      <c r="A888" s="3">
        <f t="shared" si="424"/>
        <v>8.8499999999998558</v>
      </c>
      <c r="B888" s="3">
        <f t="shared" si="444"/>
        <v>0</v>
      </c>
      <c r="C888" s="3">
        <f t="shared" si="445"/>
        <v>4.8229000000000486</v>
      </c>
      <c r="D888" s="14">
        <f t="shared" si="425"/>
        <v>-3.2799769302082366E-2</v>
      </c>
      <c r="E888" s="14">
        <f t="shared" si="418"/>
        <v>-0.1123437727139672</v>
      </c>
      <c r="F888" s="14">
        <f t="shared" si="446"/>
        <v>-0.14514354201604956</v>
      </c>
      <c r="G888" s="3">
        <f t="shared" si="419"/>
        <v>-12.669789183025459</v>
      </c>
      <c r="H888" s="3">
        <f t="shared" si="447"/>
        <v>28.427552239937622</v>
      </c>
      <c r="I888" s="3">
        <f t="shared" si="448"/>
        <v>520.62761425374003</v>
      </c>
      <c r="P888" s="3" t="str">
        <f t="shared" si="443"/>
        <v xml:space="preserve"> </v>
      </c>
      <c r="Q888" s="3" t="str">
        <f t="shared" si="426"/>
        <v xml:space="preserve"> </v>
      </c>
      <c r="R888" s="3" t="str">
        <f t="shared" si="427"/>
        <v xml:space="preserve"> </v>
      </c>
      <c r="S888" s="3" t="str">
        <f t="shared" si="428"/>
        <v xml:space="preserve"> </v>
      </c>
      <c r="T888" s="3" t="str">
        <f t="shared" si="429"/>
        <v xml:space="preserve"> </v>
      </c>
      <c r="U888" s="3" t="str">
        <f t="shared" si="430"/>
        <v xml:space="preserve"> </v>
      </c>
      <c r="V888" s="3" t="str">
        <f t="shared" si="431"/>
        <v xml:space="preserve"> </v>
      </c>
      <c r="W888" s="3" t="str">
        <f t="shared" si="432"/>
        <v xml:space="preserve"> </v>
      </c>
      <c r="X888" s="3" t="str">
        <f t="shared" si="433"/>
        <v xml:space="preserve"> </v>
      </c>
      <c r="Y888" s="3">
        <f t="shared" si="434"/>
        <v>0</v>
      </c>
      <c r="AA888" s="16" t="str">
        <f t="shared" si="435"/>
        <v>UprStage</v>
      </c>
      <c r="AC888" s="3">
        <f t="shared" si="436"/>
        <v>2.3982428571428556</v>
      </c>
      <c r="AD888" s="3">
        <f t="shared" si="437"/>
        <v>19.801588161411491</v>
      </c>
      <c r="AE888" s="3">
        <f t="shared" si="438"/>
        <v>2.4246571428571926</v>
      </c>
      <c r="AF888" s="3">
        <f t="shared" si="440"/>
        <v>11.455876646353975</v>
      </c>
      <c r="AH888" s="28">
        <f t="shared" si="441"/>
        <v>0.26300000000000001</v>
      </c>
      <c r="AI888" s="28">
        <f t="shared" si="442"/>
        <v>2.5446900494077322E-4</v>
      </c>
      <c r="AJ888" s="40">
        <f t="shared" si="439"/>
        <v>1.1455876646353974E-2</v>
      </c>
      <c r="AK888" s="28"/>
      <c r="AM888" s="14">
        <f>Rho_Coef0+Rho_Coef1*Solution!I888+Rho_Coef2*Solution!I888^2</f>
        <v>0.95098305178273557</v>
      </c>
      <c r="AO888" s="3" t="str">
        <f t="shared" si="420"/>
        <v xml:space="preserve"> </v>
      </c>
      <c r="AP888" s="3" t="str">
        <f t="shared" si="421"/>
        <v xml:space="preserve"> </v>
      </c>
      <c r="AQ888" s="3" t="str">
        <f t="shared" si="422"/>
        <v xml:space="preserve"> </v>
      </c>
      <c r="AR888" s="3" t="str">
        <f t="shared" si="423"/>
        <v xml:space="preserve"> </v>
      </c>
    </row>
    <row r="889" spans="1:44">
      <c r="A889" s="3">
        <f t="shared" si="424"/>
        <v>8.8599999999998555</v>
      </c>
      <c r="B889" s="3">
        <f t="shared" si="444"/>
        <v>0</v>
      </c>
      <c r="C889" s="3">
        <f t="shared" si="445"/>
        <v>4.8229000000000486</v>
      </c>
      <c r="D889" s="14">
        <f t="shared" si="425"/>
        <v>-3.2507152347520635E-2</v>
      </c>
      <c r="E889" s="14">
        <f t="shared" si="418"/>
        <v>-0.1123437727139672</v>
      </c>
      <c r="F889" s="14">
        <f t="shared" si="446"/>
        <v>-0.14485092506148783</v>
      </c>
      <c r="G889" s="3">
        <f t="shared" si="419"/>
        <v>-12.644246226899543</v>
      </c>
      <c r="H889" s="3">
        <f t="shared" si="447"/>
        <v>28.300854348107368</v>
      </c>
      <c r="I889" s="3">
        <f t="shared" si="448"/>
        <v>520.91125756382814</v>
      </c>
      <c r="P889" s="3" t="str">
        <f t="shared" si="443"/>
        <v xml:space="preserve"> </v>
      </c>
      <c r="Q889" s="3" t="str">
        <f t="shared" si="426"/>
        <v xml:space="preserve"> </v>
      </c>
      <c r="R889" s="3" t="str">
        <f t="shared" si="427"/>
        <v xml:space="preserve"> </v>
      </c>
      <c r="S889" s="3" t="str">
        <f t="shared" si="428"/>
        <v xml:space="preserve"> </v>
      </c>
      <c r="T889" s="3" t="str">
        <f t="shared" si="429"/>
        <v xml:space="preserve"> </v>
      </c>
      <c r="U889" s="3" t="str">
        <f t="shared" si="430"/>
        <v xml:space="preserve"> </v>
      </c>
      <c r="V889" s="3" t="str">
        <f t="shared" si="431"/>
        <v xml:space="preserve"> </v>
      </c>
      <c r="W889" s="3" t="str">
        <f t="shared" si="432"/>
        <v xml:space="preserve"> </v>
      </c>
      <c r="X889" s="3" t="str">
        <f t="shared" si="433"/>
        <v xml:space="preserve"> </v>
      </c>
      <c r="Y889" s="3">
        <f t="shared" si="434"/>
        <v>0</v>
      </c>
      <c r="AA889" s="16" t="str">
        <f t="shared" si="435"/>
        <v>UprStage</v>
      </c>
      <c r="AC889" s="3">
        <f t="shared" si="436"/>
        <v>2.3982428571428556</v>
      </c>
      <c r="AD889" s="3">
        <f t="shared" si="437"/>
        <v>19.801588161411491</v>
      </c>
      <c r="AE889" s="3">
        <f t="shared" si="438"/>
        <v>2.4246571428571926</v>
      </c>
      <c r="AF889" s="3">
        <f t="shared" si="440"/>
        <v>11.455876646353975</v>
      </c>
      <c r="AH889" s="28">
        <f t="shared" si="441"/>
        <v>0.26300000000000001</v>
      </c>
      <c r="AI889" s="28">
        <f t="shared" si="442"/>
        <v>2.5446900494077322E-4</v>
      </c>
      <c r="AJ889" s="40">
        <f t="shared" si="439"/>
        <v>1.1455876646353974E-2</v>
      </c>
      <c r="AK889" s="28"/>
      <c r="AM889" s="14">
        <f>Rho_Coef0+Rho_Coef1*Solution!I889+Rho_Coef2*Solution!I889^2</f>
        <v>0.95095684352735155</v>
      </c>
      <c r="AO889" s="3" t="str">
        <f t="shared" si="420"/>
        <v xml:space="preserve"> </v>
      </c>
      <c r="AP889" s="3" t="str">
        <f t="shared" si="421"/>
        <v xml:space="preserve"> </v>
      </c>
      <c r="AQ889" s="3" t="str">
        <f t="shared" si="422"/>
        <v xml:space="preserve"> </v>
      </c>
      <c r="AR889" s="3" t="str">
        <f t="shared" si="423"/>
        <v xml:space="preserve"> </v>
      </c>
    </row>
    <row r="890" spans="1:44">
      <c r="A890" s="3">
        <f t="shared" si="424"/>
        <v>8.8699999999998553</v>
      </c>
      <c r="B890" s="3">
        <f t="shared" si="444"/>
        <v>0</v>
      </c>
      <c r="C890" s="3">
        <f t="shared" si="445"/>
        <v>4.8229000000000486</v>
      </c>
      <c r="D890" s="14">
        <f t="shared" si="425"/>
        <v>-3.2216442655493317E-2</v>
      </c>
      <c r="E890" s="14">
        <f t="shared" si="418"/>
        <v>-0.1123437727139672</v>
      </c>
      <c r="F890" s="14">
        <f t="shared" si="446"/>
        <v>-0.14456021536946051</v>
      </c>
      <c r="G890" s="3">
        <f t="shared" si="419"/>
        <v>-12.618869758471888</v>
      </c>
      <c r="H890" s="3">
        <f t="shared" si="447"/>
        <v>28.174411885838374</v>
      </c>
      <c r="I890" s="3">
        <f t="shared" si="448"/>
        <v>521.19363516382123</v>
      </c>
      <c r="P890" s="3" t="str">
        <f t="shared" si="443"/>
        <v xml:space="preserve"> </v>
      </c>
      <c r="Q890" s="3" t="str">
        <f t="shared" si="426"/>
        <v xml:space="preserve"> </v>
      </c>
      <c r="R890" s="3" t="str">
        <f t="shared" si="427"/>
        <v xml:space="preserve"> </v>
      </c>
      <c r="S890" s="3" t="str">
        <f t="shared" si="428"/>
        <v xml:space="preserve"> </v>
      </c>
      <c r="T890" s="3" t="str">
        <f t="shared" si="429"/>
        <v xml:space="preserve"> </v>
      </c>
      <c r="U890" s="3" t="str">
        <f t="shared" si="430"/>
        <v xml:space="preserve"> </v>
      </c>
      <c r="V890" s="3" t="str">
        <f t="shared" si="431"/>
        <v xml:space="preserve"> </v>
      </c>
      <c r="W890" s="3" t="str">
        <f t="shared" si="432"/>
        <v xml:space="preserve"> </v>
      </c>
      <c r="X890" s="3" t="str">
        <f t="shared" si="433"/>
        <v xml:space="preserve"> </v>
      </c>
      <c r="Y890" s="3">
        <f t="shared" si="434"/>
        <v>0</v>
      </c>
      <c r="AA890" s="16" t="str">
        <f t="shared" si="435"/>
        <v>UprStage</v>
      </c>
      <c r="AC890" s="3">
        <f t="shared" si="436"/>
        <v>2.3982428571428556</v>
      </c>
      <c r="AD890" s="3">
        <f t="shared" si="437"/>
        <v>19.801588161411491</v>
      </c>
      <c r="AE890" s="3">
        <f t="shared" si="438"/>
        <v>2.4246571428571926</v>
      </c>
      <c r="AF890" s="3">
        <f t="shared" si="440"/>
        <v>11.455876646353975</v>
      </c>
      <c r="AH890" s="28">
        <f t="shared" si="441"/>
        <v>0.26300000000000001</v>
      </c>
      <c r="AI890" s="28">
        <f t="shared" si="442"/>
        <v>2.5446900494077322E-4</v>
      </c>
      <c r="AJ890" s="40">
        <f t="shared" si="439"/>
        <v>1.1455876646353974E-2</v>
      </c>
      <c r="AK890" s="28"/>
      <c r="AM890" s="14">
        <f>Rho_Coef0+Rho_Coef1*Solution!I890+Rho_Coef2*Solution!I890^2</f>
        <v>0.950930752765627</v>
      </c>
      <c r="AO890" s="3" t="str">
        <f t="shared" si="420"/>
        <v xml:space="preserve"> </v>
      </c>
      <c r="AP890" s="3" t="str">
        <f t="shared" si="421"/>
        <v xml:space="preserve"> </v>
      </c>
      <c r="AQ890" s="3" t="str">
        <f t="shared" si="422"/>
        <v xml:space="preserve"> </v>
      </c>
      <c r="AR890" s="3" t="str">
        <f t="shared" si="423"/>
        <v xml:space="preserve"> </v>
      </c>
    </row>
    <row r="891" spans="1:44">
      <c r="A891" s="3">
        <f t="shared" si="424"/>
        <v>8.8799999999998551</v>
      </c>
      <c r="B891" s="3">
        <f t="shared" si="444"/>
        <v>0</v>
      </c>
      <c r="C891" s="3">
        <f t="shared" si="445"/>
        <v>4.8229000000000486</v>
      </c>
      <c r="D891" s="14">
        <f t="shared" si="425"/>
        <v>-3.1927628299329415E-2</v>
      </c>
      <c r="E891" s="14">
        <f t="shared" si="418"/>
        <v>-0.1123437727139672</v>
      </c>
      <c r="F891" s="14">
        <f t="shared" si="446"/>
        <v>-0.14427140101329661</v>
      </c>
      <c r="G891" s="3">
        <f t="shared" si="419"/>
        <v>-12.593658736646175</v>
      </c>
      <c r="H891" s="3">
        <f t="shared" si="447"/>
        <v>28.048223188253655</v>
      </c>
      <c r="I891" s="3">
        <f t="shared" si="448"/>
        <v>521.47474959974272</v>
      </c>
      <c r="P891" s="3" t="str">
        <f t="shared" si="443"/>
        <v xml:space="preserve"> </v>
      </c>
      <c r="Q891" s="3" t="str">
        <f t="shared" si="426"/>
        <v xml:space="preserve"> </v>
      </c>
      <c r="R891" s="3" t="str">
        <f t="shared" si="427"/>
        <v xml:space="preserve"> </v>
      </c>
      <c r="S891" s="3" t="str">
        <f t="shared" si="428"/>
        <v xml:space="preserve"> </v>
      </c>
      <c r="T891" s="3" t="str">
        <f t="shared" si="429"/>
        <v xml:space="preserve"> </v>
      </c>
      <c r="U891" s="3" t="str">
        <f t="shared" si="430"/>
        <v xml:space="preserve"> </v>
      </c>
      <c r="V891" s="3" t="str">
        <f t="shared" si="431"/>
        <v xml:space="preserve"> </v>
      </c>
      <c r="W891" s="3" t="str">
        <f t="shared" si="432"/>
        <v xml:space="preserve"> </v>
      </c>
      <c r="X891" s="3" t="str">
        <f t="shared" si="433"/>
        <v xml:space="preserve"> </v>
      </c>
      <c r="Y891" s="3">
        <f t="shared" si="434"/>
        <v>0</v>
      </c>
      <c r="AA891" s="16" t="str">
        <f t="shared" si="435"/>
        <v>UprStage</v>
      </c>
      <c r="AC891" s="3">
        <f t="shared" si="436"/>
        <v>2.3982428571428556</v>
      </c>
      <c r="AD891" s="3">
        <f t="shared" si="437"/>
        <v>19.801588161411491</v>
      </c>
      <c r="AE891" s="3">
        <f t="shared" si="438"/>
        <v>2.4246571428571926</v>
      </c>
      <c r="AF891" s="3">
        <f t="shared" si="440"/>
        <v>11.455876646353975</v>
      </c>
      <c r="AH891" s="28">
        <f t="shared" si="441"/>
        <v>0.26300000000000001</v>
      </c>
      <c r="AI891" s="28">
        <f t="shared" si="442"/>
        <v>2.5446900494077322E-4</v>
      </c>
      <c r="AJ891" s="40">
        <f t="shared" si="439"/>
        <v>1.1455876646353974E-2</v>
      </c>
      <c r="AK891" s="28"/>
      <c r="AM891" s="14">
        <f>Rho_Coef0+Rho_Coef1*Solution!I891+Rho_Coef2*Solution!I891^2</f>
        <v>0.95090477925502948</v>
      </c>
      <c r="AO891" s="3" t="str">
        <f t="shared" si="420"/>
        <v xml:space="preserve"> </v>
      </c>
      <c r="AP891" s="3" t="str">
        <f t="shared" si="421"/>
        <v xml:space="preserve"> </v>
      </c>
      <c r="AQ891" s="3" t="str">
        <f t="shared" si="422"/>
        <v xml:space="preserve"> </v>
      </c>
      <c r="AR891" s="3" t="str">
        <f t="shared" si="423"/>
        <v xml:space="preserve"> </v>
      </c>
    </row>
    <row r="892" spans="1:44">
      <c r="A892" s="3">
        <f t="shared" si="424"/>
        <v>8.8899999999998549</v>
      </c>
      <c r="B892" s="3">
        <f t="shared" si="444"/>
        <v>0</v>
      </c>
      <c r="C892" s="3">
        <f t="shared" si="445"/>
        <v>4.8229000000000486</v>
      </c>
      <c r="D892" s="14">
        <f t="shared" si="425"/>
        <v>-3.1640697462932223E-2</v>
      </c>
      <c r="E892" s="14">
        <f t="shared" si="418"/>
        <v>-0.1123437727139672</v>
      </c>
      <c r="F892" s="14">
        <f t="shared" si="446"/>
        <v>-0.14398447017689942</v>
      </c>
      <c r="G892" s="3">
        <f t="shared" si="419"/>
        <v>-12.568612129978277</v>
      </c>
      <c r="H892" s="3">
        <f t="shared" si="447"/>
        <v>27.922286600887194</v>
      </c>
      <c r="I892" s="3">
        <f t="shared" si="448"/>
        <v>521.7546034010187</v>
      </c>
      <c r="P892" s="3" t="str">
        <f t="shared" si="443"/>
        <v xml:space="preserve"> </v>
      </c>
      <c r="Q892" s="3" t="str">
        <f t="shared" si="426"/>
        <v xml:space="preserve"> </v>
      </c>
      <c r="R892" s="3" t="str">
        <f t="shared" si="427"/>
        <v xml:space="preserve"> </v>
      </c>
      <c r="S892" s="3" t="str">
        <f t="shared" si="428"/>
        <v xml:space="preserve"> </v>
      </c>
      <c r="T892" s="3" t="str">
        <f t="shared" si="429"/>
        <v xml:space="preserve"> </v>
      </c>
      <c r="U892" s="3" t="str">
        <f t="shared" si="430"/>
        <v xml:space="preserve"> </v>
      </c>
      <c r="V892" s="3" t="str">
        <f t="shared" si="431"/>
        <v xml:space="preserve"> </v>
      </c>
      <c r="W892" s="3" t="str">
        <f t="shared" si="432"/>
        <v xml:space="preserve"> </v>
      </c>
      <c r="X892" s="3" t="str">
        <f t="shared" si="433"/>
        <v xml:space="preserve"> </v>
      </c>
      <c r="Y892" s="3">
        <f t="shared" si="434"/>
        <v>0</v>
      </c>
      <c r="AA892" s="16" t="str">
        <f t="shared" si="435"/>
        <v>UprStage</v>
      </c>
      <c r="AC892" s="3">
        <f t="shared" si="436"/>
        <v>2.3982428571428556</v>
      </c>
      <c r="AD892" s="3">
        <f t="shared" si="437"/>
        <v>19.801588161411491</v>
      </c>
      <c r="AE892" s="3">
        <f t="shared" si="438"/>
        <v>2.4246571428571926</v>
      </c>
      <c r="AF892" s="3">
        <f t="shared" si="440"/>
        <v>11.455876646353975</v>
      </c>
      <c r="AH892" s="28">
        <f t="shared" si="441"/>
        <v>0.26300000000000001</v>
      </c>
      <c r="AI892" s="28">
        <f t="shared" si="442"/>
        <v>2.5446900494077322E-4</v>
      </c>
      <c r="AJ892" s="40">
        <f t="shared" si="439"/>
        <v>1.1455876646353974E-2</v>
      </c>
      <c r="AK892" s="28"/>
      <c r="AM892" s="14">
        <f>Rho_Coef0+Rho_Coef1*Solution!I892+Rho_Coef2*Solution!I892^2</f>
        <v>0.95087892275461172</v>
      </c>
      <c r="AO892" s="3" t="str">
        <f t="shared" si="420"/>
        <v xml:space="preserve"> </v>
      </c>
      <c r="AP892" s="3" t="str">
        <f t="shared" si="421"/>
        <v xml:space="preserve"> </v>
      </c>
      <c r="AQ892" s="3" t="str">
        <f t="shared" si="422"/>
        <v xml:space="preserve"> </v>
      </c>
      <c r="AR892" s="3" t="str">
        <f t="shared" si="423"/>
        <v xml:space="preserve"> </v>
      </c>
    </row>
    <row r="893" spans="1:44">
      <c r="A893" s="3">
        <f t="shared" si="424"/>
        <v>8.8999999999998547</v>
      </c>
      <c r="B893" s="3">
        <f t="shared" si="444"/>
        <v>0</v>
      </c>
      <c r="C893" s="3">
        <f t="shared" si="445"/>
        <v>4.8229000000000486</v>
      </c>
      <c r="D893" s="14">
        <f t="shared" si="425"/>
        <v>-3.1355638439652202E-2</v>
      </c>
      <c r="E893" s="14">
        <f t="shared" si="418"/>
        <v>-0.1123437727139672</v>
      </c>
      <c r="F893" s="14">
        <f t="shared" si="446"/>
        <v>-0.14369941115361939</v>
      </c>
      <c r="G893" s="3">
        <f t="shared" si="419"/>
        <v>-12.543728916577864</v>
      </c>
      <c r="H893" s="3">
        <f t="shared" si="447"/>
        <v>27.796600479587411</v>
      </c>
      <c r="I893" s="3">
        <f t="shared" si="448"/>
        <v>522.03319908058177</v>
      </c>
      <c r="P893" s="3" t="str">
        <f t="shared" si="443"/>
        <v xml:space="preserve"> </v>
      </c>
      <c r="Q893" s="3" t="str">
        <f t="shared" si="426"/>
        <v xml:space="preserve"> </v>
      </c>
      <c r="R893" s="3" t="str">
        <f t="shared" si="427"/>
        <v xml:space="preserve"> </v>
      </c>
      <c r="S893" s="3" t="str">
        <f t="shared" si="428"/>
        <v xml:space="preserve"> </v>
      </c>
      <c r="T893" s="3" t="str">
        <f t="shared" si="429"/>
        <v xml:space="preserve"> </v>
      </c>
      <c r="U893" s="3" t="str">
        <f t="shared" si="430"/>
        <v xml:space="preserve"> </v>
      </c>
      <c r="V893" s="3" t="str">
        <f t="shared" si="431"/>
        <v xml:space="preserve"> </v>
      </c>
      <c r="W893" s="3" t="str">
        <f t="shared" si="432"/>
        <v xml:space="preserve"> </v>
      </c>
      <c r="X893" s="3" t="str">
        <f t="shared" si="433"/>
        <v xml:space="preserve"> </v>
      </c>
      <c r="Y893" s="3">
        <f t="shared" si="434"/>
        <v>0</v>
      </c>
      <c r="AA893" s="16" t="str">
        <f t="shared" si="435"/>
        <v>UprStage</v>
      </c>
      <c r="AC893" s="3">
        <f t="shared" si="436"/>
        <v>2.3982428571428556</v>
      </c>
      <c r="AD893" s="3">
        <f t="shared" si="437"/>
        <v>19.801588161411491</v>
      </c>
      <c r="AE893" s="3">
        <f t="shared" si="438"/>
        <v>2.4246571428571926</v>
      </c>
      <c r="AF893" s="3">
        <f t="shared" si="440"/>
        <v>11.455876646353975</v>
      </c>
      <c r="AH893" s="28">
        <f t="shared" si="441"/>
        <v>0.26300000000000001</v>
      </c>
      <c r="AI893" s="28">
        <f t="shared" si="442"/>
        <v>2.5446900494077322E-4</v>
      </c>
      <c r="AJ893" s="40">
        <f t="shared" si="439"/>
        <v>1.1455876646353974E-2</v>
      </c>
      <c r="AK893" s="28"/>
      <c r="AM893" s="14">
        <f>Rho_Coef0+Rho_Coef1*Solution!I893+Rho_Coef2*Solution!I893^2</f>
        <v>0.95085318302500244</v>
      </c>
      <c r="AO893" s="3" t="str">
        <f t="shared" si="420"/>
        <v xml:space="preserve"> </v>
      </c>
      <c r="AP893" s="3" t="str">
        <f t="shared" si="421"/>
        <v xml:space="preserve"> </v>
      </c>
      <c r="AQ893" s="3" t="str">
        <f t="shared" si="422"/>
        <v xml:space="preserve"> </v>
      </c>
      <c r="AR893" s="3" t="str">
        <f t="shared" si="423"/>
        <v xml:space="preserve"> </v>
      </c>
    </row>
    <row r="894" spans="1:44">
      <c r="A894" s="3">
        <f t="shared" si="424"/>
        <v>8.9099999999998545</v>
      </c>
      <c r="B894" s="3">
        <f t="shared" si="444"/>
        <v>0</v>
      </c>
      <c r="C894" s="3">
        <f t="shared" si="445"/>
        <v>4.8229000000000486</v>
      </c>
      <c r="D894" s="14">
        <f t="shared" si="425"/>
        <v>-3.1072439631173922E-2</v>
      </c>
      <c r="E894" s="14">
        <f t="shared" si="418"/>
        <v>-0.1123437727139672</v>
      </c>
      <c r="F894" s="14">
        <f t="shared" si="446"/>
        <v>-0.14341621234514113</v>
      </c>
      <c r="G894" s="3">
        <f t="shared" si="419"/>
        <v>-12.519008084011253</v>
      </c>
      <c r="H894" s="3">
        <f t="shared" si="447"/>
        <v>27.671163190421634</v>
      </c>
      <c r="I894" s="3">
        <f t="shared" si="448"/>
        <v>522.3105391349734</v>
      </c>
      <c r="P894" s="3" t="str">
        <f t="shared" si="443"/>
        <v xml:space="preserve"> </v>
      </c>
      <c r="Q894" s="3" t="str">
        <f t="shared" si="426"/>
        <v xml:space="preserve"> </v>
      </c>
      <c r="R894" s="3" t="str">
        <f t="shared" si="427"/>
        <v xml:space="preserve"> </v>
      </c>
      <c r="S894" s="3" t="str">
        <f t="shared" si="428"/>
        <v xml:space="preserve"> </v>
      </c>
      <c r="T894" s="3" t="str">
        <f t="shared" si="429"/>
        <v xml:space="preserve"> </v>
      </c>
      <c r="U894" s="3" t="str">
        <f t="shared" si="430"/>
        <v xml:space="preserve"> </v>
      </c>
      <c r="V894" s="3" t="str">
        <f t="shared" si="431"/>
        <v xml:space="preserve"> </v>
      </c>
      <c r="W894" s="3" t="str">
        <f t="shared" si="432"/>
        <v xml:space="preserve"> </v>
      </c>
      <c r="X894" s="3" t="str">
        <f t="shared" si="433"/>
        <v xml:space="preserve"> </v>
      </c>
      <c r="Y894" s="3">
        <f t="shared" si="434"/>
        <v>0</v>
      </c>
      <c r="AA894" s="16" t="str">
        <f t="shared" si="435"/>
        <v>UprStage</v>
      </c>
      <c r="AC894" s="3">
        <f t="shared" si="436"/>
        <v>2.3982428571428556</v>
      </c>
      <c r="AD894" s="3">
        <f t="shared" si="437"/>
        <v>19.801588161411491</v>
      </c>
      <c r="AE894" s="3">
        <f t="shared" si="438"/>
        <v>2.4246571428571926</v>
      </c>
      <c r="AF894" s="3">
        <f t="shared" si="440"/>
        <v>11.455876646353975</v>
      </c>
      <c r="AH894" s="28">
        <f t="shared" si="441"/>
        <v>0.26300000000000001</v>
      </c>
      <c r="AI894" s="28">
        <f t="shared" si="442"/>
        <v>2.5446900494077322E-4</v>
      </c>
      <c r="AJ894" s="40">
        <f t="shared" si="439"/>
        <v>1.1455876646353974E-2</v>
      </c>
      <c r="AK894" s="28"/>
      <c r="AM894" s="14">
        <f>Rho_Coef0+Rho_Coef1*Solution!I894+Rho_Coef2*Solution!I894^2</f>
        <v>0.95082755982839584</v>
      </c>
      <c r="AO894" s="3" t="str">
        <f t="shared" si="420"/>
        <v xml:space="preserve"> </v>
      </c>
      <c r="AP894" s="3" t="str">
        <f t="shared" si="421"/>
        <v xml:space="preserve"> </v>
      </c>
      <c r="AQ894" s="3" t="str">
        <f t="shared" si="422"/>
        <v xml:space="preserve"> </v>
      </c>
      <c r="AR894" s="3" t="str">
        <f t="shared" si="423"/>
        <v xml:space="preserve"> </v>
      </c>
    </row>
    <row r="895" spans="1:44">
      <c r="A895" s="3">
        <f t="shared" si="424"/>
        <v>8.9199999999998543</v>
      </c>
      <c r="B895" s="3">
        <f t="shared" si="444"/>
        <v>0</v>
      </c>
      <c r="C895" s="3">
        <f t="shared" si="445"/>
        <v>4.8229000000000486</v>
      </c>
      <c r="D895" s="14">
        <f t="shared" si="425"/>
        <v>-3.0791089546416753E-2</v>
      </c>
      <c r="E895" s="14">
        <f t="shared" si="418"/>
        <v>-0.1123437727139672</v>
      </c>
      <c r="F895" s="14">
        <f t="shared" si="446"/>
        <v>-0.14313486226038397</v>
      </c>
      <c r="G895" s="3">
        <f t="shared" si="419"/>
        <v>-12.494448629205435</v>
      </c>
      <c r="H895" s="3">
        <f t="shared" si="447"/>
        <v>27.545973109581521</v>
      </c>
      <c r="I895" s="3">
        <f t="shared" si="448"/>
        <v>522.58662604444612</v>
      </c>
      <c r="P895" s="3" t="str">
        <f t="shared" si="443"/>
        <v xml:space="preserve"> </v>
      </c>
      <c r="Q895" s="3" t="str">
        <f t="shared" si="426"/>
        <v xml:space="preserve"> </v>
      </c>
      <c r="R895" s="3" t="str">
        <f t="shared" si="427"/>
        <v xml:space="preserve"> </v>
      </c>
      <c r="S895" s="3" t="str">
        <f t="shared" si="428"/>
        <v xml:space="preserve"> </v>
      </c>
      <c r="T895" s="3" t="str">
        <f t="shared" si="429"/>
        <v xml:space="preserve"> </v>
      </c>
      <c r="U895" s="3" t="str">
        <f t="shared" si="430"/>
        <v xml:space="preserve"> </v>
      </c>
      <c r="V895" s="3" t="str">
        <f t="shared" si="431"/>
        <v xml:space="preserve"> </v>
      </c>
      <c r="W895" s="3" t="str">
        <f t="shared" si="432"/>
        <v xml:space="preserve"> </v>
      </c>
      <c r="X895" s="3" t="str">
        <f t="shared" si="433"/>
        <v xml:space="preserve"> </v>
      </c>
      <c r="Y895" s="3">
        <f t="shared" si="434"/>
        <v>0</v>
      </c>
      <c r="AA895" s="16" t="str">
        <f t="shared" si="435"/>
        <v>UprStage</v>
      </c>
      <c r="AC895" s="3">
        <f t="shared" si="436"/>
        <v>2.3982428571428556</v>
      </c>
      <c r="AD895" s="3">
        <f t="shared" si="437"/>
        <v>19.801588161411491</v>
      </c>
      <c r="AE895" s="3">
        <f t="shared" si="438"/>
        <v>2.4246571428571926</v>
      </c>
      <c r="AF895" s="3">
        <f t="shared" si="440"/>
        <v>11.455876646353975</v>
      </c>
      <c r="AH895" s="28">
        <f t="shared" si="441"/>
        <v>0.26300000000000001</v>
      </c>
      <c r="AI895" s="28">
        <f t="shared" si="442"/>
        <v>2.5446900494077322E-4</v>
      </c>
      <c r="AJ895" s="40">
        <f t="shared" si="439"/>
        <v>1.1455876646353974E-2</v>
      </c>
      <c r="AK895" s="28"/>
      <c r="AM895" s="14">
        <f>Rho_Coef0+Rho_Coef1*Solution!I895+Rho_Coef2*Solution!I895^2</f>
        <v>0.95080205292854214</v>
      </c>
      <c r="AO895" s="3" t="str">
        <f t="shared" si="420"/>
        <v xml:space="preserve"> </v>
      </c>
      <c r="AP895" s="3" t="str">
        <f t="shared" si="421"/>
        <v xml:space="preserve"> </v>
      </c>
      <c r="AQ895" s="3" t="str">
        <f t="shared" si="422"/>
        <v xml:space="preserve"> </v>
      </c>
      <c r="AR895" s="3" t="str">
        <f t="shared" si="423"/>
        <v xml:space="preserve"> </v>
      </c>
    </row>
    <row r="896" spans="1:44">
      <c r="A896" s="3">
        <f t="shared" si="424"/>
        <v>8.9299999999998541</v>
      </c>
      <c r="B896" s="3">
        <f t="shared" si="444"/>
        <v>0</v>
      </c>
      <c r="C896" s="3">
        <f t="shared" si="445"/>
        <v>4.8229000000000486</v>
      </c>
      <c r="D896" s="14">
        <f t="shared" si="425"/>
        <v>-3.0511576800449323E-2</v>
      </c>
      <c r="E896" s="14">
        <f t="shared" si="418"/>
        <v>-0.1123437727139672</v>
      </c>
      <c r="F896" s="14">
        <f t="shared" si="446"/>
        <v>-0.14285534951441653</v>
      </c>
      <c r="G896" s="3">
        <f t="shared" si="419"/>
        <v>-12.470049558353324</v>
      </c>
      <c r="H896" s="3">
        <f t="shared" si="447"/>
        <v>27.421028623289466</v>
      </c>
      <c r="I896" s="3">
        <f t="shared" si="448"/>
        <v>522.86146227306403</v>
      </c>
      <c r="P896" s="3" t="str">
        <f t="shared" si="443"/>
        <v xml:space="preserve"> </v>
      </c>
      <c r="Q896" s="3" t="str">
        <f t="shared" si="426"/>
        <v xml:space="preserve"> </v>
      </c>
      <c r="R896" s="3" t="str">
        <f t="shared" si="427"/>
        <v xml:space="preserve"> </v>
      </c>
      <c r="S896" s="3" t="str">
        <f t="shared" si="428"/>
        <v xml:space="preserve"> </v>
      </c>
      <c r="T896" s="3" t="str">
        <f t="shared" si="429"/>
        <v xml:space="preserve"> </v>
      </c>
      <c r="U896" s="3" t="str">
        <f t="shared" si="430"/>
        <v xml:space="preserve"> </v>
      </c>
      <c r="V896" s="3" t="str">
        <f t="shared" si="431"/>
        <v xml:space="preserve"> </v>
      </c>
      <c r="W896" s="3" t="str">
        <f t="shared" si="432"/>
        <v xml:space="preserve"> </v>
      </c>
      <c r="X896" s="3" t="str">
        <f t="shared" si="433"/>
        <v xml:space="preserve"> </v>
      </c>
      <c r="Y896" s="3">
        <f t="shared" si="434"/>
        <v>0</v>
      </c>
      <c r="AA896" s="16" t="str">
        <f t="shared" si="435"/>
        <v>UprStage</v>
      </c>
      <c r="AC896" s="3">
        <f t="shared" si="436"/>
        <v>2.3982428571428556</v>
      </c>
      <c r="AD896" s="3">
        <f t="shared" si="437"/>
        <v>19.801588161411491</v>
      </c>
      <c r="AE896" s="3">
        <f t="shared" si="438"/>
        <v>2.4246571428571926</v>
      </c>
      <c r="AF896" s="3">
        <f t="shared" si="440"/>
        <v>11.455876646353975</v>
      </c>
      <c r="AH896" s="28">
        <f t="shared" si="441"/>
        <v>0.26300000000000001</v>
      </c>
      <c r="AI896" s="28">
        <f t="shared" si="442"/>
        <v>2.5446900494077322E-4</v>
      </c>
      <c r="AJ896" s="40">
        <f t="shared" si="439"/>
        <v>1.1455876646353974E-2</v>
      </c>
      <c r="AK896" s="28"/>
      <c r="AM896" s="14">
        <f>Rho_Coef0+Rho_Coef1*Solution!I896+Rho_Coef2*Solution!I896^2</f>
        <v>0.95077666209073786</v>
      </c>
      <c r="AO896" s="3" t="str">
        <f t="shared" si="420"/>
        <v xml:space="preserve"> </v>
      </c>
      <c r="AP896" s="3" t="str">
        <f t="shared" si="421"/>
        <v xml:space="preserve"> </v>
      </c>
      <c r="AQ896" s="3" t="str">
        <f t="shared" si="422"/>
        <v xml:space="preserve"> </v>
      </c>
      <c r="AR896" s="3" t="str">
        <f t="shared" si="423"/>
        <v xml:space="preserve"> </v>
      </c>
    </row>
    <row r="897" spans="1:44">
      <c r="A897" s="3">
        <f t="shared" si="424"/>
        <v>8.9399999999998538</v>
      </c>
      <c r="B897" s="3">
        <f t="shared" si="444"/>
        <v>0</v>
      </c>
      <c r="C897" s="3">
        <f t="shared" si="445"/>
        <v>4.8229000000000486</v>
      </c>
      <c r="D897" s="14">
        <f t="shared" si="425"/>
        <v>-3.0233890113417247E-2</v>
      </c>
      <c r="E897" s="14">
        <f t="shared" si="418"/>
        <v>-0.1123437727139672</v>
      </c>
      <c r="F897" s="14">
        <f t="shared" si="446"/>
        <v>-0.14257766282738443</v>
      </c>
      <c r="G897" s="3">
        <f t="shared" si="419"/>
        <v>-12.445809886820157</v>
      </c>
      <c r="H897" s="3">
        <f t="shared" si="447"/>
        <v>27.296328127705934</v>
      </c>
      <c r="I897" s="3">
        <f t="shared" si="448"/>
        <v>523.13505026880262</v>
      </c>
      <c r="P897" s="3" t="str">
        <f t="shared" si="443"/>
        <v xml:space="preserve"> </v>
      </c>
      <c r="Q897" s="3" t="str">
        <f t="shared" si="426"/>
        <v xml:space="preserve"> </v>
      </c>
      <c r="R897" s="3" t="str">
        <f t="shared" si="427"/>
        <v xml:space="preserve"> </v>
      </c>
      <c r="S897" s="3" t="str">
        <f t="shared" si="428"/>
        <v xml:space="preserve"> </v>
      </c>
      <c r="T897" s="3" t="str">
        <f t="shared" si="429"/>
        <v xml:space="preserve"> </v>
      </c>
      <c r="U897" s="3" t="str">
        <f t="shared" si="430"/>
        <v xml:space="preserve"> </v>
      </c>
      <c r="V897" s="3" t="str">
        <f t="shared" si="431"/>
        <v xml:space="preserve"> </v>
      </c>
      <c r="W897" s="3" t="str">
        <f t="shared" si="432"/>
        <v xml:space="preserve"> </v>
      </c>
      <c r="X897" s="3" t="str">
        <f t="shared" si="433"/>
        <v xml:space="preserve"> </v>
      </c>
      <c r="Y897" s="3">
        <f t="shared" si="434"/>
        <v>0</v>
      </c>
      <c r="AA897" s="16" t="str">
        <f t="shared" si="435"/>
        <v>UprStage</v>
      </c>
      <c r="AC897" s="3">
        <f t="shared" si="436"/>
        <v>2.3982428571428556</v>
      </c>
      <c r="AD897" s="3">
        <f t="shared" si="437"/>
        <v>19.801588161411491</v>
      </c>
      <c r="AE897" s="3">
        <f t="shared" si="438"/>
        <v>2.4246571428571926</v>
      </c>
      <c r="AF897" s="3">
        <f t="shared" si="440"/>
        <v>11.455876646353975</v>
      </c>
      <c r="AH897" s="28">
        <f t="shared" si="441"/>
        <v>0.26300000000000001</v>
      </c>
      <c r="AI897" s="28">
        <f t="shared" si="442"/>
        <v>2.5446900494077322E-4</v>
      </c>
      <c r="AJ897" s="40">
        <f t="shared" si="439"/>
        <v>1.1455876646353974E-2</v>
      </c>
      <c r="AK897" s="28"/>
      <c r="AM897" s="14">
        <f>Rho_Coef0+Rho_Coef1*Solution!I897+Rho_Coef2*Solution!I897^2</f>
        <v>0.95075138708181617</v>
      </c>
      <c r="AO897" s="3" t="str">
        <f t="shared" si="420"/>
        <v xml:space="preserve"> </v>
      </c>
      <c r="AP897" s="3" t="str">
        <f t="shared" si="421"/>
        <v xml:space="preserve"> </v>
      </c>
      <c r="AQ897" s="3" t="str">
        <f t="shared" si="422"/>
        <v xml:space="preserve"> </v>
      </c>
      <c r="AR897" s="3" t="str">
        <f t="shared" si="423"/>
        <v xml:space="preserve"> </v>
      </c>
    </row>
    <row r="898" spans="1:44">
      <c r="A898" s="3">
        <f t="shared" si="424"/>
        <v>8.9499999999998536</v>
      </c>
      <c r="B898" s="3">
        <f t="shared" si="444"/>
        <v>0</v>
      </c>
      <c r="C898" s="3">
        <f t="shared" si="445"/>
        <v>4.8229000000000486</v>
      </c>
      <c r="D898" s="14">
        <f t="shared" si="425"/>
        <v>-2.9958018309484198E-2</v>
      </c>
      <c r="E898" s="14">
        <f t="shared" si="418"/>
        <v>-0.1123437727139672</v>
      </c>
      <c r="F898" s="14">
        <f t="shared" si="446"/>
        <v>-0.14230179102345139</v>
      </c>
      <c r="G898" s="3">
        <f t="shared" si="419"/>
        <v>-12.421728639051061</v>
      </c>
      <c r="H898" s="3">
        <f t="shared" si="447"/>
        <v>27.171870028837731</v>
      </c>
      <c r="I898" s="3">
        <f t="shared" si="448"/>
        <v>523.40739246364774</v>
      </c>
      <c r="P898" s="3" t="str">
        <f t="shared" si="443"/>
        <v xml:space="preserve"> </v>
      </c>
      <c r="Q898" s="3" t="str">
        <f t="shared" si="426"/>
        <v xml:space="preserve"> </v>
      </c>
      <c r="R898" s="3" t="str">
        <f t="shared" si="427"/>
        <v xml:space="preserve"> </v>
      </c>
      <c r="S898" s="3" t="str">
        <f t="shared" si="428"/>
        <v xml:space="preserve"> </v>
      </c>
      <c r="T898" s="3" t="str">
        <f t="shared" si="429"/>
        <v xml:space="preserve"> </v>
      </c>
      <c r="U898" s="3" t="str">
        <f t="shared" si="430"/>
        <v xml:space="preserve"> </v>
      </c>
      <c r="V898" s="3" t="str">
        <f t="shared" si="431"/>
        <v xml:space="preserve"> </v>
      </c>
      <c r="W898" s="3" t="str">
        <f t="shared" si="432"/>
        <v xml:space="preserve"> </v>
      </c>
      <c r="X898" s="3" t="str">
        <f t="shared" si="433"/>
        <v xml:space="preserve"> </v>
      </c>
      <c r="Y898" s="3">
        <f t="shared" si="434"/>
        <v>0</v>
      </c>
      <c r="AA898" s="16" t="str">
        <f t="shared" si="435"/>
        <v>UprStage</v>
      </c>
      <c r="AC898" s="3">
        <f t="shared" si="436"/>
        <v>2.3982428571428556</v>
      </c>
      <c r="AD898" s="3">
        <f t="shared" si="437"/>
        <v>19.801588161411491</v>
      </c>
      <c r="AE898" s="3">
        <f t="shared" si="438"/>
        <v>2.4246571428571926</v>
      </c>
      <c r="AF898" s="3">
        <f t="shared" si="440"/>
        <v>11.455876646353975</v>
      </c>
      <c r="AH898" s="28">
        <f t="shared" si="441"/>
        <v>0.26300000000000001</v>
      </c>
      <c r="AI898" s="28">
        <f t="shared" si="442"/>
        <v>2.5446900494077322E-4</v>
      </c>
      <c r="AJ898" s="40">
        <f t="shared" si="439"/>
        <v>1.1455876646353974E-2</v>
      </c>
      <c r="AK898" s="28"/>
      <c r="AM898" s="14">
        <f>Rho_Coef0+Rho_Coef1*Solution!I898+Rho_Coef2*Solution!I898^2</f>
        <v>0.95072622767013759</v>
      </c>
      <c r="AO898" s="3" t="str">
        <f t="shared" si="420"/>
        <v xml:space="preserve"> </v>
      </c>
      <c r="AP898" s="3" t="str">
        <f t="shared" si="421"/>
        <v xml:space="preserve"> </v>
      </c>
      <c r="AQ898" s="3" t="str">
        <f t="shared" si="422"/>
        <v xml:space="preserve"> </v>
      </c>
      <c r="AR898" s="3" t="str">
        <f t="shared" si="423"/>
        <v xml:space="preserve"> </v>
      </c>
    </row>
    <row r="899" spans="1:44">
      <c r="A899" s="3">
        <f t="shared" si="424"/>
        <v>8.9599999999998534</v>
      </c>
      <c r="B899" s="3">
        <f t="shared" si="444"/>
        <v>0</v>
      </c>
      <c r="C899" s="3">
        <f t="shared" si="445"/>
        <v>4.8229000000000486</v>
      </c>
      <c r="D899" s="14">
        <f t="shared" si="425"/>
        <v>-2.9683950315786096E-2</v>
      </c>
      <c r="E899" s="14">
        <f t="shared" ref="E899:E962" si="449">-Grav*AJ899</f>
        <v>-0.1123437727139672</v>
      </c>
      <c r="F899" s="14">
        <f t="shared" si="446"/>
        <v>-0.14202772302975331</v>
      </c>
      <c r="G899" s="3">
        <f t="shared" ref="G899:G962" si="450">F899/AJ899</f>
        <v>-12.397804848479757</v>
      </c>
      <c r="H899" s="3">
        <f t="shared" si="447"/>
        <v>27.04765274244722</v>
      </c>
      <c r="I899" s="3">
        <f t="shared" si="448"/>
        <v>523.67849127369368</v>
      </c>
      <c r="P899" s="3" t="str">
        <f t="shared" si="443"/>
        <v xml:space="preserve"> </v>
      </c>
      <c r="Q899" s="3" t="str">
        <f t="shared" si="426"/>
        <v xml:space="preserve"> </v>
      </c>
      <c r="R899" s="3" t="str">
        <f t="shared" si="427"/>
        <v xml:space="preserve"> </v>
      </c>
      <c r="S899" s="3" t="str">
        <f t="shared" si="428"/>
        <v xml:space="preserve"> </v>
      </c>
      <c r="T899" s="3" t="str">
        <f t="shared" si="429"/>
        <v xml:space="preserve"> </v>
      </c>
      <c r="U899" s="3" t="str">
        <f t="shared" si="430"/>
        <v xml:space="preserve"> </v>
      </c>
      <c r="V899" s="3" t="str">
        <f t="shared" si="431"/>
        <v xml:space="preserve"> </v>
      </c>
      <c r="W899" s="3" t="str">
        <f t="shared" si="432"/>
        <v xml:space="preserve"> </v>
      </c>
      <c r="X899" s="3" t="str">
        <f t="shared" si="433"/>
        <v xml:space="preserve"> </v>
      </c>
      <c r="Y899" s="3">
        <f t="shared" si="434"/>
        <v>0</v>
      </c>
      <c r="AA899" s="16" t="str">
        <f t="shared" si="435"/>
        <v>UprStage</v>
      </c>
      <c r="AC899" s="3">
        <f t="shared" si="436"/>
        <v>2.3982428571428556</v>
      </c>
      <c r="AD899" s="3">
        <f t="shared" si="437"/>
        <v>19.801588161411491</v>
      </c>
      <c r="AE899" s="3">
        <f t="shared" si="438"/>
        <v>2.4246571428571926</v>
      </c>
      <c r="AF899" s="3">
        <f t="shared" si="440"/>
        <v>11.455876646353975</v>
      </c>
      <c r="AH899" s="28">
        <f t="shared" si="441"/>
        <v>0.26300000000000001</v>
      </c>
      <c r="AI899" s="28">
        <f t="shared" si="442"/>
        <v>2.5446900494077322E-4</v>
      </c>
      <c r="AJ899" s="40">
        <f t="shared" si="439"/>
        <v>1.1455876646353974E-2</v>
      </c>
      <c r="AK899" s="28"/>
      <c r="AM899" s="14">
        <f>Rho_Coef0+Rho_Coef1*Solution!I899+Rho_Coef2*Solution!I899^2</f>
        <v>0.95070118362558031</v>
      </c>
      <c r="AO899" s="3" t="str">
        <f t="shared" ref="AO899:AO962" si="451">IF(ABS($A899-$L$7)&lt;0.5*DeltaT,$H899," ")</f>
        <v xml:space="preserve"> </v>
      </c>
      <c r="AP899" s="3" t="str">
        <f t="shared" ref="AP899:AP962" si="452">IF(ABS($A899-$L$7)&lt;0.5*DeltaT,$I899," ")</f>
        <v xml:space="preserve"> </v>
      </c>
      <c r="AQ899" s="3" t="str">
        <f t="shared" ref="AQ899:AQ962" si="453">IF(ABS($A899-$L$9)&lt;0.5*DeltaT,$H899," ")</f>
        <v xml:space="preserve"> </v>
      </c>
      <c r="AR899" s="3" t="str">
        <f t="shared" ref="AR899:AR962" si="454">IF(ABS($A899-$L$9)&lt;0.5*DeltaT,$I899," ")</f>
        <v xml:space="preserve"> </v>
      </c>
    </row>
    <row r="900" spans="1:44">
      <c r="A900" s="3">
        <f t="shared" ref="A900:A963" si="455">A899+DeltaT</f>
        <v>8.9699999999998532</v>
      </c>
      <c r="B900" s="3">
        <f t="shared" si="444"/>
        <v>0</v>
      </c>
      <c r="C900" s="3">
        <f t="shared" si="445"/>
        <v>4.8229000000000486</v>
      </c>
      <c r="D900" s="14">
        <f t="shared" ref="D900:D963" si="456">-SIGN(H900)*(0.5*(Rho*AM899)*H900^2*AH900*AI900)</f>
        <v>-2.9411675161398036E-2</v>
      </c>
      <c r="E900" s="14">
        <f t="shared" si="449"/>
        <v>-0.1123437727139672</v>
      </c>
      <c r="F900" s="14">
        <f t="shared" si="446"/>
        <v>-0.14175544787536523</v>
      </c>
      <c r="G900" s="3">
        <f t="shared" si="450"/>
        <v>-12.374037557438372</v>
      </c>
      <c r="H900" s="3">
        <f t="shared" si="447"/>
        <v>26.923674693962422</v>
      </c>
      <c r="I900" s="3">
        <f t="shared" si="448"/>
        <v>523.9483490992402</v>
      </c>
      <c r="P900" s="3" t="str">
        <f t="shared" si="443"/>
        <v xml:space="preserve"> </v>
      </c>
      <c r="Q900" s="3" t="str">
        <f t="shared" ref="Q900:Q963" si="457">IF(($A900&gt;$L$4)*AND($A900&lt;=$L$5),$M$4+($A900-$L$4)*$N$4," ")</f>
        <v xml:space="preserve"> </v>
      </c>
      <c r="R900" s="3" t="str">
        <f t="shared" ref="R900:R963" si="458">IF(($A900&gt;$L$5)*AND($A900&lt;=$L$6),$M$5+($A900-$L$5)*$N$5," ")</f>
        <v xml:space="preserve"> </v>
      </c>
      <c r="S900" s="3" t="str">
        <f t="shared" ref="S900:S963" si="459">IF(($A900&gt;$L$6)*AND($A900&lt;=$L$7),$M$6+($A900-$L$6)*$N$6," ")</f>
        <v xml:space="preserve"> </v>
      </c>
      <c r="T900" s="3" t="str">
        <f t="shared" ref="T900:T963" si="460">IF(($A900&gt;$L$7)*AND($A900&lt;=$L$9),0," ")</f>
        <v xml:space="preserve"> </v>
      </c>
      <c r="U900" s="3" t="str">
        <f t="shared" ref="U900:U963" si="461">IF(($A900&gt;$L$9)*AND($A900&lt;=$L$10),$M$9+($A900-$L$9)*$N$9," ")</f>
        <v xml:space="preserve"> </v>
      </c>
      <c r="V900" s="3" t="str">
        <f t="shared" ref="V900:V963" si="462">IF(($A900&gt;$L$10)*AND($A900&lt;=$L$11),$M$10+($A900-$L$10)*$N$10," ")</f>
        <v xml:space="preserve"> </v>
      </c>
      <c r="W900" s="3" t="str">
        <f t="shared" ref="W900:W963" si="463">IF(($A900&gt;$L$11)*AND($A900&lt;=$L$12),$M$11+($A900-$L$11)*$N$11," ")</f>
        <v xml:space="preserve"> </v>
      </c>
      <c r="X900" s="3" t="str">
        <f t="shared" ref="X900:X963" si="464">IF(($A900&gt;$L$12)*AND($A900&lt;=$L$13),$M$12+($A900-$L$12)*$N$12," ")</f>
        <v xml:space="preserve"> </v>
      </c>
      <c r="Y900" s="3">
        <f t="shared" ref="Y900:Y963" si="465">IF(($A900&gt;$L$13),0," ")</f>
        <v>0</v>
      </c>
      <c r="AA900" s="16" t="str">
        <f t="shared" ref="AA900:AA963" si="466">IF($A900&lt;$L$7,"Booster","UprStage")</f>
        <v>UprStage</v>
      </c>
      <c r="AC900" s="3">
        <f t="shared" ref="AC900:AC963" si="467">IF($AA900="Booster",AC899+AVERAGE($B899:$B900)*DeltaT,AC899)</f>
        <v>2.3982428571428556</v>
      </c>
      <c r="AD900" s="3">
        <f t="shared" ref="AD900:AD963" si="468">$M$33+$M$34-$M$45*$AC900</f>
        <v>19.801588161411491</v>
      </c>
      <c r="AE900" s="3">
        <f t="shared" ref="AE900:AE963" si="469">IF($AA900="UprStage",AE899+AVERAGE($B899:$B900)*DeltaT,AE899)</f>
        <v>2.4246571428571926</v>
      </c>
      <c r="AF900" s="3">
        <f t="shared" si="440"/>
        <v>11.455876646353975</v>
      </c>
      <c r="AH900" s="28">
        <f t="shared" si="441"/>
        <v>0.26300000000000001</v>
      </c>
      <c r="AI900" s="28">
        <f t="shared" si="442"/>
        <v>2.5446900494077322E-4</v>
      </c>
      <c r="AJ900" s="40">
        <f t="shared" ref="AJ900:AJ963" si="470">IF($AA900="Booster",AD900+AF900,AF900)/1000</f>
        <v>1.1455876646353974E-2</v>
      </c>
      <c r="AK900" s="28"/>
      <c r="AM900" s="14">
        <f>Rho_Coef0+Rho_Coef1*Solution!I900+Rho_Coef2*Solution!I900^2</f>
        <v>0.9506762547195311</v>
      </c>
      <c r="AO900" s="3" t="str">
        <f t="shared" si="451"/>
        <v xml:space="preserve"> </v>
      </c>
      <c r="AP900" s="3" t="str">
        <f t="shared" si="452"/>
        <v xml:space="preserve"> </v>
      </c>
      <c r="AQ900" s="3" t="str">
        <f t="shared" si="453"/>
        <v xml:space="preserve"> </v>
      </c>
      <c r="AR900" s="3" t="str">
        <f t="shared" si="454"/>
        <v xml:space="preserve"> </v>
      </c>
    </row>
    <row r="901" spans="1:44">
      <c r="A901" s="3">
        <f t="shared" si="455"/>
        <v>8.979999999999853</v>
      </c>
      <c r="B901" s="3">
        <f t="shared" si="444"/>
        <v>0</v>
      </c>
      <c r="C901" s="3">
        <f t="shared" si="445"/>
        <v>4.8229000000000486</v>
      </c>
      <c r="D901" s="14">
        <f t="shared" si="456"/>
        <v>-2.9141181976314084E-2</v>
      </c>
      <c r="E901" s="14">
        <f t="shared" si="449"/>
        <v>-0.1123437727139672</v>
      </c>
      <c r="F901" s="14">
        <f t="shared" si="446"/>
        <v>-0.14148495469028127</v>
      </c>
      <c r="G901" s="3">
        <f t="shared" si="450"/>
        <v>-12.350425817068416</v>
      </c>
      <c r="H901" s="3">
        <f t="shared" si="447"/>
        <v>26.79993431838804</v>
      </c>
      <c r="I901" s="3">
        <f t="shared" si="448"/>
        <v>524.21696832488897</v>
      </c>
      <c r="P901" s="3" t="str">
        <f t="shared" si="443"/>
        <v xml:space="preserve"> </v>
      </c>
      <c r="Q901" s="3" t="str">
        <f t="shared" si="457"/>
        <v xml:space="preserve"> </v>
      </c>
      <c r="R901" s="3" t="str">
        <f t="shared" si="458"/>
        <v xml:space="preserve"> </v>
      </c>
      <c r="S901" s="3" t="str">
        <f t="shared" si="459"/>
        <v xml:space="preserve"> </v>
      </c>
      <c r="T901" s="3" t="str">
        <f t="shared" si="460"/>
        <v xml:space="preserve"> </v>
      </c>
      <c r="U901" s="3" t="str">
        <f t="shared" si="461"/>
        <v xml:space="preserve"> </v>
      </c>
      <c r="V901" s="3" t="str">
        <f t="shared" si="462"/>
        <v xml:space="preserve"> </v>
      </c>
      <c r="W901" s="3" t="str">
        <f t="shared" si="463"/>
        <v xml:space="preserve"> </v>
      </c>
      <c r="X901" s="3" t="str">
        <f t="shared" si="464"/>
        <v xml:space="preserve"> </v>
      </c>
      <c r="Y901" s="3">
        <f t="shared" si="465"/>
        <v>0</v>
      </c>
      <c r="AA901" s="16" t="str">
        <f t="shared" si="466"/>
        <v>UprStage</v>
      </c>
      <c r="AC901" s="3">
        <f t="shared" si="467"/>
        <v>2.3982428571428556</v>
      </c>
      <c r="AD901" s="3">
        <f t="shared" si="468"/>
        <v>19.801588161411491</v>
      </c>
      <c r="AE901" s="3">
        <f t="shared" si="469"/>
        <v>2.4246571428571926</v>
      </c>
      <c r="AF901" s="3">
        <f t="shared" ref="AF901:AF964" si="471">$M$31+$M$32-$M$41*$AE901</f>
        <v>11.455876646353975</v>
      </c>
      <c r="AH901" s="28">
        <f t="shared" ref="AH901:AH964" si="472">IF($AA901="Booster",$M$28,$M$21)</f>
        <v>0.26300000000000001</v>
      </c>
      <c r="AI901" s="28">
        <f t="shared" ref="AI901:AI964" si="473">IF($AA901="Booster",M$27,M$20)</f>
        <v>2.5446900494077322E-4</v>
      </c>
      <c r="AJ901" s="40">
        <f t="shared" si="470"/>
        <v>1.1455876646353974E-2</v>
      </c>
      <c r="AK901" s="28"/>
      <c r="AM901" s="14">
        <f>Rho_Coef0+Rho_Coef1*Solution!I901+Rho_Coef2*Solution!I901^2</f>
        <v>0.95065144072487584</v>
      </c>
      <c r="AO901" s="3" t="str">
        <f t="shared" si="451"/>
        <v xml:space="preserve"> </v>
      </c>
      <c r="AP901" s="3" t="str">
        <f t="shared" si="452"/>
        <v xml:space="preserve"> </v>
      </c>
      <c r="AQ901" s="3" t="str">
        <f t="shared" si="453"/>
        <v xml:space="preserve"> </v>
      </c>
      <c r="AR901" s="3" t="str">
        <f t="shared" si="454"/>
        <v xml:space="preserve"> </v>
      </c>
    </row>
    <row r="902" spans="1:44">
      <c r="A902" s="3">
        <f t="shared" si="455"/>
        <v>8.9899999999998528</v>
      </c>
      <c r="B902" s="3">
        <f t="shared" si="444"/>
        <v>0</v>
      </c>
      <c r="C902" s="3">
        <f t="shared" si="445"/>
        <v>4.8229000000000486</v>
      </c>
      <c r="D902" s="14">
        <f t="shared" si="456"/>
        <v>-2.8872459990439508E-2</v>
      </c>
      <c r="E902" s="14">
        <f t="shared" si="449"/>
        <v>-0.1123437727139672</v>
      </c>
      <c r="F902" s="14">
        <f t="shared" si="446"/>
        <v>-0.1412162327044067</v>
      </c>
      <c r="G902" s="3">
        <f t="shared" si="450"/>
        <v>-12.326968687232778</v>
      </c>
      <c r="H902" s="3">
        <f t="shared" si="447"/>
        <v>26.676430060217356</v>
      </c>
      <c r="I902" s="3">
        <f t="shared" si="448"/>
        <v>524.48435131963845</v>
      </c>
      <c r="P902" s="3" t="str">
        <f t="shared" si="443"/>
        <v xml:space="preserve"> </v>
      </c>
      <c r="Q902" s="3" t="str">
        <f t="shared" si="457"/>
        <v xml:space="preserve"> </v>
      </c>
      <c r="R902" s="3" t="str">
        <f t="shared" si="458"/>
        <v xml:space="preserve"> </v>
      </c>
      <c r="S902" s="3" t="str">
        <f t="shared" si="459"/>
        <v xml:space="preserve"> </v>
      </c>
      <c r="T902" s="3" t="str">
        <f t="shared" si="460"/>
        <v xml:space="preserve"> </v>
      </c>
      <c r="U902" s="3" t="str">
        <f t="shared" si="461"/>
        <v xml:space="preserve"> </v>
      </c>
      <c r="V902" s="3" t="str">
        <f t="shared" si="462"/>
        <v xml:space="preserve"> </v>
      </c>
      <c r="W902" s="3" t="str">
        <f t="shared" si="463"/>
        <v xml:space="preserve"> </v>
      </c>
      <c r="X902" s="3" t="str">
        <f t="shared" si="464"/>
        <v xml:space="preserve"> </v>
      </c>
      <c r="Y902" s="3">
        <f t="shared" si="465"/>
        <v>0</v>
      </c>
      <c r="AA902" s="16" t="str">
        <f t="shared" si="466"/>
        <v>UprStage</v>
      </c>
      <c r="AC902" s="3">
        <f t="shared" si="467"/>
        <v>2.3982428571428556</v>
      </c>
      <c r="AD902" s="3">
        <f t="shared" si="468"/>
        <v>19.801588161411491</v>
      </c>
      <c r="AE902" s="3">
        <f t="shared" si="469"/>
        <v>2.4246571428571926</v>
      </c>
      <c r="AF902" s="3">
        <f t="shared" si="471"/>
        <v>11.455876646353975</v>
      </c>
      <c r="AH902" s="28">
        <f t="shared" si="472"/>
        <v>0.26300000000000001</v>
      </c>
      <c r="AI902" s="28">
        <f t="shared" si="473"/>
        <v>2.5446900494077322E-4</v>
      </c>
      <c r="AJ902" s="40">
        <f t="shared" si="470"/>
        <v>1.1455876646353974E-2</v>
      </c>
      <c r="AK902" s="28"/>
      <c r="AM902" s="14">
        <f>Rho_Coef0+Rho_Coef1*Solution!I902+Rho_Coef2*Solution!I902^2</f>
        <v>0.95062674141599046</v>
      </c>
      <c r="AO902" s="3" t="str">
        <f t="shared" si="451"/>
        <v xml:space="preserve"> </v>
      </c>
      <c r="AP902" s="3" t="str">
        <f t="shared" si="452"/>
        <v xml:space="preserve"> </v>
      </c>
      <c r="AQ902" s="3" t="str">
        <f t="shared" si="453"/>
        <v xml:space="preserve"> </v>
      </c>
      <c r="AR902" s="3" t="str">
        <f t="shared" si="454"/>
        <v xml:space="preserve"> </v>
      </c>
    </row>
    <row r="903" spans="1:44">
      <c r="A903" s="3">
        <f t="shared" si="455"/>
        <v>8.9999999999998526</v>
      </c>
      <c r="B903" s="3">
        <f t="shared" si="444"/>
        <v>0</v>
      </c>
      <c r="C903" s="3">
        <f t="shared" si="445"/>
        <v>4.8229000000000486</v>
      </c>
      <c r="D903" s="14">
        <f t="shared" si="456"/>
        <v>-2.8605498532595464E-2</v>
      </c>
      <c r="E903" s="14">
        <f t="shared" si="449"/>
        <v>-0.1123437727139672</v>
      </c>
      <c r="F903" s="14">
        <f t="shared" si="446"/>
        <v>-0.14094927124656267</v>
      </c>
      <c r="G903" s="3">
        <f t="shared" si="450"/>
        <v>-12.303665236428865</v>
      </c>
      <c r="H903" s="3">
        <f t="shared" si="447"/>
        <v>26.55316037334503</v>
      </c>
      <c r="I903" s="3">
        <f t="shared" si="448"/>
        <v>524.75050043697877</v>
      </c>
      <c r="P903" s="3" t="str">
        <f t="shared" si="443"/>
        <v xml:space="preserve"> </v>
      </c>
      <c r="Q903" s="3" t="str">
        <f t="shared" si="457"/>
        <v xml:space="preserve"> </v>
      </c>
      <c r="R903" s="3" t="str">
        <f t="shared" si="458"/>
        <v xml:space="preserve"> </v>
      </c>
      <c r="S903" s="3" t="str">
        <f t="shared" si="459"/>
        <v xml:space="preserve"> </v>
      </c>
      <c r="T903" s="3" t="str">
        <f t="shared" si="460"/>
        <v xml:space="preserve"> </v>
      </c>
      <c r="U903" s="3" t="str">
        <f t="shared" si="461"/>
        <v xml:space="preserve"> </v>
      </c>
      <c r="V903" s="3" t="str">
        <f t="shared" si="462"/>
        <v xml:space="preserve"> </v>
      </c>
      <c r="W903" s="3" t="str">
        <f t="shared" si="463"/>
        <v xml:space="preserve"> </v>
      </c>
      <c r="X903" s="3" t="str">
        <f t="shared" si="464"/>
        <v xml:space="preserve"> </v>
      </c>
      <c r="Y903" s="3">
        <f t="shared" si="465"/>
        <v>0</v>
      </c>
      <c r="AA903" s="16" t="str">
        <f t="shared" si="466"/>
        <v>UprStage</v>
      </c>
      <c r="AC903" s="3">
        <f t="shared" si="467"/>
        <v>2.3982428571428556</v>
      </c>
      <c r="AD903" s="3">
        <f t="shared" si="468"/>
        <v>19.801588161411491</v>
      </c>
      <c r="AE903" s="3">
        <f t="shared" si="469"/>
        <v>2.4246571428571926</v>
      </c>
      <c r="AF903" s="3">
        <f t="shared" si="471"/>
        <v>11.455876646353975</v>
      </c>
      <c r="AH903" s="28">
        <f t="shared" si="472"/>
        <v>0.26300000000000001</v>
      </c>
      <c r="AI903" s="28">
        <f t="shared" si="473"/>
        <v>2.5446900494077322E-4</v>
      </c>
      <c r="AJ903" s="40">
        <f t="shared" si="470"/>
        <v>1.1455876646353974E-2</v>
      </c>
      <c r="AK903" s="28"/>
      <c r="AM903" s="14">
        <f>Rho_Coef0+Rho_Coef1*Solution!I903+Rho_Coef2*Solution!I903^2</f>
        <v>0.95060215656873215</v>
      </c>
      <c r="AO903" s="3" t="str">
        <f t="shared" si="451"/>
        <v xml:space="preserve"> </v>
      </c>
      <c r="AP903" s="3" t="str">
        <f t="shared" si="452"/>
        <v xml:space="preserve"> </v>
      </c>
      <c r="AQ903" s="3" t="str">
        <f t="shared" si="453"/>
        <v xml:space="preserve"> </v>
      </c>
      <c r="AR903" s="3" t="str">
        <f t="shared" si="454"/>
        <v xml:space="preserve"> </v>
      </c>
    </row>
    <row r="904" spans="1:44">
      <c r="A904" s="3">
        <f t="shared" si="455"/>
        <v>9.0099999999998523</v>
      </c>
      <c r="B904" s="3">
        <f t="shared" si="444"/>
        <v>0</v>
      </c>
      <c r="C904" s="3">
        <f t="shared" si="445"/>
        <v>4.8229000000000486</v>
      </c>
      <c r="D904" s="14">
        <f t="shared" si="456"/>
        <v>-2.8340287029535796E-2</v>
      </c>
      <c r="E904" s="14">
        <f t="shared" si="449"/>
        <v>-0.1123437727139672</v>
      </c>
      <c r="F904" s="14">
        <f t="shared" si="446"/>
        <v>-0.14068405974350301</v>
      </c>
      <c r="G904" s="3">
        <f t="shared" si="450"/>
        <v>-12.280514541702759</v>
      </c>
      <c r="H904" s="3">
        <f t="shared" si="447"/>
        <v>26.430123720980742</v>
      </c>
      <c r="I904" s="3">
        <f t="shared" si="448"/>
        <v>525.01541801498524</v>
      </c>
      <c r="P904" s="3" t="str">
        <f t="shared" si="443"/>
        <v xml:space="preserve"> </v>
      </c>
      <c r="Q904" s="3" t="str">
        <f t="shared" si="457"/>
        <v xml:space="preserve"> </v>
      </c>
      <c r="R904" s="3" t="str">
        <f t="shared" si="458"/>
        <v xml:space="preserve"> </v>
      </c>
      <c r="S904" s="3" t="str">
        <f t="shared" si="459"/>
        <v xml:space="preserve"> </v>
      </c>
      <c r="T904" s="3" t="str">
        <f t="shared" si="460"/>
        <v xml:space="preserve"> </v>
      </c>
      <c r="U904" s="3" t="str">
        <f t="shared" si="461"/>
        <v xml:space="preserve"> </v>
      </c>
      <c r="V904" s="3" t="str">
        <f t="shared" si="462"/>
        <v xml:space="preserve"> </v>
      </c>
      <c r="W904" s="3" t="str">
        <f t="shared" si="463"/>
        <v xml:space="preserve"> </v>
      </c>
      <c r="X904" s="3" t="str">
        <f t="shared" si="464"/>
        <v xml:space="preserve"> </v>
      </c>
      <c r="Y904" s="3">
        <f t="shared" si="465"/>
        <v>0</v>
      </c>
      <c r="AA904" s="16" t="str">
        <f t="shared" si="466"/>
        <v>UprStage</v>
      </c>
      <c r="AC904" s="3">
        <f t="shared" si="467"/>
        <v>2.3982428571428556</v>
      </c>
      <c r="AD904" s="3">
        <f t="shared" si="468"/>
        <v>19.801588161411491</v>
      </c>
      <c r="AE904" s="3">
        <f t="shared" si="469"/>
        <v>2.4246571428571926</v>
      </c>
      <c r="AF904" s="3">
        <f t="shared" si="471"/>
        <v>11.455876646353975</v>
      </c>
      <c r="AH904" s="28">
        <f t="shared" si="472"/>
        <v>0.26300000000000001</v>
      </c>
      <c r="AI904" s="28">
        <f t="shared" si="473"/>
        <v>2.5446900494077322E-4</v>
      </c>
      <c r="AJ904" s="40">
        <f t="shared" si="470"/>
        <v>1.1455876646353974E-2</v>
      </c>
      <c r="AK904" s="28"/>
      <c r="AM904" s="14">
        <f>Rho_Coef0+Rho_Coef1*Solution!I904+Rho_Coef2*Solution!I904^2</f>
        <v>0.9505776859604298</v>
      </c>
      <c r="AO904" s="3" t="str">
        <f t="shared" si="451"/>
        <v xml:space="preserve"> </v>
      </c>
      <c r="AP904" s="3" t="str">
        <f t="shared" si="452"/>
        <v xml:space="preserve"> </v>
      </c>
      <c r="AQ904" s="3" t="str">
        <f t="shared" si="453"/>
        <v xml:space="preserve"> </v>
      </c>
      <c r="AR904" s="3" t="str">
        <f t="shared" si="454"/>
        <v xml:space="preserve"> </v>
      </c>
    </row>
    <row r="905" spans="1:44">
      <c r="A905" s="3">
        <f t="shared" si="455"/>
        <v>9.0199999999998521</v>
      </c>
      <c r="B905" s="3">
        <f t="shared" si="444"/>
        <v>0</v>
      </c>
      <c r="C905" s="3">
        <f t="shared" si="445"/>
        <v>4.8229000000000486</v>
      </c>
      <c r="D905" s="14">
        <f t="shared" si="456"/>
        <v>-2.8076815004975938E-2</v>
      </c>
      <c r="E905" s="14">
        <f t="shared" si="449"/>
        <v>-0.1123437727139672</v>
      </c>
      <c r="F905" s="14">
        <f t="shared" si="446"/>
        <v>-0.14042058771894314</v>
      </c>
      <c r="G905" s="3">
        <f t="shared" si="450"/>
        <v>-12.257515688564467</v>
      </c>
      <c r="H905" s="3">
        <f t="shared" si="447"/>
        <v>26.307318575563713</v>
      </c>
      <c r="I905" s="3">
        <f t="shared" si="448"/>
        <v>525.2791063764106</v>
      </c>
      <c r="P905" s="3" t="str">
        <f t="shared" si="443"/>
        <v xml:space="preserve"> </v>
      </c>
      <c r="Q905" s="3" t="str">
        <f t="shared" si="457"/>
        <v xml:space="preserve"> </v>
      </c>
      <c r="R905" s="3" t="str">
        <f t="shared" si="458"/>
        <v xml:space="preserve"> </v>
      </c>
      <c r="S905" s="3" t="str">
        <f t="shared" si="459"/>
        <v xml:space="preserve"> </v>
      </c>
      <c r="T905" s="3" t="str">
        <f t="shared" si="460"/>
        <v xml:space="preserve"> </v>
      </c>
      <c r="U905" s="3" t="str">
        <f t="shared" si="461"/>
        <v xml:space="preserve"> </v>
      </c>
      <c r="V905" s="3" t="str">
        <f t="shared" si="462"/>
        <v xml:space="preserve"> </v>
      </c>
      <c r="W905" s="3" t="str">
        <f t="shared" si="463"/>
        <v xml:space="preserve"> </v>
      </c>
      <c r="X905" s="3" t="str">
        <f t="shared" si="464"/>
        <v xml:space="preserve"> </v>
      </c>
      <c r="Y905" s="3">
        <f t="shared" si="465"/>
        <v>0</v>
      </c>
      <c r="AA905" s="16" t="str">
        <f t="shared" si="466"/>
        <v>UprStage</v>
      </c>
      <c r="AC905" s="3">
        <f t="shared" si="467"/>
        <v>2.3982428571428556</v>
      </c>
      <c r="AD905" s="3">
        <f t="shared" si="468"/>
        <v>19.801588161411491</v>
      </c>
      <c r="AE905" s="3">
        <f t="shared" si="469"/>
        <v>2.4246571428571926</v>
      </c>
      <c r="AF905" s="3">
        <f t="shared" si="471"/>
        <v>11.455876646353975</v>
      </c>
      <c r="AH905" s="28">
        <f t="shared" si="472"/>
        <v>0.26300000000000001</v>
      </c>
      <c r="AI905" s="28">
        <f t="shared" si="473"/>
        <v>2.5446900494077322E-4</v>
      </c>
      <c r="AJ905" s="40">
        <f t="shared" si="470"/>
        <v>1.1455876646353974E-2</v>
      </c>
      <c r="AK905" s="28"/>
      <c r="AM905" s="14">
        <f>Rho_Coef0+Rho_Coef1*Solution!I905+Rho_Coef2*Solution!I905^2</f>
        <v>0.95055332936987602</v>
      </c>
      <c r="AO905" s="3" t="str">
        <f t="shared" si="451"/>
        <v xml:space="preserve"> </v>
      </c>
      <c r="AP905" s="3" t="str">
        <f t="shared" si="452"/>
        <v xml:space="preserve"> </v>
      </c>
      <c r="AQ905" s="3" t="str">
        <f t="shared" si="453"/>
        <v xml:space="preserve"> </v>
      </c>
      <c r="AR905" s="3" t="str">
        <f t="shared" si="454"/>
        <v xml:space="preserve"> </v>
      </c>
    </row>
    <row r="906" spans="1:44">
      <c r="A906" s="3">
        <f t="shared" si="455"/>
        <v>9.0299999999998519</v>
      </c>
      <c r="B906" s="3">
        <f t="shared" si="444"/>
        <v>0</v>
      </c>
      <c r="C906" s="3">
        <f t="shared" si="445"/>
        <v>4.8229000000000486</v>
      </c>
      <c r="D906" s="14">
        <f t="shared" si="456"/>
        <v>-2.7815072078633672E-2</v>
      </c>
      <c r="E906" s="14">
        <f t="shared" si="449"/>
        <v>-0.1123437727139672</v>
      </c>
      <c r="F906" s="14">
        <f t="shared" si="446"/>
        <v>-0.14015884479260088</v>
      </c>
      <c r="G906" s="3">
        <f t="shared" si="450"/>
        <v>-12.234667770904185</v>
      </c>
      <c r="H906" s="3">
        <f t="shared" si="447"/>
        <v>26.184743418678067</v>
      </c>
      <c r="I906" s="3">
        <f t="shared" si="448"/>
        <v>525.54156782877772</v>
      </c>
      <c r="P906" s="3" t="str">
        <f t="shared" si="443"/>
        <v xml:space="preserve"> </v>
      </c>
      <c r="Q906" s="3" t="str">
        <f t="shared" si="457"/>
        <v xml:space="preserve"> </v>
      </c>
      <c r="R906" s="3" t="str">
        <f t="shared" si="458"/>
        <v xml:space="preserve"> </v>
      </c>
      <c r="S906" s="3" t="str">
        <f t="shared" si="459"/>
        <v xml:space="preserve"> </v>
      </c>
      <c r="T906" s="3" t="str">
        <f t="shared" si="460"/>
        <v xml:space="preserve"> </v>
      </c>
      <c r="U906" s="3" t="str">
        <f t="shared" si="461"/>
        <v xml:space="preserve"> </v>
      </c>
      <c r="V906" s="3" t="str">
        <f t="shared" si="462"/>
        <v xml:space="preserve"> </v>
      </c>
      <c r="W906" s="3" t="str">
        <f t="shared" si="463"/>
        <v xml:space="preserve"> </v>
      </c>
      <c r="X906" s="3" t="str">
        <f t="shared" si="464"/>
        <v xml:space="preserve"> </v>
      </c>
      <c r="Y906" s="3">
        <f t="shared" si="465"/>
        <v>0</v>
      </c>
      <c r="AA906" s="16" t="str">
        <f t="shared" si="466"/>
        <v>UprStage</v>
      </c>
      <c r="AC906" s="3">
        <f t="shared" si="467"/>
        <v>2.3982428571428556</v>
      </c>
      <c r="AD906" s="3">
        <f t="shared" si="468"/>
        <v>19.801588161411491</v>
      </c>
      <c r="AE906" s="3">
        <f t="shared" si="469"/>
        <v>2.4246571428571926</v>
      </c>
      <c r="AF906" s="3">
        <f t="shared" si="471"/>
        <v>11.455876646353975</v>
      </c>
      <c r="AH906" s="28">
        <f t="shared" si="472"/>
        <v>0.26300000000000001</v>
      </c>
      <c r="AI906" s="28">
        <f t="shared" si="473"/>
        <v>2.5446900494077322E-4</v>
      </c>
      <c r="AJ906" s="40">
        <f t="shared" si="470"/>
        <v>1.1455876646353974E-2</v>
      </c>
      <c r="AK906" s="28"/>
      <c r="AM906" s="14">
        <f>Rho_Coef0+Rho_Coef1*Solution!I906+Rho_Coef2*Solution!I906^2</f>
        <v>0.95052908657731694</v>
      </c>
      <c r="AO906" s="3" t="str">
        <f t="shared" si="451"/>
        <v xml:space="preserve"> </v>
      </c>
      <c r="AP906" s="3" t="str">
        <f t="shared" si="452"/>
        <v xml:space="preserve"> </v>
      </c>
      <c r="AQ906" s="3" t="str">
        <f t="shared" si="453"/>
        <v xml:space="preserve"> </v>
      </c>
      <c r="AR906" s="3" t="str">
        <f t="shared" si="454"/>
        <v xml:space="preserve"> </v>
      </c>
    </row>
    <row r="907" spans="1:44">
      <c r="A907" s="3">
        <f t="shared" si="455"/>
        <v>9.0399999999998517</v>
      </c>
      <c r="B907" s="3">
        <f t="shared" si="444"/>
        <v>0</v>
      </c>
      <c r="C907" s="3">
        <f t="shared" si="445"/>
        <v>4.8229000000000486</v>
      </c>
      <c r="D907" s="14">
        <f t="shared" si="456"/>
        <v>-2.7555047965281534E-2</v>
      </c>
      <c r="E907" s="14">
        <f t="shared" si="449"/>
        <v>-0.1123437727139672</v>
      </c>
      <c r="F907" s="14">
        <f t="shared" si="446"/>
        <v>-0.13989882067924875</v>
      </c>
      <c r="G907" s="3">
        <f t="shared" si="450"/>
        <v>-12.211969890909563</v>
      </c>
      <c r="H907" s="3">
        <f t="shared" si="447"/>
        <v>26.062396740969024</v>
      </c>
      <c r="I907" s="3">
        <f t="shared" si="448"/>
        <v>525.80280466446993</v>
      </c>
      <c r="P907" s="3" t="str">
        <f t="shared" si="443"/>
        <v xml:space="preserve"> </v>
      </c>
      <c r="Q907" s="3" t="str">
        <f t="shared" si="457"/>
        <v xml:space="preserve"> </v>
      </c>
      <c r="R907" s="3" t="str">
        <f t="shared" si="458"/>
        <v xml:space="preserve"> </v>
      </c>
      <c r="S907" s="3" t="str">
        <f t="shared" si="459"/>
        <v xml:space="preserve"> </v>
      </c>
      <c r="T907" s="3" t="str">
        <f t="shared" si="460"/>
        <v xml:space="preserve"> </v>
      </c>
      <c r="U907" s="3" t="str">
        <f t="shared" si="461"/>
        <v xml:space="preserve"> </v>
      </c>
      <c r="V907" s="3" t="str">
        <f t="shared" si="462"/>
        <v xml:space="preserve"> </v>
      </c>
      <c r="W907" s="3" t="str">
        <f t="shared" si="463"/>
        <v xml:space="preserve"> </v>
      </c>
      <c r="X907" s="3" t="str">
        <f t="shared" si="464"/>
        <v xml:space="preserve"> </v>
      </c>
      <c r="Y907" s="3">
        <f t="shared" si="465"/>
        <v>0</v>
      </c>
      <c r="AA907" s="16" t="str">
        <f t="shared" si="466"/>
        <v>UprStage</v>
      </c>
      <c r="AC907" s="3">
        <f t="shared" si="467"/>
        <v>2.3982428571428556</v>
      </c>
      <c r="AD907" s="3">
        <f t="shared" si="468"/>
        <v>19.801588161411491</v>
      </c>
      <c r="AE907" s="3">
        <f t="shared" si="469"/>
        <v>2.4246571428571926</v>
      </c>
      <c r="AF907" s="3">
        <f t="shared" si="471"/>
        <v>11.455876646353975</v>
      </c>
      <c r="AH907" s="28">
        <f t="shared" si="472"/>
        <v>0.26300000000000001</v>
      </c>
      <c r="AI907" s="28">
        <f t="shared" si="473"/>
        <v>2.5446900494077322E-4</v>
      </c>
      <c r="AJ907" s="40">
        <f t="shared" si="470"/>
        <v>1.1455876646353974E-2</v>
      </c>
      <c r="AK907" s="28"/>
      <c r="AM907" s="14">
        <f>Rho_Coef0+Rho_Coef1*Solution!I907+Rho_Coef2*Solution!I907^2</f>
        <v>0.95050495736444496</v>
      </c>
      <c r="AO907" s="3" t="str">
        <f t="shared" si="451"/>
        <v xml:space="preserve"> </v>
      </c>
      <c r="AP907" s="3" t="str">
        <f t="shared" si="452"/>
        <v xml:space="preserve"> </v>
      </c>
      <c r="AQ907" s="3" t="str">
        <f t="shared" si="453"/>
        <v xml:space="preserve"> </v>
      </c>
      <c r="AR907" s="3" t="str">
        <f t="shared" si="454"/>
        <v xml:space="preserve"> </v>
      </c>
    </row>
    <row r="908" spans="1:44">
      <c r="A908" s="3">
        <f t="shared" si="455"/>
        <v>9.0499999999998515</v>
      </c>
      <c r="B908" s="3">
        <f t="shared" si="444"/>
        <v>0</v>
      </c>
      <c r="C908" s="3">
        <f t="shared" si="445"/>
        <v>4.8229000000000486</v>
      </c>
      <c r="D908" s="14">
        <f t="shared" si="456"/>
        <v>-2.7296732473810884E-2</v>
      </c>
      <c r="E908" s="14">
        <f t="shared" si="449"/>
        <v>-0.1123437727139672</v>
      </c>
      <c r="F908" s="14">
        <f t="shared" si="446"/>
        <v>-0.1396405051877781</v>
      </c>
      <c r="G908" s="3">
        <f t="shared" si="450"/>
        <v>-12.189421158984025</v>
      </c>
      <c r="H908" s="3">
        <f t="shared" si="447"/>
        <v>25.940277042059929</v>
      </c>
      <c r="I908" s="3">
        <f t="shared" si="448"/>
        <v>526.06281916082173</v>
      </c>
      <c r="P908" s="3" t="str">
        <f t="shared" si="443"/>
        <v xml:space="preserve"> </v>
      </c>
      <c r="Q908" s="3" t="str">
        <f t="shared" si="457"/>
        <v xml:space="preserve"> </v>
      </c>
      <c r="R908" s="3" t="str">
        <f t="shared" si="458"/>
        <v xml:space="preserve"> </v>
      </c>
      <c r="S908" s="3" t="str">
        <f t="shared" si="459"/>
        <v xml:space="preserve"> </v>
      </c>
      <c r="T908" s="3" t="str">
        <f t="shared" si="460"/>
        <v xml:space="preserve"> </v>
      </c>
      <c r="U908" s="3" t="str">
        <f t="shared" si="461"/>
        <v xml:space="preserve"> </v>
      </c>
      <c r="V908" s="3" t="str">
        <f t="shared" si="462"/>
        <v xml:space="preserve"> </v>
      </c>
      <c r="W908" s="3" t="str">
        <f t="shared" si="463"/>
        <v xml:space="preserve"> </v>
      </c>
      <c r="X908" s="3" t="str">
        <f t="shared" si="464"/>
        <v xml:space="preserve"> </v>
      </c>
      <c r="Y908" s="3">
        <f t="shared" si="465"/>
        <v>0</v>
      </c>
      <c r="AA908" s="16" t="str">
        <f t="shared" si="466"/>
        <v>UprStage</v>
      </c>
      <c r="AC908" s="3">
        <f t="shared" si="467"/>
        <v>2.3982428571428556</v>
      </c>
      <c r="AD908" s="3">
        <f t="shared" si="468"/>
        <v>19.801588161411491</v>
      </c>
      <c r="AE908" s="3">
        <f t="shared" si="469"/>
        <v>2.4246571428571926</v>
      </c>
      <c r="AF908" s="3">
        <f t="shared" si="471"/>
        <v>11.455876646353975</v>
      </c>
      <c r="AH908" s="28">
        <f t="shared" si="472"/>
        <v>0.26300000000000001</v>
      </c>
      <c r="AI908" s="28">
        <f t="shared" si="473"/>
        <v>2.5446900494077322E-4</v>
      </c>
      <c r="AJ908" s="40">
        <f t="shared" si="470"/>
        <v>1.1455876646353974E-2</v>
      </c>
      <c r="AK908" s="28"/>
      <c r="AM908" s="14">
        <f>Rho_Coef0+Rho_Coef1*Solution!I908+Rho_Coef2*Solution!I908^2</f>
        <v>0.950480941514389</v>
      </c>
      <c r="AO908" s="3" t="str">
        <f t="shared" si="451"/>
        <v xml:space="preserve"> </v>
      </c>
      <c r="AP908" s="3" t="str">
        <f t="shared" si="452"/>
        <v xml:space="preserve"> </v>
      </c>
      <c r="AQ908" s="3" t="str">
        <f t="shared" si="453"/>
        <v xml:space="preserve"> </v>
      </c>
      <c r="AR908" s="3" t="str">
        <f t="shared" si="454"/>
        <v xml:space="preserve"> </v>
      </c>
    </row>
    <row r="909" spans="1:44">
      <c r="A909" s="3">
        <f t="shared" si="455"/>
        <v>9.0599999999998513</v>
      </c>
      <c r="B909" s="3">
        <f t="shared" si="444"/>
        <v>0</v>
      </c>
      <c r="C909" s="3">
        <f t="shared" si="445"/>
        <v>4.8229000000000486</v>
      </c>
      <c r="D909" s="14">
        <f t="shared" si="456"/>
        <v>-2.7040115506307281E-2</v>
      </c>
      <c r="E909" s="14">
        <f t="shared" si="449"/>
        <v>-0.1123437727139672</v>
      </c>
      <c r="F909" s="14">
        <f t="shared" si="446"/>
        <v>-0.13938388822027448</v>
      </c>
      <c r="G909" s="3">
        <f t="shared" si="450"/>
        <v>-12.167020693666053</v>
      </c>
      <c r="H909" s="3">
        <f t="shared" si="447"/>
        <v>25.818382830470089</v>
      </c>
      <c r="I909" s="3">
        <f t="shared" si="448"/>
        <v>526.32161358020767</v>
      </c>
      <c r="P909" s="3" t="str">
        <f t="shared" ref="P909:P972" si="474">IF($A909&lt;$L$4,$M$3+($A909-$L$3)*$N$3," ")</f>
        <v xml:space="preserve"> </v>
      </c>
      <c r="Q909" s="3" t="str">
        <f t="shared" si="457"/>
        <v xml:space="preserve"> </v>
      </c>
      <c r="R909" s="3" t="str">
        <f t="shared" si="458"/>
        <v xml:space="preserve"> </v>
      </c>
      <c r="S909" s="3" t="str">
        <f t="shared" si="459"/>
        <v xml:space="preserve"> </v>
      </c>
      <c r="T909" s="3" t="str">
        <f t="shared" si="460"/>
        <v xml:space="preserve"> </v>
      </c>
      <c r="U909" s="3" t="str">
        <f t="shared" si="461"/>
        <v xml:space="preserve"> </v>
      </c>
      <c r="V909" s="3" t="str">
        <f t="shared" si="462"/>
        <v xml:space="preserve"> </v>
      </c>
      <c r="W909" s="3" t="str">
        <f t="shared" si="463"/>
        <v xml:space="preserve"> </v>
      </c>
      <c r="X909" s="3" t="str">
        <f t="shared" si="464"/>
        <v xml:space="preserve"> </v>
      </c>
      <c r="Y909" s="3">
        <f t="shared" si="465"/>
        <v>0</v>
      </c>
      <c r="AA909" s="16" t="str">
        <f t="shared" si="466"/>
        <v>UprStage</v>
      </c>
      <c r="AC909" s="3">
        <f t="shared" si="467"/>
        <v>2.3982428571428556</v>
      </c>
      <c r="AD909" s="3">
        <f t="shared" si="468"/>
        <v>19.801588161411491</v>
      </c>
      <c r="AE909" s="3">
        <f t="shared" si="469"/>
        <v>2.4246571428571926</v>
      </c>
      <c r="AF909" s="3">
        <f t="shared" si="471"/>
        <v>11.455876646353975</v>
      </c>
      <c r="AH909" s="28">
        <f t="shared" si="472"/>
        <v>0.26300000000000001</v>
      </c>
      <c r="AI909" s="28">
        <f t="shared" si="473"/>
        <v>2.5446900494077322E-4</v>
      </c>
      <c r="AJ909" s="40">
        <f t="shared" si="470"/>
        <v>1.1455876646353974E-2</v>
      </c>
      <c r="AK909" s="28"/>
      <c r="AM909" s="14">
        <f>Rho_Coef0+Rho_Coef1*Solution!I909+Rho_Coef2*Solution!I909^2</f>
        <v>0.95045703881170629</v>
      </c>
      <c r="AO909" s="3" t="str">
        <f t="shared" si="451"/>
        <v xml:space="preserve"> </v>
      </c>
      <c r="AP909" s="3" t="str">
        <f t="shared" si="452"/>
        <v xml:space="preserve"> </v>
      </c>
      <c r="AQ909" s="3" t="str">
        <f t="shared" si="453"/>
        <v xml:space="preserve"> </v>
      </c>
      <c r="AR909" s="3" t="str">
        <f t="shared" si="454"/>
        <v xml:space="preserve"> </v>
      </c>
    </row>
    <row r="910" spans="1:44">
      <c r="A910" s="3">
        <f t="shared" si="455"/>
        <v>9.0699999999998511</v>
      </c>
      <c r="B910" s="3">
        <f t="shared" si="444"/>
        <v>0</v>
      </c>
      <c r="C910" s="3">
        <f t="shared" si="445"/>
        <v>4.8229000000000486</v>
      </c>
      <c r="D910" s="14">
        <f t="shared" si="456"/>
        <v>-2.6785187057137127E-2</v>
      </c>
      <c r="E910" s="14">
        <f t="shared" si="449"/>
        <v>-0.1123437727139672</v>
      </c>
      <c r="F910" s="14">
        <f t="shared" si="446"/>
        <v>-0.13912895977110432</v>
      </c>
      <c r="G910" s="3">
        <f t="shared" si="450"/>
        <v>-12.144767621549457</v>
      </c>
      <c r="H910" s="3">
        <f t="shared" si="447"/>
        <v>25.696712623533429</v>
      </c>
      <c r="I910" s="3">
        <f t="shared" si="448"/>
        <v>526.57919017013126</v>
      </c>
      <c r="P910" s="3" t="str">
        <f t="shared" si="474"/>
        <v xml:space="preserve"> </v>
      </c>
      <c r="Q910" s="3" t="str">
        <f t="shared" si="457"/>
        <v xml:space="preserve"> </v>
      </c>
      <c r="R910" s="3" t="str">
        <f t="shared" si="458"/>
        <v xml:space="preserve"> </v>
      </c>
      <c r="S910" s="3" t="str">
        <f t="shared" si="459"/>
        <v xml:space="preserve"> </v>
      </c>
      <c r="T910" s="3" t="str">
        <f t="shared" si="460"/>
        <v xml:space="preserve"> </v>
      </c>
      <c r="U910" s="3" t="str">
        <f t="shared" si="461"/>
        <v xml:space="preserve"> </v>
      </c>
      <c r="V910" s="3" t="str">
        <f t="shared" si="462"/>
        <v xml:space="preserve"> </v>
      </c>
      <c r="W910" s="3" t="str">
        <f t="shared" si="463"/>
        <v xml:space="preserve"> </v>
      </c>
      <c r="X910" s="3" t="str">
        <f t="shared" si="464"/>
        <v xml:space="preserve"> </v>
      </c>
      <c r="Y910" s="3">
        <f t="shared" si="465"/>
        <v>0</v>
      </c>
      <c r="AA910" s="16" t="str">
        <f t="shared" si="466"/>
        <v>UprStage</v>
      </c>
      <c r="AC910" s="3">
        <f t="shared" si="467"/>
        <v>2.3982428571428556</v>
      </c>
      <c r="AD910" s="3">
        <f t="shared" si="468"/>
        <v>19.801588161411491</v>
      </c>
      <c r="AE910" s="3">
        <f t="shared" si="469"/>
        <v>2.4246571428571926</v>
      </c>
      <c r="AF910" s="3">
        <f t="shared" si="471"/>
        <v>11.455876646353975</v>
      </c>
      <c r="AH910" s="28">
        <f t="shared" si="472"/>
        <v>0.26300000000000001</v>
      </c>
      <c r="AI910" s="28">
        <f t="shared" si="473"/>
        <v>2.5446900494077322E-4</v>
      </c>
      <c r="AJ910" s="40">
        <f t="shared" si="470"/>
        <v>1.1455876646353974E-2</v>
      </c>
      <c r="AK910" s="28"/>
      <c r="AM910" s="14">
        <f>Rho_Coef0+Rho_Coef1*Solution!I910+Rho_Coef2*Solution!I910^2</f>
        <v>0.95043324904237425</v>
      </c>
      <c r="AO910" s="3" t="str">
        <f t="shared" si="451"/>
        <v xml:space="preserve"> </v>
      </c>
      <c r="AP910" s="3" t="str">
        <f t="shared" si="452"/>
        <v xml:space="preserve"> </v>
      </c>
      <c r="AQ910" s="3" t="str">
        <f t="shared" si="453"/>
        <v xml:space="preserve"> </v>
      </c>
      <c r="AR910" s="3" t="str">
        <f t="shared" si="454"/>
        <v xml:space="preserve"> </v>
      </c>
    </row>
    <row r="911" spans="1:44">
      <c r="A911" s="3">
        <f t="shared" si="455"/>
        <v>9.0799999999998509</v>
      </c>
      <c r="B911" s="3">
        <f t="shared" si="444"/>
        <v>0</v>
      </c>
      <c r="C911" s="3">
        <f t="shared" si="445"/>
        <v>4.8229000000000486</v>
      </c>
      <c r="D911" s="14">
        <f t="shared" si="456"/>
        <v>-2.6531937212045435E-2</v>
      </c>
      <c r="E911" s="14">
        <f t="shared" si="449"/>
        <v>-0.1123437727139672</v>
      </c>
      <c r="F911" s="14">
        <f t="shared" si="446"/>
        <v>-0.13887570992601264</v>
      </c>
      <c r="G911" s="3">
        <f t="shared" si="450"/>
        <v>-12.122661077204613</v>
      </c>
      <c r="H911" s="3">
        <f t="shared" si="447"/>
        <v>25.575264947317933</v>
      </c>
      <c r="I911" s="3">
        <f t="shared" si="448"/>
        <v>526.83555116331263</v>
      </c>
      <c r="P911" s="3" t="str">
        <f t="shared" si="474"/>
        <v xml:space="preserve"> </v>
      </c>
      <c r="Q911" s="3" t="str">
        <f t="shared" si="457"/>
        <v xml:space="preserve"> </v>
      </c>
      <c r="R911" s="3" t="str">
        <f t="shared" si="458"/>
        <v xml:space="preserve"> </v>
      </c>
      <c r="S911" s="3" t="str">
        <f t="shared" si="459"/>
        <v xml:space="preserve"> </v>
      </c>
      <c r="T911" s="3" t="str">
        <f t="shared" si="460"/>
        <v xml:space="preserve"> </v>
      </c>
      <c r="U911" s="3" t="str">
        <f t="shared" si="461"/>
        <v xml:space="preserve"> </v>
      </c>
      <c r="V911" s="3" t="str">
        <f t="shared" si="462"/>
        <v xml:space="preserve"> </v>
      </c>
      <c r="W911" s="3" t="str">
        <f t="shared" si="463"/>
        <v xml:space="preserve"> </v>
      </c>
      <c r="X911" s="3" t="str">
        <f t="shared" si="464"/>
        <v xml:space="preserve"> </v>
      </c>
      <c r="Y911" s="3">
        <f t="shared" si="465"/>
        <v>0</v>
      </c>
      <c r="AA911" s="16" t="str">
        <f t="shared" si="466"/>
        <v>UprStage</v>
      </c>
      <c r="AC911" s="3">
        <f t="shared" si="467"/>
        <v>2.3982428571428556</v>
      </c>
      <c r="AD911" s="3">
        <f t="shared" si="468"/>
        <v>19.801588161411491</v>
      </c>
      <c r="AE911" s="3">
        <f t="shared" si="469"/>
        <v>2.4246571428571926</v>
      </c>
      <c r="AF911" s="3">
        <f t="shared" si="471"/>
        <v>11.455876646353975</v>
      </c>
      <c r="AH911" s="28">
        <f t="shared" si="472"/>
        <v>0.26300000000000001</v>
      </c>
      <c r="AI911" s="28">
        <f t="shared" si="473"/>
        <v>2.5446900494077322E-4</v>
      </c>
      <c r="AJ911" s="40">
        <f t="shared" si="470"/>
        <v>1.1455876646353974E-2</v>
      </c>
      <c r="AK911" s="28"/>
      <c r="AM911" s="14">
        <f>Rho_Coef0+Rho_Coef1*Solution!I911+Rho_Coef2*Solution!I911^2</f>
        <v>0.95040957199378162</v>
      </c>
      <c r="AO911" s="3" t="str">
        <f t="shared" si="451"/>
        <v xml:space="preserve"> </v>
      </c>
      <c r="AP911" s="3" t="str">
        <f t="shared" si="452"/>
        <v xml:space="preserve"> </v>
      </c>
      <c r="AQ911" s="3" t="str">
        <f t="shared" si="453"/>
        <v xml:space="preserve"> </v>
      </c>
      <c r="AR911" s="3" t="str">
        <f t="shared" si="454"/>
        <v xml:space="preserve"> </v>
      </c>
    </row>
    <row r="912" spans="1:44">
      <c r="A912" s="3">
        <f t="shared" si="455"/>
        <v>9.0899999999998506</v>
      </c>
      <c r="B912" s="3">
        <f t="shared" si="444"/>
        <v>0</v>
      </c>
      <c r="C912" s="3">
        <f t="shared" si="445"/>
        <v>4.8229000000000486</v>
      </c>
      <c r="D912" s="14">
        <f t="shared" si="456"/>
        <v>-2.6280356147264511E-2</v>
      </c>
      <c r="E912" s="14">
        <f t="shared" si="449"/>
        <v>-0.1123437727139672</v>
      </c>
      <c r="F912" s="14">
        <f t="shared" si="446"/>
        <v>-0.13862412886123171</v>
      </c>
      <c r="G912" s="3">
        <f t="shared" si="450"/>
        <v>-12.100700203100667</v>
      </c>
      <c r="H912" s="3">
        <f t="shared" si="447"/>
        <v>25.454038336545889</v>
      </c>
      <c r="I912" s="3">
        <f t="shared" si="448"/>
        <v>527.09069877777563</v>
      </c>
      <c r="P912" s="3" t="str">
        <f t="shared" si="474"/>
        <v xml:space="preserve"> </v>
      </c>
      <c r="Q912" s="3" t="str">
        <f t="shared" si="457"/>
        <v xml:space="preserve"> </v>
      </c>
      <c r="R912" s="3" t="str">
        <f t="shared" si="458"/>
        <v xml:space="preserve"> </v>
      </c>
      <c r="S912" s="3" t="str">
        <f t="shared" si="459"/>
        <v xml:space="preserve"> </v>
      </c>
      <c r="T912" s="3" t="str">
        <f t="shared" si="460"/>
        <v xml:space="preserve"> </v>
      </c>
      <c r="U912" s="3" t="str">
        <f t="shared" si="461"/>
        <v xml:space="preserve"> </v>
      </c>
      <c r="V912" s="3" t="str">
        <f t="shared" si="462"/>
        <v xml:space="preserve"> </v>
      </c>
      <c r="W912" s="3" t="str">
        <f t="shared" si="463"/>
        <v xml:space="preserve"> </v>
      </c>
      <c r="X912" s="3" t="str">
        <f t="shared" si="464"/>
        <v xml:space="preserve"> </v>
      </c>
      <c r="Y912" s="3">
        <f t="shared" si="465"/>
        <v>0</v>
      </c>
      <c r="AA912" s="16" t="str">
        <f t="shared" si="466"/>
        <v>UprStage</v>
      </c>
      <c r="AC912" s="3">
        <f t="shared" si="467"/>
        <v>2.3982428571428556</v>
      </c>
      <c r="AD912" s="3">
        <f t="shared" si="468"/>
        <v>19.801588161411491</v>
      </c>
      <c r="AE912" s="3">
        <f t="shared" si="469"/>
        <v>2.4246571428571926</v>
      </c>
      <c r="AF912" s="3">
        <f t="shared" si="471"/>
        <v>11.455876646353975</v>
      </c>
      <c r="AH912" s="28">
        <f t="shared" si="472"/>
        <v>0.26300000000000001</v>
      </c>
      <c r="AI912" s="28">
        <f t="shared" si="473"/>
        <v>2.5446900494077322E-4</v>
      </c>
      <c r="AJ912" s="40">
        <f t="shared" si="470"/>
        <v>1.1455876646353974E-2</v>
      </c>
      <c r="AK912" s="28"/>
      <c r="AM912" s="14">
        <f>Rho_Coef0+Rho_Coef1*Solution!I912+Rho_Coef2*Solution!I912^2</f>
        <v>0.95038600745471991</v>
      </c>
      <c r="AO912" s="3" t="str">
        <f t="shared" si="451"/>
        <v xml:space="preserve"> </v>
      </c>
      <c r="AP912" s="3" t="str">
        <f t="shared" si="452"/>
        <v xml:space="preserve"> </v>
      </c>
      <c r="AQ912" s="3" t="str">
        <f t="shared" si="453"/>
        <v xml:space="preserve"> </v>
      </c>
      <c r="AR912" s="3" t="str">
        <f t="shared" si="454"/>
        <v xml:space="preserve"> </v>
      </c>
    </row>
    <row r="913" spans="1:44">
      <c r="A913" s="3">
        <f t="shared" si="455"/>
        <v>9.0999999999998504</v>
      </c>
      <c r="B913" s="3">
        <f t="shared" si="444"/>
        <v>0</v>
      </c>
      <c r="C913" s="3">
        <f t="shared" si="445"/>
        <v>4.8229000000000486</v>
      </c>
      <c r="D913" s="14">
        <f t="shared" si="456"/>
        <v>-2.603043412863339E-2</v>
      </c>
      <c r="E913" s="14">
        <f t="shared" si="449"/>
        <v>-0.1123437727139672</v>
      </c>
      <c r="F913" s="14">
        <f t="shared" si="446"/>
        <v>-0.1383742068426006</v>
      </c>
      <c r="G913" s="3">
        <f t="shared" si="450"/>
        <v>-12.078884149528664</v>
      </c>
      <c r="H913" s="3">
        <f t="shared" si="447"/>
        <v>25.333031334514882</v>
      </c>
      <c r="I913" s="3">
        <f t="shared" si="448"/>
        <v>527.34463521693363</v>
      </c>
      <c r="P913" s="3" t="str">
        <f t="shared" si="474"/>
        <v xml:space="preserve"> </v>
      </c>
      <c r="Q913" s="3" t="str">
        <f t="shared" si="457"/>
        <v xml:space="preserve"> </v>
      </c>
      <c r="R913" s="3" t="str">
        <f t="shared" si="458"/>
        <v xml:space="preserve"> </v>
      </c>
      <c r="S913" s="3" t="str">
        <f t="shared" si="459"/>
        <v xml:space="preserve"> </v>
      </c>
      <c r="T913" s="3" t="str">
        <f t="shared" si="460"/>
        <v xml:space="preserve"> </v>
      </c>
      <c r="U913" s="3" t="str">
        <f t="shared" si="461"/>
        <v xml:space="preserve"> </v>
      </c>
      <c r="V913" s="3" t="str">
        <f t="shared" si="462"/>
        <v xml:space="preserve"> </v>
      </c>
      <c r="W913" s="3" t="str">
        <f t="shared" si="463"/>
        <v xml:space="preserve"> </v>
      </c>
      <c r="X913" s="3" t="str">
        <f t="shared" si="464"/>
        <v xml:space="preserve"> </v>
      </c>
      <c r="Y913" s="3">
        <f t="shared" si="465"/>
        <v>0</v>
      </c>
      <c r="AA913" s="16" t="str">
        <f t="shared" si="466"/>
        <v>UprStage</v>
      </c>
      <c r="AC913" s="3">
        <f t="shared" si="467"/>
        <v>2.3982428571428556</v>
      </c>
      <c r="AD913" s="3">
        <f t="shared" si="468"/>
        <v>19.801588161411491</v>
      </c>
      <c r="AE913" s="3">
        <f t="shared" si="469"/>
        <v>2.4246571428571926</v>
      </c>
      <c r="AF913" s="3">
        <f t="shared" si="471"/>
        <v>11.455876646353975</v>
      </c>
      <c r="AH913" s="28">
        <f t="shared" si="472"/>
        <v>0.26300000000000001</v>
      </c>
      <c r="AI913" s="28">
        <f t="shared" si="473"/>
        <v>2.5446900494077322E-4</v>
      </c>
      <c r="AJ913" s="40">
        <f t="shared" si="470"/>
        <v>1.1455876646353974E-2</v>
      </c>
      <c r="AK913" s="28"/>
      <c r="AM913" s="14">
        <f>Rho_Coef0+Rho_Coef1*Solution!I913+Rho_Coef2*Solution!I913^2</f>
        <v>0.95036255521537572</v>
      </c>
      <c r="AO913" s="3" t="str">
        <f t="shared" si="451"/>
        <v xml:space="preserve"> </v>
      </c>
      <c r="AP913" s="3" t="str">
        <f t="shared" si="452"/>
        <v xml:space="preserve"> </v>
      </c>
      <c r="AQ913" s="3" t="str">
        <f t="shared" si="453"/>
        <v xml:space="preserve"> </v>
      </c>
      <c r="AR913" s="3" t="str">
        <f t="shared" si="454"/>
        <v xml:space="preserve"> </v>
      </c>
    </row>
    <row r="914" spans="1:44">
      <c r="A914" s="3">
        <f t="shared" si="455"/>
        <v>9.1099999999998502</v>
      </c>
      <c r="B914" s="3">
        <f t="shared" si="444"/>
        <v>0</v>
      </c>
      <c r="C914" s="3">
        <f t="shared" si="445"/>
        <v>4.8229000000000486</v>
      </c>
      <c r="D914" s="14">
        <f t="shared" si="456"/>
        <v>-2.5782161510728041E-2</v>
      </c>
      <c r="E914" s="14">
        <f t="shared" si="449"/>
        <v>-0.1123437727139672</v>
      </c>
      <c r="F914" s="14">
        <f t="shared" si="446"/>
        <v>-0.13812593422469524</v>
      </c>
      <c r="G914" s="3">
        <f t="shared" si="450"/>
        <v>-12.057212074525623</v>
      </c>
      <c r="H914" s="3">
        <f t="shared" si="447"/>
        <v>25.212242493019595</v>
      </c>
      <c r="I914" s="3">
        <f t="shared" si="448"/>
        <v>527.59736266967502</v>
      </c>
      <c r="P914" s="3" t="str">
        <f t="shared" si="474"/>
        <v xml:space="preserve"> </v>
      </c>
      <c r="Q914" s="3" t="str">
        <f t="shared" si="457"/>
        <v xml:space="preserve"> </v>
      </c>
      <c r="R914" s="3" t="str">
        <f t="shared" si="458"/>
        <v xml:space="preserve"> </v>
      </c>
      <c r="S914" s="3" t="str">
        <f t="shared" si="459"/>
        <v xml:space="preserve"> </v>
      </c>
      <c r="T914" s="3" t="str">
        <f t="shared" si="460"/>
        <v xml:space="preserve"> </v>
      </c>
      <c r="U914" s="3" t="str">
        <f t="shared" si="461"/>
        <v xml:space="preserve"> </v>
      </c>
      <c r="V914" s="3" t="str">
        <f t="shared" si="462"/>
        <v xml:space="preserve"> </v>
      </c>
      <c r="W914" s="3" t="str">
        <f t="shared" si="463"/>
        <v xml:space="preserve"> </v>
      </c>
      <c r="X914" s="3" t="str">
        <f t="shared" si="464"/>
        <v xml:space="preserve"> </v>
      </c>
      <c r="Y914" s="3">
        <f t="shared" si="465"/>
        <v>0</v>
      </c>
      <c r="AA914" s="16" t="str">
        <f t="shared" si="466"/>
        <v>UprStage</v>
      </c>
      <c r="AC914" s="3">
        <f t="shared" si="467"/>
        <v>2.3982428571428556</v>
      </c>
      <c r="AD914" s="3">
        <f t="shared" si="468"/>
        <v>19.801588161411491</v>
      </c>
      <c r="AE914" s="3">
        <f t="shared" si="469"/>
        <v>2.4246571428571926</v>
      </c>
      <c r="AF914" s="3">
        <f t="shared" si="471"/>
        <v>11.455876646353975</v>
      </c>
      <c r="AH914" s="28">
        <f t="shared" si="472"/>
        <v>0.26300000000000001</v>
      </c>
      <c r="AI914" s="28">
        <f t="shared" si="473"/>
        <v>2.5446900494077322E-4</v>
      </c>
      <c r="AJ914" s="40">
        <f t="shared" si="470"/>
        <v>1.1455876646353974E-2</v>
      </c>
      <c r="AK914" s="28"/>
      <c r="AM914" s="14">
        <f>Rho_Coef0+Rho_Coef1*Solution!I914+Rho_Coef2*Solution!I914^2</f>
        <v>0.95033921506732222</v>
      </c>
      <c r="AO914" s="3" t="str">
        <f t="shared" si="451"/>
        <v xml:space="preserve"> </v>
      </c>
      <c r="AP914" s="3" t="str">
        <f t="shared" si="452"/>
        <v xml:space="preserve"> </v>
      </c>
      <c r="AQ914" s="3" t="str">
        <f t="shared" si="453"/>
        <v xml:space="preserve"> </v>
      </c>
      <c r="AR914" s="3" t="str">
        <f t="shared" si="454"/>
        <v xml:space="preserve"> </v>
      </c>
    </row>
    <row r="915" spans="1:44">
      <c r="A915" s="3">
        <f t="shared" si="455"/>
        <v>9.11999999999985</v>
      </c>
      <c r="B915" s="3">
        <f t="shared" si="444"/>
        <v>0</v>
      </c>
      <c r="C915" s="3">
        <f t="shared" si="445"/>
        <v>4.8229000000000486</v>
      </c>
      <c r="D915" s="14">
        <f t="shared" si="456"/>
        <v>-2.5535528736001963E-2</v>
      </c>
      <c r="E915" s="14">
        <f t="shared" si="449"/>
        <v>-0.1123437727139672</v>
      </c>
      <c r="F915" s="14">
        <f t="shared" si="446"/>
        <v>-0.13787930144996915</v>
      </c>
      <c r="G915" s="3">
        <f t="shared" si="450"/>
        <v>-12.035683143799524</v>
      </c>
      <c r="H915" s="3">
        <f t="shared" si="447"/>
        <v>25.09167037227434</v>
      </c>
      <c r="I915" s="3">
        <f t="shared" si="448"/>
        <v>527.84888331044806</v>
      </c>
      <c r="P915" s="3" t="str">
        <f t="shared" si="474"/>
        <v xml:space="preserve"> </v>
      </c>
      <c r="Q915" s="3" t="str">
        <f t="shared" si="457"/>
        <v xml:space="preserve"> </v>
      </c>
      <c r="R915" s="3" t="str">
        <f t="shared" si="458"/>
        <v xml:space="preserve"> </v>
      </c>
      <c r="S915" s="3" t="str">
        <f t="shared" si="459"/>
        <v xml:space="preserve"> </v>
      </c>
      <c r="T915" s="3" t="str">
        <f t="shared" si="460"/>
        <v xml:space="preserve"> </v>
      </c>
      <c r="U915" s="3" t="str">
        <f t="shared" si="461"/>
        <v xml:space="preserve"> </v>
      </c>
      <c r="V915" s="3" t="str">
        <f t="shared" si="462"/>
        <v xml:space="preserve"> </v>
      </c>
      <c r="W915" s="3" t="str">
        <f t="shared" si="463"/>
        <v xml:space="preserve"> </v>
      </c>
      <c r="X915" s="3" t="str">
        <f t="shared" si="464"/>
        <v xml:space="preserve"> </v>
      </c>
      <c r="Y915" s="3">
        <f t="shared" si="465"/>
        <v>0</v>
      </c>
      <c r="AA915" s="16" t="str">
        <f t="shared" si="466"/>
        <v>UprStage</v>
      </c>
      <c r="AC915" s="3">
        <f t="shared" si="467"/>
        <v>2.3982428571428556</v>
      </c>
      <c r="AD915" s="3">
        <f t="shared" si="468"/>
        <v>19.801588161411491</v>
      </c>
      <c r="AE915" s="3">
        <f t="shared" si="469"/>
        <v>2.4246571428571926</v>
      </c>
      <c r="AF915" s="3">
        <f t="shared" si="471"/>
        <v>11.455876646353975</v>
      </c>
      <c r="AH915" s="28">
        <f t="shared" si="472"/>
        <v>0.26300000000000001</v>
      </c>
      <c r="AI915" s="28">
        <f t="shared" si="473"/>
        <v>2.5446900494077322E-4</v>
      </c>
      <c r="AJ915" s="40">
        <f t="shared" si="470"/>
        <v>1.1455876646353974E-2</v>
      </c>
      <c r="AK915" s="28"/>
      <c r="AM915" s="14">
        <f>Rho_Coef0+Rho_Coef1*Solution!I915+Rho_Coef2*Solution!I915^2</f>
        <v>0.95031598680351115</v>
      </c>
      <c r="AO915" s="3" t="str">
        <f t="shared" si="451"/>
        <v xml:space="preserve"> </v>
      </c>
      <c r="AP915" s="3" t="str">
        <f t="shared" si="452"/>
        <v xml:space="preserve"> </v>
      </c>
      <c r="AQ915" s="3" t="str">
        <f t="shared" si="453"/>
        <v xml:space="preserve"> </v>
      </c>
      <c r="AR915" s="3" t="str">
        <f t="shared" si="454"/>
        <v xml:space="preserve"> </v>
      </c>
    </row>
    <row r="916" spans="1:44">
      <c r="A916" s="3">
        <f t="shared" si="455"/>
        <v>9.1299999999998498</v>
      </c>
      <c r="B916" s="3">
        <f t="shared" si="444"/>
        <v>0</v>
      </c>
      <c r="C916" s="3">
        <f t="shared" si="445"/>
        <v>4.8229000000000486</v>
      </c>
      <c r="D916" s="14">
        <f t="shared" si="456"/>
        <v>-2.5290526333937205E-2</v>
      </c>
      <c r="E916" s="14">
        <f t="shared" si="449"/>
        <v>-0.1123437727139672</v>
      </c>
      <c r="F916" s="14">
        <f t="shared" si="446"/>
        <v>-0.13763429904790442</v>
      </c>
      <c r="G916" s="3">
        <f t="shared" si="450"/>
        <v>-12.014296530655194</v>
      </c>
      <c r="H916" s="3">
        <f t="shared" si="447"/>
        <v>24.971313540836345</v>
      </c>
      <c r="I916" s="3">
        <f t="shared" si="448"/>
        <v>528.09919929934426</v>
      </c>
      <c r="P916" s="3" t="str">
        <f t="shared" si="474"/>
        <v xml:space="preserve"> </v>
      </c>
      <c r="Q916" s="3" t="str">
        <f t="shared" si="457"/>
        <v xml:space="preserve"> </v>
      </c>
      <c r="R916" s="3" t="str">
        <f t="shared" si="458"/>
        <v xml:space="preserve"> </v>
      </c>
      <c r="S916" s="3" t="str">
        <f t="shared" si="459"/>
        <v xml:space="preserve"> </v>
      </c>
      <c r="T916" s="3" t="str">
        <f t="shared" si="460"/>
        <v xml:space="preserve"> </v>
      </c>
      <c r="U916" s="3" t="str">
        <f t="shared" si="461"/>
        <v xml:space="preserve"> </v>
      </c>
      <c r="V916" s="3" t="str">
        <f t="shared" si="462"/>
        <v xml:space="preserve"> </v>
      </c>
      <c r="W916" s="3" t="str">
        <f t="shared" si="463"/>
        <v xml:space="preserve"> </v>
      </c>
      <c r="X916" s="3" t="str">
        <f t="shared" si="464"/>
        <v xml:space="preserve"> </v>
      </c>
      <c r="Y916" s="3">
        <f t="shared" si="465"/>
        <v>0</v>
      </c>
      <c r="AA916" s="16" t="str">
        <f t="shared" si="466"/>
        <v>UprStage</v>
      </c>
      <c r="AC916" s="3">
        <f t="shared" si="467"/>
        <v>2.3982428571428556</v>
      </c>
      <c r="AD916" s="3">
        <f t="shared" si="468"/>
        <v>19.801588161411491</v>
      </c>
      <c r="AE916" s="3">
        <f t="shared" si="469"/>
        <v>2.4246571428571926</v>
      </c>
      <c r="AF916" s="3">
        <f t="shared" si="471"/>
        <v>11.455876646353975</v>
      </c>
      <c r="AH916" s="28">
        <f t="shared" si="472"/>
        <v>0.26300000000000001</v>
      </c>
      <c r="AI916" s="28">
        <f t="shared" si="473"/>
        <v>2.5446900494077322E-4</v>
      </c>
      <c r="AJ916" s="40">
        <f t="shared" si="470"/>
        <v>1.1455876646353974E-2</v>
      </c>
      <c r="AK916" s="28"/>
      <c r="AM916" s="14">
        <f>Rho_Coef0+Rho_Coef1*Solution!I916+Rho_Coef2*Solution!I916^2</f>
        <v>0.95029287021826447</v>
      </c>
      <c r="AO916" s="3" t="str">
        <f t="shared" si="451"/>
        <v xml:space="preserve"> </v>
      </c>
      <c r="AP916" s="3" t="str">
        <f t="shared" si="452"/>
        <v xml:space="preserve"> </v>
      </c>
      <c r="AQ916" s="3" t="str">
        <f t="shared" si="453"/>
        <v xml:space="preserve"> </v>
      </c>
      <c r="AR916" s="3" t="str">
        <f t="shared" si="454"/>
        <v xml:space="preserve"> </v>
      </c>
    </row>
    <row r="917" spans="1:44">
      <c r="A917" s="3">
        <f t="shared" si="455"/>
        <v>9.1399999999998496</v>
      </c>
      <c r="B917" s="3">
        <f t="shared" si="444"/>
        <v>0</v>
      </c>
      <c r="C917" s="3">
        <f t="shared" si="445"/>
        <v>4.8229000000000486</v>
      </c>
      <c r="D917" s="14">
        <f t="shared" si="456"/>
        <v>-2.504714492020561E-2</v>
      </c>
      <c r="E917" s="14">
        <f t="shared" si="449"/>
        <v>-0.1123437727139672</v>
      </c>
      <c r="F917" s="14">
        <f t="shared" si="446"/>
        <v>-0.1373909176341728</v>
      </c>
      <c r="G917" s="3">
        <f t="shared" si="450"/>
        <v>-11.993051415921084</v>
      </c>
      <c r="H917" s="3">
        <f t="shared" si="447"/>
        <v>24.851170575529792</v>
      </c>
      <c r="I917" s="3">
        <f t="shared" si="448"/>
        <v>528.34831278218178</v>
      </c>
      <c r="P917" s="3" t="str">
        <f t="shared" si="474"/>
        <v xml:space="preserve"> </v>
      </c>
      <c r="Q917" s="3" t="str">
        <f t="shared" si="457"/>
        <v xml:space="preserve"> </v>
      </c>
      <c r="R917" s="3" t="str">
        <f t="shared" si="458"/>
        <v xml:space="preserve"> </v>
      </c>
      <c r="S917" s="3" t="str">
        <f t="shared" si="459"/>
        <v xml:space="preserve"> </v>
      </c>
      <c r="T917" s="3" t="str">
        <f t="shared" si="460"/>
        <v xml:space="preserve"> </v>
      </c>
      <c r="U917" s="3" t="str">
        <f t="shared" si="461"/>
        <v xml:space="preserve"> </v>
      </c>
      <c r="V917" s="3" t="str">
        <f t="shared" si="462"/>
        <v xml:space="preserve"> </v>
      </c>
      <c r="W917" s="3" t="str">
        <f t="shared" si="463"/>
        <v xml:space="preserve"> </v>
      </c>
      <c r="X917" s="3" t="str">
        <f t="shared" si="464"/>
        <v xml:space="preserve"> </v>
      </c>
      <c r="Y917" s="3">
        <f t="shared" si="465"/>
        <v>0</v>
      </c>
      <c r="AA917" s="16" t="str">
        <f t="shared" si="466"/>
        <v>UprStage</v>
      </c>
      <c r="AC917" s="3">
        <f t="shared" si="467"/>
        <v>2.3982428571428556</v>
      </c>
      <c r="AD917" s="3">
        <f t="shared" si="468"/>
        <v>19.801588161411491</v>
      </c>
      <c r="AE917" s="3">
        <f t="shared" si="469"/>
        <v>2.4246571428571926</v>
      </c>
      <c r="AF917" s="3">
        <f t="shared" si="471"/>
        <v>11.455876646353975</v>
      </c>
      <c r="AH917" s="28">
        <f t="shared" si="472"/>
        <v>0.26300000000000001</v>
      </c>
      <c r="AI917" s="28">
        <f t="shared" si="473"/>
        <v>2.5446900494077322E-4</v>
      </c>
      <c r="AJ917" s="40">
        <f t="shared" si="470"/>
        <v>1.1455876646353974E-2</v>
      </c>
      <c r="AK917" s="28"/>
      <c r="AM917" s="14">
        <f>Rho_Coef0+Rho_Coef1*Solution!I917+Rho_Coef2*Solution!I917^2</f>
        <v>0.95026986510726685</v>
      </c>
      <c r="AO917" s="3" t="str">
        <f t="shared" si="451"/>
        <v xml:space="preserve"> </v>
      </c>
      <c r="AP917" s="3" t="str">
        <f t="shared" si="452"/>
        <v xml:space="preserve"> </v>
      </c>
      <c r="AQ917" s="3" t="str">
        <f t="shared" si="453"/>
        <v xml:space="preserve"> </v>
      </c>
      <c r="AR917" s="3" t="str">
        <f t="shared" si="454"/>
        <v xml:space="preserve"> </v>
      </c>
    </row>
    <row r="918" spans="1:44">
      <c r="A918" s="3">
        <f t="shared" si="455"/>
        <v>9.1499999999998494</v>
      </c>
      <c r="B918" s="3">
        <f t="shared" si="444"/>
        <v>0</v>
      </c>
      <c r="C918" s="3">
        <f t="shared" si="445"/>
        <v>4.8229000000000486</v>
      </c>
      <c r="D918" s="14">
        <f t="shared" si="456"/>
        <v>-2.4805375195840213E-2</v>
      </c>
      <c r="E918" s="14">
        <f t="shared" si="449"/>
        <v>-0.1123437727139672</v>
      </c>
      <c r="F918" s="14">
        <f t="shared" si="446"/>
        <v>-0.13714914790980742</v>
      </c>
      <c r="G918" s="3">
        <f t="shared" si="450"/>
        <v>-11.971946987876956</v>
      </c>
      <c r="H918" s="3">
        <f t="shared" si="447"/>
        <v>24.731240061370581</v>
      </c>
      <c r="I918" s="3">
        <f t="shared" si="448"/>
        <v>528.59622589058768</v>
      </c>
      <c r="P918" s="3" t="str">
        <f t="shared" si="474"/>
        <v xml:space="preserve"> </v>
      </c>
      <c r="Q918" s="3" t="str">
        <f t="shared" si="457"/>
        <v xml:space="preserve"> </v>
      </c>
      <c r="R918" s="3" t="str">
        <f t="shared" si="458"/>
        <v xml:space="preserve"> </v>
      </c>
      <c r="S918" s="3" t="str">
        <f t="shared" si="459"/>
        <v xml:space="preserve"> </v>
      </c>
      <c r="T918" s="3" t="str">
        <f t="shared" si="460"/>
        <v xml:space="preserve"> </v>
      </c>
      <c r="U918" s="3" t="str">
        <f t="shared" si="461"/>
        <v xml:space="preserve"> </v>
      </c>
      <c r="V918" s="3" t="str">
        <f t="shared" si="462"/>
        <v xml:space="preserve"> </v>
      </c>
      <c r="W918" s="3" t="str">
        <f t="shared" si="463"/>
        <v xml:space="preserve"> </v>
      </c>
      <c r="X918" s="3" t="str">
        <f t="shared" si="464"/>
        <v xml:space="preserve"> </v>
      </c>
      <c r="Y918" s="3">
        <f t="shared" si="465"/>
        <v>0</v>
      </c>
      <c r="AA918" s="16" t="str">
        <f t="shared" si="466"/>
        <v>UprStage</v>
      </c>
      <c r="AC918" s="3">
        <f t="shared" si="467"/>
        <v>2.3982428571428556</v>
      </c>
      <c r="AD918" s="3">
        <f t="shared" si="468"/>
        <v>19.801588161411491</v>
      </c>
      <c r="AE918" s="3">
        <f t="shared" si="469"/>
        <v>2.4246571428571926</v>
      </c>
      <c r="AF918" s="3">
        <f t="shared" si="471"/>
        <v>11.455876646353975</v>
      </c>
      <c r="AH918" s="28">
        <f t="shared" si="472"/>
        <v>0.26300000000000001</v>
      </c>
      <c r="AI918" s="28">
        <f t="shared" si="473"/>
        <v>2.5446900494077322E-4</v>
      </c>
      <c r="AJ918" s="40">
        <f t="shared" si="470"/>
        <v>1.1455876646353974E-2</v>
      </c>
      <c r="AK918" s="28"/>
      <c r="AM918" s="14">
        <f>Rho_Coef0+Rho_Coef1*Solution!I918+Rho_Coef2*Solution!I918^2</f>
        <v>0.95024697126755753</v>
      </c>
      <c r="AO918" s="3" t="str">
        <f t="shared" si="451"/>
        <v xml:space="preserve"> </v>
      </c>
      <c r="AP918" s="3" t="str">
        <f t="shared" si="452"/>
        <v xml:space="preserve"> </v>
      </c>
      <c r="AQ918" s="3" t="str">
        <f t="shared" si="453"/>
        <v xml:space="preserve"> </v>
      </c>
      <c r="AR918" s="3" t="str">
        <f t="shared" si="454"/>
        <v xml:space="preserve"> </v>
      </c>
    </row>
    <row r="919" spans="1:44">
      <c r="A919" s="3">
        <f t="shared" si="455"/>
        <v>9.1599999999998492</v>
      </c>
      <c r="B919" s="3">
        <f t="shared" si="444"/>
        <v>0</v>
      </c>
      <c r="C919" s="3">
        <f t="shared" si="445"/>
        <v>4.8229000000000486</v>
      </c>
      <c r="D919" s="14">
        <f t="shared" si="456"/>
        <v>-2.4565207946416482E-2</v>
      </c>
      <c r="E919" s="14">
        <f t="shared" si="449"/>
        <v>-0.1123437727139672</v>
      </c>
      <c r="F919" s="14">
        <f t="shared" si="446"/>
        <v>-0.13690898066038368</v>
      </c>
      <c r="G919" s="3">
        <f t="shared" si="450"/>
        <v>-11.950982442182395</v>
      </c>
      <c r="H919" s="3">
        <f t="shared" si="447"/>
        <v>24.611520591491811</v>
      </c>
      <c r="I919" s="3">
        <f t="shared" si="448"/>
        <v>528.84294074207935</v>
      </c>
      <c r="P919" s="3" t="str">
        <f t="shared" si="474"/>
        <v xml:space="preserve"> </v>
      </c>
      <c r="Q919" s="3" t="str">
        <f t="shared" si="457"/>
        <v xml:space="preserve"> </v>
      </c>
      <c r="R919" s="3" t="str">
        <f t="shared" si="458"/>
        <v xml:space="preserve"> </v>
      </c>
      <c r="S919" s="3" t="str">
        <f t="shared" si="459"/>
        <v xml:space="preserve"> </v>
      </c>
      <c r="T919" s="3" t="str">
        <f t="shared" si="460"/>
        <v xml:space="preserve"> </v>
      </c>
      <c r="U919" s="3" t="str">
        <f t="shared" si="461"/>
        <v xml:space="preserve"> </v>
      </c>
      <c r="V919" s="3" t="str">
        <f t="shared" si="462"/>
        <v xml:space="preserve"> </v>
      </c>
      <c r="W919" s="3" t="str">
        <f t="shared" si="463"/>
        <v xml:space="preserve"> </v>
      </c>
      <c r="X919" s="3" t="str">
        <f t="shared" si="464"/>
        <v xml:space="preserve"> </v>
      </c>
      <c r="Y919" s="3">
        <f t="shared" si="465"/>
        <v>0</v>
      </c>
      <c r="AA919" s="16" t="str">
        <f t="shared" si="466"/>
        <v>UprStage</v>
      </c>
      <c r="AC919" s="3">
        <f t="shared" si="467"/>
        <v>2.3982428571428556</v>
      </c>
      <c r="AD919" s="3">
        <f t="shared" si="468"/>
        <v>19.801588161411491</v>
      </c>
      <c r="AE919" s="3">
        <f t="shared" si="469"/>
        <v>2.4246571428571926</v>
      </c>
      <c r="AF919" s="3">
        <f t="shared" si="471"/>
        <v>11.455876646353975</v>
      </c>
      <c r="AH919" s="28">
        <f t="shared" si="472"/>
        <v>0.26300000000000001</v>
      </c>
      <c r="AI919" s="28">
        <f t="shared" si="473"/>
        <v>2.5446900494077322E-4</v>
      </c>
      <c r="AJ919" s="40">
        <f t="shared" si="470"/>
        <v>1.1455876646353974E-2</v>
      </c>
      <c r="AK919" s="28"/>
      <c r="AM919" s="14">
        <f>Rho_Coef0+Rho_Coef1*Solution!I919+Rho_Coef2*Solution!I919^2</f>
        <v>0.95022418849752244</v>
      </c>
      <c r="AO919" s="3" t="str">
        <f t="shared" si="451"/>
        <v xml:space="preserve"> </v>
      </c>
      <c r="AP919" s="3" t="str">
        <f t="shared" si="452"/>
        <v xml:space="preserve"> </v>
      </c>
      <c r="AQ919" s="3" t="str">
        <f t="shared" si="453"/>
        <v xml:space="preserve"> </v>
      </c>
      <c r="AR919" s="3" t="str">
        <f t="shared" si="454"/>
        <v xml:space="preserve"> </v>
      </c>
    </row>
    <row r="920" spans="1:44">
      <c r="A920" s="3">
        <f t="shared" si="455"/>
        <v>9.1699999999998489</v>
      </c>
      <c r="B920" s="3">
        <f t="shared" si="444"/>
        <v>0</v>
      </c>
      <c r="C920" s="3">
        <f t="shared" si="445"/>
        <v>4.8229000000000486</v>
      </c>
      <c r="D920" s="14">
        <f t="shared" si="456"/>
        <v>-2.4326634041243484E-2</v>
      </c>
      <c r="E920" s="14">
        <f t="shared" si="449"/>
        <v>-0.1123437727139672</v>
      </c>
      <c r="F920" s="14">
        <f t="shared" si="446"/>
        <v>-0.13667040675521069</v>
      </c>
      <c r="G920" s="3">
        <f t="shared" si="450"/>
        <v>-11.930156981806221</v>
      </c>
      <c r="H920" s="3">
        <f t="shared" si="447"/>
        <v>24.492010767069988</v>
      </c>
      <c r="I920" s="3">
        <f t="shared" si="448"/>
        <v>529.08845944014513</v>
      </c>
      <c r="P920" s="3" t="str">
        <f t="shared" si="474"/>
        <v xml:space="preserve"> </v>
      </c>
      <c r="Q920" s="3" t="str">
        <f t="shared" si="457"/>
        <v xml:space="preserve"> </v>
      </c>
      <c r="R920" s="3" t="str">
        <f t="shared" si="458"/>
        <v xml:space="preserve"> </v>
      </c>
      <c r="S920" s="3" t="str">
        <f t="shared" si="459"/>
        <v xml:space="preserve"> </v>
      </c>
      <c r="T920" s="3" t="str">
        <f t="shared" si="460"/>
        <v xml:space="preserve"> </v>
      </c>
      <c r="U920" s="3" t="str">
        <f t="shared" si="461"/>
        <v xml:space="preserve"> </v>
      </c>
      <c r="V920" s="3" t="str">
        <f t="shared" si="462"/>
        <v xml:space="preserve"> </v>
      </c>
      <c r="W920" s="3" t="str">
        <f t="shared" si="463"/>
        <v xml:space="preserve"> </v>
      </c>
      <c r="X920" s="3" t="str">
        <f t="shared" si="464"/>
        <v xml:space="preserve"> </v>
      </c>
      <c r="Y920" s="3">
        <f t="shared" si="465"/>
        <v>0</v>
      </c>
      <c r="AA920" s="16" t="str">
        <f t="shared" si="466"/>
        <v>UprStage</v>
      </c>
      <c r="AC920" s="3">
        <f t="shared" si="467"/>
        <v>2.3982428571428556</v>
      </c>
      <c r="AD920" s="3">
        <f t="shared" si="468"/>
        <v>19.801588161411491</v>
      </c>
      <c r="AE920" s="3">
        <f t="shared" si="469"/>
        <v>2.4246571428571926</v>
      </c>
      <c r="AF920" s="3">
        <f t="shared" si="471"/>
        <v>11.455876646353975</v>
      </c>
      <c r="AH920" s="28">
        <f t="shared" si="472"/>
        <v>0.26300000000000001</v>
      </c>
      <c r="AI920" s="28">
        <f t="shared" si="473"/>
        <v>2.5446900494077322E-4</v>
      </c>
      <c r="AJ920" s="40">
        <f t="shared" si="470"/>
        <v>1.1455876646353974E-2</v>
      </c>
      <c r="AK920" s="28"/>
      <c r="AM920" s="14">
        <f>Rho_Coef0+Rho_Coef1*Solution!I920+Rho_Coef2*Solution!I920^2</f>
        <v>0.95020151659688645</v>
      </c>
      <c r="AO920" s="3" t="str">
        <f t="shared" si="451"/>
        <v xml:space="preserve"> </v>
      </c>
      <c r="AP920" s="3" t="str">
        <f t="shared" si="452"/>
        <v xml:space="preserve"> </v>
      </c>
      <c r="AQ920" s="3" t="str">
        <f t="shared" si="453"/>
        <v xml:space="preserve"> </v>
      </c>
      <c r="AR920" s="3" t="str">
        <f t="shared" si="454"/>
        <v xml:space="preserve"> </v>
      </c>
    </row>
    <row r="921" spans="1:44">
      <c r="A921" s="3">
        <f t="shared" si="455"/>
        <v>9.1799999999998487</v>
      </c>
      <c r="B921" s="3">
        <f t="shared" si="444"/>
        <v>0</v>
      </c>
      <c r="C921" s="3">
        <f t="shared" si="445"/>
        <v>4.8229000000000486</v>
      </c>
      <c r="D921" s="14">
        <f t="shared" si="456"/>
        <v>-2.4089644432564731E-2</v>
      </c>
      <c r="E921" s="14">
        <f t="shared" si="449"/>
        <v>-0.1123437727139672</v>
      </c>
      <c r="F921" s="14">
        <f t="shared" si="446"/>
        <v>-0.13643341714653193</v>
      </c>
      <c r="G921" s="3">
        <f t="shared" si="450"/>
        <v>-11.909469816956712</v>
      </c>
      <c r="H921" s="3">
        <f t="shared" si="447"/>
        <v>24.372709197251925</v>
      </c>
      <c r="I921" s="3">
        <f t="shared" si="448"/>
        <v>529.33278407432499</v>
      </c>
      <c r="P921" s="3" t="str">
        <f t="shared" si="474"/>
        <v xml:space="preserve"> </v>
      </c>
      <c r="Q921" s="3" t="str">
        <f t="shared" si="457"/>
        <v xml:space="preserve"> </v>
      </c>
      <c r="R921" s="3" t="str">
        <f t="shared" si="458"/>
        <v xml:space="preserve"> </v>
      </c>
      <c r="S921" s="3" t="str">
        <f t="shared" si="459"/>
        <v xml:space="preserve"> </v>
      </c>
      <c r="T921" s="3" t="str">
        <f t="shared" si="460"/>
        <v xml:space="preserve"> </v>
      </c>
      <c r="U921" s="3" t="str">
        <f t="shared" si="461"/>
        <v xml:space="preserve"> </v>
      </c>
      <c r="V921" s="3" t="str">
        <f t="shared" si="462"/>
        <v xml:space="preserve"> </v>
      </c>
      <c r="W921" s="3" t="str">
        <f t="shared" si="463"/>
        <v xml:space="preserve"> </v>
      </c>
      <c r="X921" s="3" t="str">
        <f t="shared" si="464"/>
        <v xml:space="preserve"> </v>
      </c>
      <c r="Y921" s="3">
        <f t="shared" si="465"/>
        <v>0</v>
      </c>
      <c r="AA921" s="16" t="str">
        <f t="shared" si="466"/>
        <v>UprStage</v>
      </c>
      <c r="AC921" s="3">
        <f t="shared" si="467"/>
        <v>2.3982428571428556</v>
      </c>
      <c r="AD921" s="3">
        <f t="shared" si="468"/>
        <v>19.801588161411491</v>
      </c>
      <c r="AE921" s="3">
        <f t="shared" si="469"/>
        <v>2.4246571428571926</v>
      </c>
      <c r="AF921" s="3">
        <f t="shared" si="471"/>
        <v>11.455876646353975</v>
      </c>
      <c r="AH921" s="28">
        <f t="shared" si="472"/>
        <v>0.26300000000000001</v>
      </c>
      <c r="AI921" s="28">
        <f t="shared" si="473"/>
        <v>2.5446900494077322E-4</v>
      </c>
      <c r="AJ921" s="40">
        <f t="shared" si="470"/>
        <v>1.1455876646353974E-2</v>
      </c>
      <c r="AK921" s="28"/>
      <c r="AM921" s="14">
        <f>Rho_Coef0+Rho_Coef1*Solution!I921+Rho_Coef2*Solution!I921^2</f>
        <v>0.95017895536670605</v>
      </c>
      <c r="AO921" s="3" t="str">
        <f t="shared" si="451"/>
        <v xml:space="preserve"> </v>
      </c>
      <c r="AP921" s="3" t="str">
        <f t="shared" si="452"/>
        <v xml:space="preserve"> </v>
      </c>
      <c r="AQ921" s="3" t="str">
        <f t="shared" si="453"/>
        <v xml:space="preserve"> </v>
      </c>
      <c r="AR921" s="3" t="str">
        <f t="shared" si="454"/>
        <v xml:space="preserve"> </v>
      </c>
    </row>
    <row r="922" spans="1:44">
      <c r="A922" s="3">
        <f t="shared" si="455"/>
        <v>9.1899999999998485</v>
      </c>
      <c r="B922" s="3">
        <f t="shared" si="444"/>
        <v>0</v>
      </c>
      <c r="C922" s="3">
        <f t="shared" si="445"/>
        <v>4.8229000000000486</v>
      </c>
      <c r="D922" s="14">
        <f t="shared" si="456"/>
        <v>-2.3854230154768626E-2</v>
      </c>
      <c r="E922" s="14">
        <f t="shared" si="449"/>
        <v>-0.1123437727139672</v>
      </c>
      <c r="F922" s="14">
        <f t="shared" si="446"/>
        <v>-0.13619800286873582</v>
      </c>
      <c r="G922" s="3">
        <f t="shared" si="450"/>
        <v>-11.888920165012699</v>
      </c>
      <c r="H922" s="3">
        <f t="shared" si="447"/>
        <v>24.253614499082357</v>
      </c>
      <c r="I922" s="3">
        <f t="shared" si="448"/>
        <v>529.57591672028934</v>
      </c>
      <c r="P922" s="3" t="str">
        <f t="shared" si="474"/>
        <v xml:space="preserve"> </v>
      </c>
      <c r="Q922" s="3" t="str">
        <f t="shared" si="457"/>
        <v xml:space="preserve"> </v>
      </c>
      <c r="R922" s="3" t="str">
        <f t="shared" si="458"/>
        <v xml:space="preserve"> </v>
      </c>
      <c r="S922" s="3" t="str">
        <f t="shared" si="459"/>
        <v xml:space="preserve"> </v>
      </c>
      <c r="T922" s="3" t="str">
        <f t="shared" si="460"/>
        <v xml:space="preserve"> </v>
      </c>
      <c r="U922" s="3" t="str">
        <f t="shared" si="461"/>
        <v xml:space="preserve"> </v>
      </c>
      <c r="V922" s="3" t="str">
        <f t="shared" si="462"/>
        <v xml:space="preserve"> </v>
      </c>
      <c r="W922" s="3" t="str">
        <f t="shared" si="463"/>
        <v xml:space="preserve"> </v>
      </c>
      <c r="X922" s="3" t="str">
        <f t="shared" si="464"/>
        <v xml:space="preserve"> </v>
      </c>
      <c r="Y922" s="3">
        <f t="shared" si="465"/>
        <v>0</v>
      </c>
      <c r="AA922" s="16" t="str">
        <f t="shared" si="466"/>
        <v>UprStage</v>
      </c>
      <c r="AC922" s="3">
        <f t="shared" si="467"/>
        <v>2.3982428571428556</v>
      </c>
      <c r="AD922" s="3">
        <f t="shared" si="468"/>
        <v>19.801588161411491</v>
      </c>
      <c r="AE922" s="3">
        <f t="shared" si="469"/>
        <v>2.4246571428571926</v>
      </c>
      <c r="AF922" s="3">
        <f t="shared" si="471"/>
        <v>11.455876646353975</v>
      </c>
      <c r="AH922" s="28">
        <f t="shared" si="472"/>
        <v>0.26300000000000001</v>
      </c>
      <c r="AI922" s="28">
        <f t="shared" si="473"/>
        <v>2.5446900494077322E-4</v>
      </c>
      <c r="AJ922" s="40">
        <f t="shared" si="470"/>
        <v>1.1455876646353974E-2</v>
      </c>
      <c r="AK922" s="28"/>
      <c r="AM922" s="14">
        <f>Rho_Coef0+Rho_Coef1*Solution!I922+Rho_Coef2*Solution!I922^2</f>
        <v>0.95015650460936119</v>
      </c>
      <c r="AO922" s="3" t="str">
        <f t="shared" si="451"/>
        <v xml:space="preserve"> </v>
      </c>
      <c r="AP922" s="3" t="str">
        <f t="shared" si="452"/>
        <v xml:space="preserve"> </v>
      </c>
      <c r="AQ922" s="3" t="str">
        <f t="shared" si="453"/>
        <v xml:space="preserve"> </v>
      </c>
      <c r="AR922" s="3" t="str">
        <f t="shared" si="454"/>
        <v xml:space="preserve"> </v>
      </c>
    </row>
    <row r="923" spans="1:44">
      <c r="A923" s="3">
        <f t="shared" si="455"/>
        <v>9.1999999999998483</v>
      </c>
      <c r="B923" s="3">
        <f t="shared" si="444"/>
        <v>0</v>
      </c>
      <c r="C923" s="3">
        <f t="shared" si="445"/>
        <v>4.8229000000000486</v>
      </c>
      <c r="D923" s="14">
        <f t="shared" si="456"/>
        <v>-2.3620382323608274E-2</v>
      </c>
      <c r="E923" s="14">
        <f t="shared" si="449"/>
        <v>-0.1123437727139672</v>
      </c>
      <c r="F923" s="14">
        <f t="shared" si="446"/>
        <v>-0.13596415503757547</v>
      </c>
      <c r="G923" s="3">
        <f t="shared" si="450"/>
        <v>-11.868507250455457</v>
      </c>
      <c r="H923" s="3">
        <f t="shared" si="447"/>
        <v>24.134725297432229</v>
      </c>
      <c r="I923" s="3">
        <f t="shared" si="448"/>
        <v>529.8178594399177</v>
      </c>
      <c r="P923" s="3" t="str">
        <f t="shared" si="474"/>
        <v xml:space="preserve"> </v>
      </c>
      <c r="Q923" s="3" t="str">
        <f t="shared" si="457"/>
        <v xml:space="preserve"> </v>
      </c>
      <c r="R923" s="3" t="str">
        <f t="shared" si="458"/>
        <v xml:space="preserve"> </v>
      </c>
      <c r="S923" s="3" t="str">
        <f t="shared" si="459"/>
        <v xml:space="preserve"> </v>
      </c>
      <c r="T923" s="3" t="str">
        <f t="shared" si="460"/>
        <v xml:space="preserve"> </v>
      </c>
      <c r="U923" s="3" t="str">
        <f t="shared" si="461"/>
        <v xml:space="preserve"> </v>
      </c>
      <c r="V923" s="3" t="str">
        <f t="shared" si="462"/>
        <v xml:space="preserve"> </v>
      </c>
      <c r="W923" s="3" t="str">
        <f t="shared" si="463"/>
        <v xml:space="preserve"> </v>
      </c>
      <c r="X923" s="3" t="str">
        <f t="shared" si="464"/>
        <v xml:space="preserve"> </v>
      </c>
      <c r="Y923" s="3">
        <f t="shared" si="465"/>
        <v>0</v>
      </c>
      <c r="AA923" s="16" t="str">
        <f t="shared" si="466"/>
        <v>UprStage</v>
      </c>
      <c r="AC923" s="3">
        <f t="shared" si="467"/>
        <v>2.3982428571428556</v>
      </c>
      <c r="AD923" s="3">
        <f t="shared" si="468"/>
        <v>19.801588161411491</v>
      </c>
      <c r="AE923" s="3">
        <f t="shared" si="469"/>
        <v>2.4246571428571926</v>
      </c>
      <c r="AF923" s="3">
        <f t="shared" si="471"/>
        <v>11.455876646353975</v>
      </c>
      <c r="AH923" s="28">
        <f t="shared" si="472"/>
        <v>0.26300000000000001</v>
      </c>
      <c r="AI923" s="28">
        <f t="shared" si="473"/>
        <v>2.5446900494077322E-4</v>
      </c>
      <c r="AJ923" s="40">
        <f t="shared" si="470"/>
        <v>1.1455876646353974E-2</v>
      </c>
      <c r="AK923" s="28"/>
      <c r="AM923" s="14">
        <f>Rho_Coef0+Rho_Coef1*Solution!I923+Rho_Coef2*Solution!I923^2</f>
        <v>0.9501341641285479</v>
      </c>
      <c r="AO923" s="3" t="str">
        <f t="shared" si="451"/>
        <v xml:space="preserve"> </v>
      </c>
      <c r="AP923" s="3" t="str">
        <f t="shared" si="452"/>
        <v xml:space="preserve"> </v>
      </c>
      <c r="AQ923" s="3" t="str">
        <f t="shared" si="453"/>
        <v xml:space="preserve"> </v>
      </c>
      <c r="AR923" s="3" t="str">
        <f t="shared" si="454"/>
        <v xml:space="preserve"> </v>
      </c>
    </row>
    <row r="924" spans="1:44">
      <c r="A924" s="3">
        <f t="shared" si="455"/>
        <v>9.2099999999998481</v>
      </c>
      <c r="B924" s="3">
        <f t="shared" si="444"/>
        <v>0</v>
      </c>
      <c r="C924" s="3">
        <f t="shared" si="445"/>
        <v>4.8229000000000486</v>
      </c>
      <c r="D924" s="14">
        <f t="shared" si="456"/>
        <v>-2.3388092135430718E-2</v>
      </c>
      <c r="E924" s="14">
        <f t="shared" si="449"/>
        <v>-0.1123437727139672</v>
      </c>
      <c r="F924" s="14">
        <f t="shared" si="446"/>
        <v>-0.13573186484939792</v>
      </c>
      <c r="G924" s="3">
        <f t="shared" si="450"/>
        <v>-11.848230304801412</v>
      </c>
      <c r="H924" s="3">
        <f t="shared" si="447"/>
        <v>24.016040224927675</v>
      </c>
      <c r="I924" s="3">
        <f t="shared" si="448"/>
        <v>530.05861428137689</v>
      </c>
      <c r="P924" s="3" t="str">
        <f t="shared" si="474"/>
        <v xml:space="preserve"> </v>
      </c>
      <c r="Q924" s="3" t="str">
        <f t="shared" si="457"/>
        <v xml:space="preserve"> </v>
      </c>
      <c r="R924" s="3" t="str">
        <f t="shared" si="458"/>
        <v xml:space="preserve"> </v>
      </c>
      <c r="S924" s="3" t="str">
        <f t="shared" si="459"/>
        <v xml:space="preserve"> </v>
      </c>
      <c r="T924" s="3" t="str">
        <f t="shared" si="460"/>
        <v xml:space="preserve"> </v>
      </c>
      <c r="U924" s="3" t="str">
        <f t="shared" si="461"/>
        <v xml:space="preserve"> </v>
      </c>
      <c r="V924" s="3" t="str">
        <f t="shared" si="462"/>
        <v xml:space="preserve"> </v>
      </c>
      <c r="W924" s="3" t="str">
        <f t="shared" si="463"/>
        <v xml:space="preserve"> </v>
      </c>
      <c r="X924" s="3" t="str">
        <f t="shared" si="464"/>
        <v xml:space="preserve"> </v>
      </c>
      <c r="Y924" s="3">
        <f t="shared" si="465"/>
        <v>0</v>
      </c>
      <c r="AA924" s="16" t="str">
        <f t="shared" si="466"/>
        <v>UprStage</v>
      </c>
      <c r="AC924" s="3">
        <f t="shared" si="467"/>
        <v>2.3982428571428556</v>
      </c>
      <c r="AD924" s="3">
        <f t="shared" si="468"/>
        <v>19.801588161411491</v>
      </c>
      <c r="AE924" s="3">
        <f t="shared" si="469"/>
        <v>2.4246571428571926</v>
      </c>
      <c r="AF924" s="3">
        <f t="shared" si="471"/>
        <v>11.455876646353975</v>
      </c>
      <c r="AH924" s="28">
        <f t="shared" si="472"/>
        <v>0.26300000000000001</v>
      </c>
      <c r="AI924" s="28">
        <f t="shared" si="473"/>
        <v>2.5446900494077322E-4</v>
      </c>
      <c r="AJ924" s="40">
        <f t="shared" si="470"/>
        <v>1.1455876646353974E-2</v>
      </c>
      <c r="AK924" s="28"/>
      <c r="AM924" s="14">
        <f>Rho_Coef0+Rho_Coef1*Solution!I924+Rho_Coef2*Solution!I924^2</f>
        <v>0.95011193372927127</v>
      </c>
      <c r="AO924" s="3" t="str">
        <f t="shared" si="451"/>
        <v xml:space="preserve"> </v>
      </c>
      <c r="AP924" s="3" t="str">
        <f t="shared" si="452"/>
        <v xml:space="preserve"> </v>
      </c>
      <c r="AQ924" s="3" t="str">
        <f t="shared" si="453"/>
        <v xml:space="preserve"> </v>
      </c>
      <c r="AR924" s="3" t="str">
        <f t="shared" si="454"/>
        <v xml:space="preserve"> </v>
      </c>
    </row>
    <row r="925" spans="1:44">
      <c r="A925" s="3">
        <f t="shared" si="455"/>
        <v>9.2199999999998479</v>
      </c>
      <c r="B925" s="3">
        <f t="shared" si="444"/>
        <v>0</v>
      </c>
      <c r="C925" s="3">
        <f t="shared" si="445"/>
        <v>4.8229000000000486</v>
      </c>
      <c r="D925" s="14">
        <f t="shared" si="456"/>
        <v>-2.3157350866415329E-2</v>
      </c>
      <c r="E925" s="14">
        <f t="shared" si="449"/>
        <v>-0.1123437727139672</v>
      </c>
      <c r="F925" s="14">
        <f t="shared" si="446"/>
        <v>-0.13550112358038252</v>
      </c>
      <c r="G925" s="3">
        <f t="shared" si="450"/>
        <v>-11.828088566535678</v>
      </c>
      <c r="H925" s="3">
        <f t="shared" si="447"/>
        <v>23.89755792187966</v>
      </c>
      <c r="I925" s="3">
        <f t="shared" si="448"/>
        <v>530.29818327919793</v>
      </c>
      <c r="P925" s="3" t="str">
        <f t="shared" si="474"/>
        <v xml:space="preserve"> </v>
      </c>
      <c r="Q925" s="3" t="str">
        <f t="shared" si="457"/>
        <v xml:space="preserve"> </v>
      </c>
      <c r="R925" s="3" t="str">
        <f t="shared" si="458"/>
        <v xml:space="preserve"> </v>
      </c>
      <c r="S925" s="3" t="str">
        <f t="shared" si="459"/>
        <v xml:space="preserve"> </v>
      </c>
      <c r="T925" s="3" t="str">
        <f t="shared" si="460"/>
        <v xml:space="preserve"> </v>
      </c>
      <c r="U925" s="3" t="str">
        <f t="shared" si="461"/>
        <v xml:space="preserve"> </v>
      </c>
      <c r="V925" s="3" t="str">
        <f t="shared" si="462"/>
        <v xml:space="preserve"> </v>
      </c>
      <c r="W925" s="3" t="str">
        <f t="shared" si="463"/>
        <v xml:space="preserve"> </v>
      </c>
      <c r="X925" s="3" t="str">
        <f t="shared" si="464"/>
        <v xml:space="preserve"> </v>
      </c>
      <c r="Y925" s="3">
        <f t="shared" si="465"/>
        <v>0</v>
      </c>
      <c r="AA925" s="16" t="str">
        <f t="shared" si="466"/>
        <v>UprStage</v>
      </c>
      <c r="AC925" s="3">
        <f t="shared" si="467"/>
        <v>2.3982428571428556</v>
      </c>
      <c r="AD925" s="3">
        <f t="shared" si="468"/>
        <v>19.801588161411491</v>
      </c>
      <c r="AE925" s="3">
        <f t="shared" si="469"/>
        <v>2.4246571428571926</v>
      </c>
      <c r="AF925" s="3">
        <f t="shared" si="471"/>
        <v>11.455876646353975</v>
      </c>
      <c r="AH925" s="28">
        <f t="shared" si="472"/>
        <v>0.26300000000000001</v>
      </c>
      <c r="AI925" s="28">
        <f t="shared" si="473"/>
        <v>2.5446900494077322E-4</v>
      </c>
      <c r="AJ925" s="40">
        <f t="shared" si="470"/>
        <v>1.1455876646353974E-2</v>
      </c>
      <c r="AK925" s="28"/>
      <c r="AM925" s="14">
        <f>Rho_Coef0+Rho_Coef1*Solution!I925+Rho_Coef2*Solution!I925^2</f>
        <v>0.95008981321783736</v>
      </c>
      <c r="AO925" s="3" t="str">
        <f t="shared" si="451"/>
        <v xml:space="preserve"> </v>
      </c>
      <c r="AP925" s="3" t="str">
        <f t="shared" si="452"/>
        <v xml:space="preserve"> </v>
      </c>
      <c r="AQ925" s="3" t="str">
        <f t="shared" si="453"/>
        <v xml:space="preserve"> </v>
      </c>
      <c r="AR925" s="3" t="str">
        <f t="shared" si="454"/>
        <v xml:space="preserve"> </v>
      </c>
    </row>
    <row r="926" spans="1:44">
      <c r="A926" s="3">
        <f t="shared" si="455"/>
        <v>9.2299999999998477</v>
      </c>
      <c r="B926" s="3">
        <f t="shared" si="444"/>
        <v>0</v>
      </c>
      <c r="C926" s="3">
        <f t="shared" si="445"/>
        <v>4.8229000000000486</v>
      </c>
      <c r="D926" s="14">
        <f t="shared" si="456"/>
        <v>-2.2928149871821301E-2</v>
      </c>
      <c r="E926" s="14">
        <f t="shared" si="449"/>
        <v>-0.1123437727139672</v>
      </c>
      <c r="F926" s="14">
        <f t="shared" si="446"/>
        <v>-0.13527192258578849</v>
      </c>
      <c r="G926" s="3">
        <f t="shared" si="450"/>
        <v>-11.808081281046357</v>
      </c>
      <c r="H926" s="3">
        <f t="shared" si="447"/>
        <v>23.779277036214303</v>
      </c>
      <c r="I926" s="3">
        <f t="shared" si="448"/>
        <v>530.53656845435273</v>
      </c>
      <c r="P926" s="3" t="str">
        <f t="shared" si="474"/>
        <v xml:space="preserve"> </v>
      </c>
      <c r="Q926" s="3" t="str">
        <f t="shared" si="457"/>
        <v xml:space="preserve"> </v>
      </c>
      <c r="R926" s="3" t="str">
        <f t="shared" si="458"/>
        <v xml:space="preserve"> </v>
      </c>
      <c r="S926" s="3" t="str">
        <f t="shared" si="459"/>
        <v xml:space="preserve"> </v>
      </c>
      <c r="T926" s="3" t="str">
        <f t="shared" si="460"/>
        <v xml:space="preserve"> </v>
      </c>
      <c r="U926" s="3" t="str">
        <f t="shared" si="461"/>
        <v xml:space="preserve"> </v>
      </c>
      <c r="V926" s="3" t="str">
        <f t="shared" si="462"/>
        <v xml:space="preserve"> </v>
      </c>
      <c r="W926" s="3" t="str">
        <f t="shared" si="463"/>
        <v xml:space="preserve"> </v>
      </c>
      <c r="X926" s="3" t="str">
        <f t="shared" si="464"/>
        <v xml:space="preserve"> </v>
      </c>
      <c r="Y926" s="3">
        <f t="shared" si="465"/>
        <v>0</v>
      </c>
      <c r="AA926" s="16" t="str">
        <f t="shared" si="466"/>
        <v>UprStage</v>
      </c>
      <c r="AC926" s="3">
        <f t="shared" si="467"/>
        <v>2.3982428571428556</v>
      </c>
      <c r="AD926" s="3">
        <f t="shared" si="468"/>
        <v>19.801588161411491</v>
      </c>
      <c r="AE926" s="3">
        <f t="shared" si="469"/>
        <v>2.4246571428571926</v>
      </c>
      <c r="AF926" s="3">
        <f t="shared" si="471"/>
        <v>11.455876646353975</v>
      </c>
      <c r="AH926" s="28">
        <f t="shared" si="472"/>
        <v>0.26300000000000001</v>
      </c>
      <c r="AI926" s="28">
        <f t="shared" si="473"/>
        <v>2.5446900494077322E-4</v>
      </c>
      <c r="AJ926" s="40">
        <f t="shared" si="470"/>
        <v>1.1455876646353974E-2</v>
      </c>
      <c r="AK926" s="28"/>
      <c r="AM926" s="14">
        <f>Rho_Coef0+Rho_Coef1*Solution!I926+Rho_Coef2*Solution!I926^2</f>
        <v>0.95006780240184641</v>
      </c>
      <c r="AO926" s="3" t="str">
        <f t="shared" si="451"/>
        <v xml:space="preserve"> </v>
      </c>
      <c r="AP926" s="3" t="str">
        <f t="shared" si="452"/>
        <v xml:space="preserve"> </v>
      </c>
      <c r="AQ926" s="3" t="str">
        <f t="shared" si="453"/>
        <v xml:space="preserve"> </v>
      </c>
      <c r="AR926" s="3" t="str">
        <f t="shared" si="454"/>
        <v xml:space="preserve"> </v>
      </c>
    </row>
    <row r="927" spans="1:44">
      <c r="A927" s="3">
        <f t="shared" si="455"/>
        <v>9.2399999999998474</v>
      </c>
      <c r="B927" s="3">
        <f t="shared" si="444"/>
        <v>0</v>
      </c>
      <c r="C927" s="3">
        <f t="shared" si="445"/>
        <v>4.8229000000000486</v>
      </c>
      <c r="D927" s="14">
        <f t="shared" si="456"/>
        <v>-2.270048058524405E-2</v>
      </c>
      <c r="E927" s="14">
        <f t="shared" si="449"/>
        <v>-0.1123437727139672</v>
      </c>
      <c r="F927" s="14">
        <f t="shared" si="446"/>
        <v>-0.13504425329921124</v>
      </c>
      <c r="G927" s="3">
        <f t="shared" si="450"/>
        <v>-11.788207700559639</v>
      </c>
      <c r="H927" s="3">
        <f t="shared" si="447"/>
        <v>23.661196223403838</v>
      </c>
      <c r="I927" s="3">
        <f t="shared" si="448"/>
        <v>530.77377181432985</v>
      </c>
      <c r="P927" s="3" t="str">
        <f t="shared" si="474"/>
        <v xml:space="preserve"> </v>
      </c>
      <c r="Q927" s="3" t="str">
        <f t="shared" si="457"/>
        <v xml:space="preserve"> </v>
      </c>
      <c r="R927" s="3" t="str">
        <f t="shared" si="458"/>
        <v xml:space="preserve"> </v>
      </c>
      <c r="S927" s="3" t="str">
        <f t="shared" si="459"/>
        <v xml:space="preserve"> </v>
      </c>
      <c r="T927" s="3" t="str">
        <f t="shared" si="460"/>
        <v xml:space="preserve"> </v>
      </c>
      <c r="U927" s="3" t="str">
        <f t="shared" si="461"/>
        <v xml:space="preserve"> </v>
      </c>
      <c r="V927" s="3" t="str">
        <f t="shared" si="462"/>
        <v xml:space="preserve"> </v>
      </c>
      <c r="W927" s="3" t="str">
        <f t="shared" si="463"/>
        <v xml:space="preserve"> </v>
      </c>
      <c r="X927" s="3" t="str">
        <f t="shared" si="464"/>
        <v xml:space="preserve"> </v>
      </c>
      <c r="Y927" s="3">
        <f t="shared" si="465"/>
        <v>0</v>
      </c>
      <c r="AA927" s="16" t="str">
        <f t="shared" si="466"/>
        <v>UprStage</v>
      </c>
      <c r="AC927" s="3">
        <f t="shared" si="467"/>
        <v>2.3982428571428556</v>
      </c>
      <c r="AD927" s="3">
        <f t="shared" si="468"/>
        <v>19.801588161411491</v>
      </c>
      <c r="AE927" s="3">
        <f t="shared" si="469"/>
        <v>2.4246571428571926</v>
      </c>
      <c r="AF927" s="3">
        <f t="shared" si="471"/>
        <v>11.455876646353975</v>
      </c>
      <c r="AH927" s="28">
        <f t="shared" si="472"/>
        <v>0.26300000000000001</v>
      </c>
      <c r="AI927" s="28">
        <f t="shared" si="473"/>
        <v>2.5446900494077322E-4</v>
      </c>
      <c r="AJ927" s="40">
        <f t="shared" si="470"/>
        <v>1.1455876646353974E-2</v>
      </c>
      <c r="AK927" s="28"/>
      <c r="AM927" s="14">
        <f>Rho_Coef0+Rho_Coef1*Solution!I927+Rho_Coef2*Solution!I927^2</f>
        <v>0.95004590109018516</v>
      </c>
      <c r="AO927" s="3" t="str">
        <f t="shared" si="451"/>
        <v xml:space="preserve"> </v>
      </c>
      <c r="AP927" s="3" t="str">
        <f t="shared" si="452"/>
        <v xml:space="preserve"> </v>
      </c>
      <c r="AQ927" s="3" t="str">
        <f t="shared" si="453"/>
        <v xml:space="preserve"> </v>
      </c>
      <c r="AR927" s="3" t="str">
        <f t="shared" si="454"/>
        <v xml:space="preserve"> </v>
      </c>
    </row>
    <row r="928" spans="1:44">
      <c r="A928" s="3">
        <f t="shared" si="455"/>
        <v>9.2499999999998472</v>
      </c>
      <c r="B928" s="3">
        <f t="shared" si="444"/>
        <v>0</v>
      </c>
      <c r="C928" s="3">
        <f t="shared" si="445"/>
        <v>4.8229000000000486</v>
      </c>
      <c r="D928" s="14">
        <f t="shared" si="456"/>
        <v>-2.2474334517880574E-2</v>
      </c>
      <c r="E928" s="14">
        <f t="shared" si="449"/>
        <v>-0.1123437727139672</v>
      </c>
      <c r="F928" s="14">
        <f t="shared" si="446"/>
        <v>-0.13481810723184778</v>
      </c>
      <c r="G928" s="3">
        <f t="shared" si="450"/>
        <v>-11.768467084075658</v>
      </c>
      <c r="H928" s="3">
        <f t="shared" si="447"/>
        <v>23.543314146398242</v>
      </c>
      <c r="I928" s="3">
        <f t="shared" si="448"/>
        <v>531.00979535320971</v>
      </c>
      <c r="P928" s="3" t="str">
        <f t="shared" si="474"/>
        <v xml:space="preserve"> </v>
      </c>
      <c r="Q928" s="3" t="str">
        <f t="shared" si="457"/>
        <v xml:space="preserve"> </v>
      </c>
      <c r="R928" s="3" t="str">
        <f t="shared" si="458"/>
        <v xml:space="preserve"> </v>
      </c>
      <c r="S928" s="3" t="str">
        <f t="shared" si="459"/>
        <v xml:space="preserve"> </v>
      </c>
      <c r="T928" s="3" t="str">
        <f t="shared" si="460"/>
        <v xml:space="preserve"> </v>
      </c>
      <c r="U928" s="3" t="str">
        <f t="shared" si="461"/>
        <v xml:space="preserve"> </v>
      </c>
      <c r="V928" s="3" t="str">
        <f t="shared" si="462"/>
        <v xml:space="preserve"> </v>
      </c>
      <c r="W928" s="3" t="str">
        <f t="shared" si="463"/>
        <v xml:space="preserve"> </v>
      </c>
      <c r="X928" s="3" t="str">
        <f t="shared" si="464"/>
        <v xml:space="preserve"> </v>
      </c>
      <c r="Y928" s="3">
        <f t="shared" si="465"/>
        <v>0</v>
      </c>
      <c r="AA928" s="16" t="str">
        <f t="shared" si="466"/>
        <v>UprStage</v>
      </c>
      <c r="AC928" s="3">
        <f t="shared" si="467"/>
        <v>2.3982428571428556</v>
      </c>
      <c r="AD928" s="3">
        <f t="shared" si="468"/>
        <v>19.801588161411491</v>
      </c>
      <c r="AE928" s="3">
        <f t="shared" si="469"/>
        <v>2.4246571428571926</v>
      </c>
      <c r="AF928" s="3">
        <f t="shared" si="471"/>
        <v>11.455876646353975</v>
      </c>
      <c r="AH928" s="28">
        <f t="shared" si="472"/>
        <v>0.26300000000000001</v>
      </c>
      <c r="AI928" s="28">
        <f t="shared" si="473"/>
        <v>2.5446900494077322E-4</v>
      </c>
      <c r="AJ928" s="40">
        <f t="shared" si="470"/>
        <v>1.1455876646353974E-2</v>
      </c>
      <c r="AK928" s="28"/>
      <c r="AM928" s="14">
        <f>Rho_Coef0+Rho_Coef1*Solution!I928+Rho_Coef2*Solution!I928^2</f>
        <v>0.95002410909301982</v>
      </c>
      <c r="AO928" s="3" t="str">
        <f t="shared" si="451"/>
        <v xml:space="preserve"> </v>
      </c>
      <c r="AP928" s="3" t="str">
        <f t="shared" si="452"/>
        <v xml:space="preserve"> </v>
      </c>
      <c r="AQ928" s="3" t="str">
        <f t="shared" si="453"/>
        <v xml:space="preserve"> </v>
      </c>
      <c r="AR928" s="3" t="str">
        <f t="shared" si="454"/>
        <v xml:space="preserve"> </v>
      </c>
    </row>
    <row r="929" spans="1:44">
      <c r="A929" s="3">
        <f t="shared" si="455"/>
        <v>9.259999999999847</v>
      </c>
      <c r="B929" s="3">
        <f t="shared" ref="B929:B992" si="475">MAX(P929:Y929)</f>
        <v>0</v>
      </c>
      <c r="C929" s="3">
        <f t="shared" ref="C929:C992" si="476">C928+AVERAGE(B928:B929)*DeltaT</f>
        <v>4.8229000000000486</v>
      </c>
      <c r="D929" s="14">
        <f t="shared" si="456"/>
        <v>-2.2249703257803424E-2</v>
      </c>
      <c r="E929" s="14">
        <f t="shared" si="449"/>
        <v>-0.1123437727139672</v>
      </c>
      <c r="F929" s="14">
        <f t="shared" ref="F929:F992" si="477">B929+D929+E929</f>
        <v>-0.13459347597177063</v>
      </c>
      <c r="G929" s="3">
        <f t="shared" si="450"/>
        <v>-11.748858697305131</v>
      </c>
      <c r="H929" s="3">
        <f t="shared" ref="H929:H992" si="478">H928+(G928*DeltaT)</f>
        <v>23.425629475557486</v>
      </c>
      <c r="I929" s="3">
        <f t="shared" ref="I929:I992" si="479">I928+(H928*DeltaT)+(0.5*G929*DeltaT^2)</f>
        <v>531.24464105173888</v>
      </c>
      <c r="P929" s="3" t="str">
        <f t="shared" si="474"/>
        <v xml:space="preserve"> </v>
      </c>
      <c r="Q929" s="3" t="str">
        <f t="shared" si="457"/>
        <v xml:space="preserve"> </v>
      </c>
      <c r="R929" s="3" t="str">
        <f t="shared" si="458"/>
        <v xml:space="preserve"> </v>
      </c>
      <c r="S929" s="3" t="str">
        <f t="shared" si="459"/>
        <v xml:space="preserve"> </v>
      </c>
      <c r="T929" s="3" t="str">
        <f t="shared" si="460"/>
        <v xml:space="preserve"> </v>
      </c>
      <c r="U929" s="3" t="str">
        <f t="shared" si="461"/>
        <v xml:space="preserve"> </v>
      </c>
      <c r="V929" s="3" t="str">
        <f t="shared" si="462"/>
        <v xml:space="preserve"> </v>
      </c>
      <c r="W929" s="3" t="str">
        <f t="shared" si="463"/>
        <v xml:space="preserve"> </v>
      </c>
      <c r="X929" s="3" t="str">
        <f t="shared" si="464"/>
        <v xml:space="preserve"> </v>
      </c>
      <c r="Y929" s="3">
        <f t="shared" si="465"/>
        <v>0</v>
      </c>
      <c r="AA929" s="16" t="str">
        <f t="shared" si="466"/>
        <v>UprStage</v>
      </c>
      <c r="AC929" s="3">
        <f t="shared" si="467"/>
        <v>2.3982428571428556</v>
      </c>
      <c r="AD929" s="3">
        <f t="shared" si="468"/>
        <v>19.801588161411491</v>
      </c>
      <c r="AE929" s="3">
        <f t="shared" si="469"/>
        <v>2.4246571428571926</v>
      </c>
      <c r="AF929" s="3">
        <f t="shared" si="471"/>
        <v>11.455876646353975</v>
      </c>
      <c r="AH929" s="28">
        <f t="shared" si="472"/>
        <v>0.26300000000000001</v>
      </c>
      <c r="AI929" s="28">
        <f t="shared" si="473"/>
        <v>2.5446900494077322E-4</v>
      </c>
      <c r="AJ929" s="40">
        <f t="shared" si="470"/>
        <v>1.1455876646353974E-2</v>
      </c>
      <c r="AK929" s="28"/>
      <c r="AM929" s="14">
        <f>Rho_Coef0+Rho_Coef1*Solution!I929+Rho_Coef2*Solution!I929^2</f>
        <v>0.9500024262217891</v>
      </c>
      <c r="AO929" s="3" t="str">
        <f t="shared" si="451"/>
        <v xml:space="preserve"> </v>
      </c>
      <c r="AP929" s="3" t="str">
        <f t="shared" si="452"/>
        <v xml:space="preserve"> </v>
      </c>
      <c r="AQ929" s="3" t="str">
        <f t="shared" si="453"/>
        <v xml:space="preserve"> </v>
      </c>
      <c r="AR929" s="3" t="str">
        <f t="shared" si="454"/>
        <v xml:space="preserve"> </v>
      </c>
    </row>
    <row r="930" spans="1:44">
      <c r="A930" s="3">
        <f t="shared" si="455"/>
        <v>9.2699999999998468</v>
      </c>
      <c r="B930" s="3">
        <f t="shared" si="475"/>
        <v>0</v>
      </c>
      <c r="C930" s="3">
        <f t="shared" si="476"/>
        <v>4.8229000000000486</v>
      </c>
      <c r="D930" s="14">
        <f t="shared" si="456"/>
        <v>-2.2026578469243423E-2</v>
      </c>
      <c r="E930" s="14">
        <f t="shared" si="449"/>
        <v>-0.1123437727139672</v>
      </c>
      <c r="F930" s="14">
        <f t="shared" si="477"/>
        <v>-0.13437035118321061</v>
      </c>
      <c r="G930" s="3">
        <f t="shared" si="450"/>
        <v>-11.729381812606741</v>
      </c>
      <c r="H930" s="3">
        <f t="shared" si="478"/>
        <v>23.308140888584433</v>
      </c>
      <c r="I930" s="3">
        <f t="shared" si="479"/>
        <v>531.47831087740383</v>
      </c>
      <c r="P930" s="3" t="str">
        <f t="shared" si="474"/>
        <v xml:space="preserve"> </v>
      </c>
      <c r="Q930" s="3" t="str">
        <f t="shared" si="457"/>
        <v xml:space="preserve"> </v>
      </c>
      <c r="R930" s="3" t="str">
        <f t="shared" si="458"/>
        <v xml:space="preserve"> </v>
      </c>
      <c r="S930" s="3" t="str">
        <f t="shared" si="459"/>
        <v xml:space="preserve"> </v>
      </c>
      <c r="T930" s="3" t="str">
        <f t="shared" si="460"/>
        <v xml:space="preserve"> </v>
      </c>
      <c r="U930" s="3" t="str">
        <f t="shared" si="461"/>
        <v xml:space="preserve"> </v>
      </c>
      <c r="V930" s="3" t="str">
        <f t="shared" si="462"/>
        <v xml:space="preserve"> </v>
      </c>
      <c r="W930" s="3" t="str">
        <f t="shared" si="463"/>
        <v xml:space="preserve"> </v>
      </c>
      <c r="X930" s="3" t="str">
        <f t="shared" si="464"/>
        <v xml:space="preserve"> </v>
      </c>
      <c r="Y930" s="3">
        <f t="shared" si="465"/>
        <v>0</v>
      </c>
      <c r="AA930" s="16" t="str">
        <f t="shared" si="466"/>
        <v>UprStage</v>
      </c>
      <c r="AC930" s="3">
        <f t="shared" si="467"/>
        <v>2.3982428571428556</v>
      </c>
      <c r="AD930" s="3">
        <f t="shared" si="468"/>
        <v>19.801588161411491</v>
      </c>
      <c r="AE930" s="3">
        <f t="shared" si="469"/>
        <v>2.4246571428571926</v>
      </c>
      <c r="AF930" s="3">
        <f t="shared" si="471"/>
        <v>11.455876646353975</v>
      </c>
      <c r="AH930" s="28">
        <f t="shared" si="472"/>
        <v>0.26300000000000001</v>
      </c>
      <c r="AI930" s="28">
        <f t="shared" si="473"/>
        <v>2.5446900494077322E-4</v>
      </c>
      <c r="AJ930" s="40">
        <f t="shared" si="470"/>
        <v>1.1455876646353974E-2</v>
      </c>
      <c r="AK930" s="28"/>
      <c r="AM930" s="14">
        <f>Rho_Coef0+Rho_Coef1*Solution!I930+Rho_Coef2*Solution!I930^2</f>
        <v>0.94998085228919671</v>
      </c>
      <c r="AO930" s="3" t="str">
        <f t="shared" si="451"/>
        <v xml:space="preserve"> </v>
      </c>
      <c r="AP930" s="3" t="str">
        <f t="shared" si="452"/>
        <v xml:space="preserve"> </v>
      </c>
      <c r="AQ930" s="3" t="str">
        <f t="shared" si="453"/>
        <v xml:space="preserve"> </v>
      </c>
      <c r="AR930" s="3" t="str">
        <f t="shared" si="454"/>
        <v xml:space="preserve"> </v>
      </c>
    </row>
    <row r="931" spans="1:44">
      <c r="A931" s="3">
        <f t="shared" si="455"/>
        <v>9.2799999999998466</v>
      </c>
      <c r="B931" s="3">
        <f t="shared" si="475"/>
        <v>0</v>
      </c>
      <c r="C931" s="3">
        <f t="shared" si="476"/>
        <v>4.8229000000000486</v>
      </c>
      <c r="D931" s="14">
        <f t="shared" si="456"/>
        <v>-2.180495189188077E-2</v>
      </c>
      <c r="E931" s="14">
        <f t="shared" si="449"/>
        <v>-0.1123437727139672</v>
      </c>
      <c r="F931" s="14">
        <f t="shared" si="477"/>
        <v>-0.13414872460584798</v>
      </c>
      <c r="G931" s="3">
        <f t="shared" si="450"/>
        <v>-11.710035708925259</v>
      </c>
      <c r="H931" s="3">
        <f t="shared" si="478"/>
        <v>23.190847070458364</v>
      </c>
      <c r="I931" s="3">
        <f t="shared" si="479"/>
        <v>531.71080678450426</v>
      </c>
      <c r="P931" s="3" t="str">
        <f t="shared" si="474"/>
        <v xml:space="preserve"> </v>
      </c>
      <c r="Q931" s="3" t="str">
        <f t="shared" si="457"/>
        <v xml:space="preserve"> </v>
      </c>
      <c r="R931" s="3" t="str">
        <f t="shared" si="458"/>
        <v xml:space="preserve"> </v>
      </c>
      <c r="S931" s="3" t="str">
        <f t="shared" si="459"/>
        <v xml:space="preserve"> </v>
      </c>
      <c r="T931" s="3" t="str">
        <f t="shared" si="460"/>
        <v xml:space="preserve"> </v>
      </c>
      <c r="U931" s="3" t="str">
        <f t="shared" si="461"/>
        <v xml:space="preserve"> </v>
      </c>
      <c r="V931" s="3" t="str">
        <f t="shared" si="462"/>
        <v xml:space="preserve"> </v>
      </c>
      <c r="W931" s="3" t="str">
        <f t="shared" si="463"/>
        <v xml:space="preserve"> </v>
      </c>
      <c r="X931" s="3" t="str">
        <f t="shared" si="464"/>
        <v xml:space="preserve"> </v>
      </c>
      <c r="Y931" s="3">
        <f t="shared" si="465"/>
        <v>0</v>
      </c>
      <c r="AA931" s="16" t="str">
        <f t="shared" si="466"/>
        <v>UprStage</v>
      </c>
      <c r="AC931" s="3">
        <f t="shared" si="467"/>
        <v>2.3982428571428556</v>
      </c>
      <c r="AD931" s="3">
        <f t="shared" si="468"/>
        <v>19.801588161411491</v>
      </c>
      <c r="AE931" s="3">
        <f t="shared" si="469"/>
        <v>2.4246571428571926</v>
      </c>
      <c r="AF931" s="3">
        <f t="shared" si="471"/>
        <v>11.455876646353975</v>
      </c>
      <c r="AH931" s="28">
        <f t="shared" si="472"/>
        <v>0.26300000000000001</v>
      </c>
      <c r="AI931" s="28">
        <f t="shared" si="473"/>
        <v>2.5446900494077322E-4</v>
      </c>
      <c r="AJ931" s="40">
        <f t="shared" si="470"/>
        <v>1.1455876646353974E-2</v>
      </c>
      <c r="AK931" s="28"/>
      <c r="AM931" s="14">
        <f>Rho_Coef0+Rho_Coef1*Solution!I931+Rho_Coef2*Solution!I931^2</f>
        <v>0.94995938710920502</v>
      </c>
      <c r="AO931" s="3" t="str">
        <f t="shared" si="451"/>
        <v xml:space="preserve"> </v>
      </c>
      <c r="AP931" s="3" t="str">
        <f t="shared" si="452"/>
        <v xml:space="preserve"> </v>
      </c>
      <c r="AQ931" s="3" t="str">
        <f t="shared" si="453"/>
        <v xml:space="preserve"> </v>
      </c>
      <c r="AR931" s="3" t="str">
        <f t="shared" si="454"/>
        <v xml:space="preserve"> </v>
      </c>
    </row>
    <row r="932" spans="1:44">
      <c r="A932" s="3">
        <f t="shared" si="455"/>
        <v>9.2899999999998464</v>
      </c>
      <c r="B932" s="3">
        <f t="shared" si="475"/>
        <v>0</v>
      </c>
      <c r="C932" s="3">
        <f t="shared" si="476"/>
        <v>4.8229000000000486</v>
      </c>
      <c r="D932" s="14">
        <f t="shared" si="456"/>
        <v>-2.1584815340144625E-2</v>
      </c>
      <c r="E932" s="14">
        <f t="shared" si="449"/>
        <v>-0.1123437727139672</v>
      </c>
      <c r="F932" s="14">
        <f t="shared" si="477"/>
        <v>-0.13392858805411181</v>
      </c>
      <c r="G932" s="3">
        <f t="shared" si="450"/>
        <v>-11.69081967173039</v>
      </c>
      <c r="H932" s="3">
        <f t="shared" si="478"/>
        <v>23.073746713369111</v>
      </c>
      <c r="I932" s="3">
        <f t="shared" si="479"/>
        <v>531.9421307142253</v>
      </c>
      <c r="P932" s="3" t="str">
        <f t="shared" si="474"/>
        <v xml:space="preserve"> </v>
      </c>
      <c r="Q932" s="3" t="str">
        <f t="shared" si="457"/>
        <v xml:space="preserve"> </v>
      </c>
      <c r="R932" s="3" t="str">
        <f t="shared" si="458"/>
        <v xml:space="preserve"> </v>
      </c>
      <c r="S932" s="3" t="str">
        <f t="shared" si="459"/>
        <v xml:space="preserve"> </v>
      </c>
      <c r="T932" s="3" t="str">
        <f t="shared" si="460"/>
        <v xml:space="preserve"> </v>
      </c>
      <c r="U932" s="3" t="str">
        <f t="shared" si="461"/>
        <v xml:space="preserve"> </v>
      </c>
      <c r="V932" s="3" t="str">
        <f t="shared" si="462"/>
        <v xml:space="preserve"> </v>
      </c>
      <c r="W932" s="3" t="str">
        <f t="shared" si="463"/>
        <v xml:space="preserve"> </v>
      </c>
      <c r="X932" s="3" t="str">
        <f t="shared" si="464"/>
        <v xml:space="preserve"> </v>
      </c>
      <c r="Y932" s="3">
        <f t="shared" si="465"/>
        <v>0</v>
      </c>
      <c r="AA932" s="16" t="str">
        <f t="shared" si="466"/>
        <v>UprStage</v>
      </c>
      <c r="AC932" s="3">
        <f t="shared" si="467"/>
        <v>2.3982428571428556</v>
      </c>
      <c r="AD932" s="3">
        <f t="shared" si="468"/>
        <v>19.801588161411491</v>
      </c>
      <c r="AE932" s="3">
        <f t="shared" si="469"/>
        <v>2.4246571428571926</v>
      </c>
      <c r="AF932" s="3">
        <f t="shared" si="471"/>
        <v>11.455876646353975</v>
      </c>
      <c r="AH932" s="28">
        <f t="shared" si="472"/>
        <v>0.26300000000000001</v>
      </c>
      <c r="AI932" s="28">
        <f t="shared" si="473"/>
        <v>2.5446900494077322E-4</v>
      </c>
      <c r="AJ932" s="40">
        <f t="shared" si="470"/>
        <v>1.1455876646353974E-2</v>
      </c>
      <c r="AK932" s="28"/>
      <c r="AM932" s="14">
        <f>Rho_Coef0+Rho_Coef1*Solution!I932+Rho_Coef2*Solution!I932^2</f>
        <v>0.94993803049702719</v>
      </c>
      <c r="AO932" s="3" t="str">
        <f t="shared" si="451"/>
        <v xml:space="preserve"> </v>
      </c>
      <c r="AP932" s="3" t="str">
        <f t="shared" si="452"/>
        <v xml:space="preserve"> </v>
      </c>
      <c r="AQ932" s="3" t="str">
        <f t="shared" si="453"/>
        <v xml:space="preserve"> </v>
      </c>
      <c r="AR932" s="3" t="str">
        <f t="shared" si="454"/>
        <v xml:space="preserve"> </v>
      </c>
    </row>
    <row r="933" spans="1:44">
      <c r="A933" s="3">
        <f t="shared" si="455"/>
        <v>9.2999999999998462</v>
      </c>
      <c r="B933" s="3">
        <f t="shared" si="475"/>
        <v>0</v>
      </c>
      <c r="C933" s="3">
        <f t="shared" si="476"/>
        <v>4.8229000000000486</v>
      </c>
      <c r="D933" s="14">
        <f t="shared" si="456"/>
        <v>-2.1366160702520974E-2</v>
      </c>
      <c r="E933" s="14">
        <f t="shared" si="449"/>
        <v>-0.1123437727139672</v>
      </c>
      <c r="F933" s="14">
        <f t="shared" si="477"/>
        <v>-0.13370993341648818</v>
      </c>
      <c r="G933" s="3">
        <f t="shared" si="450"/>
        <v>-11.671732992956381</v>
      </c>
      <c r="H933" s="3">
        <f t="shared" si="478"/>
        <v>22.956838516651807</v>
      </c>
      <c r="I933" s="3">
        <f t="shared" si="479"/>
        <v>532.17228459470937</v>
      </c>
      <c r="P933" s="3" t="str">
        <f t="shared" si="474"/>
        <v xml:space="preserve"> </v>
      </c>
      <c r="Q933" s="3" t="str">
        <f t="shared" si="457"/>
        <v xml:space="preserve"> </v>
      </c>
      <c r="R933" s="3" t="str">
        <f t="shared" si="458"/>
        <v xml:space="preserve"> </v>
      </c>
      <c r="S933" s="3" t="str">
        <f t="shared" si="459"/>
        <v xml:space="preserve"> </v>
      </c>
      <c r="T933" s="3" t="str">
        <f t="shared" si="460"/>
        <v xml:space="preserve"> </v>
      </c>
      <c r="U933" s="3" t="str">
        <f t="shared" si="461"/>
        <v xml:space="preserve"> </v>
      </c>
      <c r="V933" s="3" t="str">
        <f t="shared" si="462"/>
        <v xml:space="preserve"> </v>
      </c>
      <c r="W933" s="3" t="str">
        <f t="shared" si="463"/>
        <v xml:space="preserve"> </v>
      </c>
      <c r="X933" s="3" t="str">
        <f t="shared" si="464"/>
        <v xml:space="preserve"> </v>
      </c>
      <c r="Y933" s="3">
        <f t="shared" si="465"/>
        <v>0</v>
      </c>
      <c r="AA933" s="16" t="str">
        <f t="shared" si="466"/>
        <v>UprStage</v>
      </c>
      <c r="AC933" s="3">
        <f t="shared" si="467"/>
        <v>2.3982428571428556</v>
      </c>
      <c r="AD933" s="3">
        <f t="shared" si="468"/>
        <v>19.801588161411491</v>
      </c>
      <c r="AE933" s="3">
        <f t="shared" si="469"/>
        <v>2.4246571428571926</v>
      </c>
      <c r="AF933" s="3">
        <f t="shared" si="471"/>
        <v>11.455876646353975</v>
      </c>
      <c r="AH933" s="28">
        <f t="shared" si="472"/>
        <v>0.26300000000000001</v>
      </c>
      <c r="AI933" s="28">
        <f t="shared" si="473"/>
        <v>2.5446900494077322E-4</v>
      </c>
      <c r="AJ933" s="40">
        <f t="shared" si="470"/>
        <v>1.1455876646353974E-2</v>
      </c>
      <c r="AK933" s="28"/>
      <c r="AM933" s="14">
        <f>Rho_Coef0+Rho_Coef1*Solution!I933+Rho_Coef2*Solution!I933^2</f>
        <v>0.94991678226912102</v>
      </c>
      <c r="AO933" s="3" t="str">
        <f t="shared" si="451"/>
        <v xml:space="preserve"> </v>
      </c>
      <c r="AP933" s="3" t="str">
        <f t="shared" si="452"/>
        <v xml:space="preserve"> </v>
      </c>
      <c r="AQ933" s="3" t="str">
        <f t="shared" si="453"/>
        <v xml:space="preserve"> </v>
      </c>
      <c r="AR933" s="3" t="str">
        <f t="shared" si="454"/>
        <v xml:space="preserve"> </v>
      </c>
    </row>
    <row r="934" spans="1:44">
      <c r="A934" s="3">
        <f t="shared" si="455"/>
        <v>9.309999999999846</v>
      </c>
      <c r="B934" s="3">
        <f t="shared" si="475"/>
        <v>0</v>
      </c>
      <c r="C934" s="3">
        <f t="shared" si="476"/>
        <v>4.8229000000000486</v>
      </c>
      <c r="D934" s="14">
        <f t="shared" si="456"/>
        <v>-2.1148979940868642E-2</v>
      </c>
      <c r="E934" s="14">
        <f t="shared" si="449"/>
        <v>-0.1123437727139672</v>
      </c>
      <c r="F934" s="14">
        <f t="shared" si="477"/>
        <v>-0.13349275265483584</v>
      </c>
      <c r="G934" s="3">
        <f t="shared" si="450"/>
        <v>-11.652774970942286</v>
      </c>
      <c r="H934" s="3">
        <f t="shared" si="478"/>
        <v>22.840121186722243</v>
      </c>
      <c r="I934" s="3">
        <f t="shared" si="479"/>
        <v>532.40127034112732</v>
      </c>
      <c r="P934" s="3" t="str">
        <f t="shared" si="474"/>
        <v xml:space="preserve"> </v>
      </c>
      <c r="Q934" s="3" t="str">
        <f t="shared" si="457"/>
        <v xml:space="preserve"> </v>
      </c>
      <c r="R934" s="3" t="str">
        <f t="shared" si="458"/>
        <v xml:space="preserve"> </v>
      </c>
      <c r="S934" s="3" t="str">
        <f t="shared" si="459"/>
        <v xml:space="preserve"> </v>
      </c>
      <c r="T934" s="3" t="str">
        <f t="shared" si="460"/>
        <v xml:space="preserve"> </v>
      </c>
      <c r="U934" s="3" t="str">
        <f t="shared" si="461"/>
        <v xml:space="preserve"> </v>
      </c>
      <c r="V934" s="3" t="str">
        <f t="shared" si="462"/>
        <v xml:space="preserve"> </v>
      </c>
      <c r="W934" s="3" t="str">
        <f t="shared" si="463"/>
        <v xml:space="preserve"> </v>
      </c>
      <c r="X934" s="3" t="str">
        <f t="shared" si="464"/>
        <v xml:space="preserve"> </v>
      </c>
      <c r="Y934" s="3">
        <f t="shared" si="465"/>
        <v>0</v>
      </c>
      <c r="AA934" s="16" t="str">
        <f t="shared" si="466"/>
        <v>UprStage</v>
      </c>
      <c r="AC934" s="3">
        <f t="shared" si="467"/>
        <v>2.3982428571428556</v>
      </c>
      <c r="AD934" s="3">
        <f t="shared" si="468"/>
        <v>19.801588161411491</v>
      </c>
      <c r="AE934" s="3">
        <f t="shared" si="469"/>
        <v>2.4246571428571926</v>
      </c>
      <c r="AF934" s="3">
        <f t="shared" si="471"/>
        <v>11.455876646353975</v>
      </c>
      <c r="AH934" s="28">
        <f t="shared" si="472"/>
        <v>0.26300000000000001</v>
      </c>
      <c r="AI934" s="28">
        <f t="shared" si="473"/>
        <v>2.5446900494077322E-4</v>
      </c>
      <c r="AJ934" s="40">
        <f t="shared" si="470"/>
        <v>1.1455876646353974E-2</v>
      </c>
      <c r="AK934" s="28"/>
      <c r="AM934" s="14">
        <f>Rho_Coef0+Rho_Coef1*Solution!I934+Rho_Coef2*Solution!I934^2</f>
        <v>0.94989564224318201</v>
      </c>
      <c r="AO934" s="3" t="str">
        <f t="shared" si="451"/>
        <v xml:space="preserve"> </v>
      </c>
      <c r="AP934" s="3" t="str">
        <f t="shared" si="452"/>
        <v xml:space="preserve"> </v>
      </c>
      <c r="AQ934" s="3" t="str">
        <f t="shared" si="453"/>
        <v xml:space="preserve"> </v>
      </c>
      <c r="AR934" s="3" t="str">
        <f t="shared" si="454"/>
        <v xml:space="preserve"> </v>
      </c>
    </row>
    <row r="935" spans="1:44">
      <c r="A935" s="3">
        <f t="shared" si="455"/>
        <v>9.3199999999998457</v>
      </c>
      <c r="B935" s="3">
        <f t="shared" si="475"/>
        <v>0</v>
      </c>
      <c r="C935" s="3">
        <f t="shared" si="476"/>
        <v>4.8229000000000486</v>
      </c>
      <c r="D935" s="14">
        <f t="shared" si="456"/>
        <v>-2.0933265089743455E-2</v>
      </c>
      <c r="E935" s="14">
        <f t="shared" si="449"/>
        <v>-0.1123437727139672</v>
      </c>
      <c r="F935" s="14">
        <f t="shared" si="477"/>
        <v>-0.13327703780371064</v>
      </c>
      <c r="G935" s="3">
        <f t="shared" si="450"/>
        <v>-11.633944910372993</v>
      </c>
      <c r="H935" s="3">
        <f t="shared" si="478"/>
        <v>22.72359343701282</v>
      </c>
      <c r="I935" s="3">
        <f t="shared" si="479"/>
        <v>532.62908985574904</v>
      </c>
      <c r="P935" s="3" t="str">
        <f t="shared" si="474"/>
        <v xml:space="preserve"> </v>
      </c>
      <c r="Q935" s="3" t="str">
        <f t="shared" si="457"/>
        <v xml:space="preserve"> </v>
      </c>
      <c r="R935" s="3" t="str">
        <f t="shared" si="458"/>
        <v xml:space="preserve"> </v>
      </c>
      <c r="S935" s="3" t="str">
        <f t="shared" si="459"/>
        <v xml:space="preserve"> </v>
      </c>
      <c r="T935" s="3" t="str">
        <f t="shared" si="460"/>
        <v xml:space="preserve"> </v>
      </c>
      <c r="U935" s="3" t="str">
        <f t="shared" si="461"/>
        <v xml:space="preserve"> </v>
      </c>
      <c r="V935" s="3" t="str">
        <f t="shared" si="462"/>
        <v xml:space="preserve"> </v>
      </c>
      <c r="W935" s="3" t="str">
        <f t="shared" si="463"/>
        <v xml:space="preserve"> </v>
      </c>
      <c r="X935" s="3" t="str">
        <f t="shared" si="464"/>
        <v xml:space="preserve"> </v>
      </c>
      <c r="Y935" s="3">
        <f t="shared" si="465"/>
        <v>0</v>
      </c>
      <c r="AA935" s="16" t="str">
        <f t="shared" si="466"/>
        <v>UprStage</v>
      </c>
      <c r="AC935" s="3">
        <f t="shared" si="467"/>
        <v>2.3982428571428556</v>
      </c>
      <c r="AD935" s="3">
        <f t="shared" si="468"/>
        <v>19.801588161411491</v>
      </c>
      <c r="AE935" s="3">
        <f t="shared" si="469"/>
        <v>2.4246571428571926</v>
      </c>
      <c r="AF935" s="3">
        <f t="shared" si="471"/>
        <v>11.455876646353975</v>
      </c>
      <c r="AH935" s="28">
        <f t="shared" si="472"/>
        <v>0.26300000000000001</v>
      </c>
      <c r="AI935" s="28">
        <f t="shared" si="473"/>
        <v>2.5446900494077322E-4</v>
      </c>
      <c r="AJ935" s="40">
        <f t="shared" si="470"/>
        <v>1.1455876646353974E-2</v>
      </c>
      <c r="AK935" s="28"/>
      <c r="AM935" s="14">
        <f>Rho_Coef0+Rho_Coef1*Solution!I935+Rho_Coef2*Solution!I935^2</f>
        <v>0.94987461023813635</v>
      </c>
      <c r="AO935" s="3" t="str">
        <f t="shared" si="451"/>
        <v xml:space="preserve"> </v>
      </c>
      <c r="AP935" s="3" t="str">
        <f t="shared" si="452"/>
        <v xml:space="preserve"> </v>
      </c>
      <c r="AQ935" s="3" t="str">
        <f t="shared" si="453"/>
        <v xml:space="preserve"> </v>
      </c>
      <c r="AR935" s="3" t="str">
        <f t="shared" si="454"/>
        <v xml:space="preserve"> </v>
      </c>
    </row>
    <row r="936" spans="1:44">
      <c r="A936" s="3">
        <f t="shared" si="455"/>
        <v>9.3299999999998455</v>
      </c>
      <c r="B936" s="3">
        <f t="shared" si="475"/>
        <v>0</v>
      </c>
      <c r="C936" s="3">
        <f t="shared" si="476"/>
        <v>4.8229000000000486</v>
      </c>
      <c r="D936" s="14">
        <f t="shared" si="456"/>
        <v>-2.0719008255730309E-2</v>
      </c>
      <c r="E936" s="14">
        <f t="shared" si="449"/>
        <v>-0.1123437727139672</v>
      </c>
      <c r="F936" s="14">
        <f t="shared" si="477"/>
        <v>-0.13306278096969751</v>
      </c>
      <c r="G936" s="3">
        <f t="shared" si="450"/>
        <v>-11.615242122220911</v>
      </c>
      <c r="H936" s="3">
        <f t="shared" si="478"/>
        <v>22.60725398790909</v>
      </c>
      <c r="I936" s="3">
        <f t="shared" si="479"/>
        <v>532.85574502801308</v>
      </c>
      <c r="P936" s="3" t="str">
        <f t="shared" si="474"/>
        <v xml:space="preserve"> </v>
      </c>
      <c r="Q936" s="3" t="str">
        <f t="shared" si="457"/>
        <v xml:space="preserve"> </v>
      </c>
      <c r="R936" s="3" t="str">
        <f t="shared" si="458"/>
        <v xml:space="preserve"> </v>
      </c>
      <c r="S936" s="3" t="str">
        <f t="shared" si="459"/>
        <v xml:space="preserve"> </v>
      </c>
      <c r="T936" s="3" t="str">
        <f t="shared" si="460"/>
        <v xml:space="preserve"> </v>
      </c>
      <c r="U936" s="3" t="str">
        <f t="shared" si="461"/>
        <v xml:space="preserve"> </v>
      </c>
      <c r="V936" s="3" t="str">
        <f t="shared" si="462"/>
        <v xml:space="preserve"> </v>
      </c>
      <c r="W936" s="3" t="str">
        <f t="shared" si="463"/>
        <v xml:space="preserve"> </v>
      </c>
      <c r="X936" s="3" t="str">
        <f t="shared" si="464"/>
        <v xml:space="preserve"> </v>
      </c>
      <c r="Y936" s="3">
        <f t="shared" si="465"/>
        <v>0</v>
      </c>
      <c r="AA936" s="16" t="str">
        <f t="shared" si="466"/>
        <v>UprStage</v>
      </c>
      <c r="AC936" s="3">
        <f t="shared" si="467"/>
        <v>2.3982428571428556</v>
      </c>
      <c r="AD936" s="3">
        <f t="shared" si="468"/>
        <v>19.801588161411491</v>
      </c>
      <c r="AE936" s="3">
        <f t="shared" si="469"/>
        <v>2.4246571428571926</v>
      </c>
      <c r="AF936" s="3">
        <f t="shared" si="471"/>
        <v>11.455876646353975</v>
      </c>
      <c r="AH936" s="28">
        <f t="shared" si="472"/>
        <v>0.26300000000000001</v>
      </c>
      <c r="AI936" s="28">
        <f t="shared" si="473"/>
        <v>2.5446900494077322E-4</v>
      </c>
      <c r="AJ936" s="40">
        <f t="shared" si="470"/>
        <v>1.1455876646353974E-2</v>
      </c>
      <c r="AK936" s="28"/>
      <c r="AM936" s="14">
        <f>Rho_Coef0+Rho_Coef1*Solution!I936+Rho_Coef2*Solution!I936^2</f>
        <v>0.94985368607413423</v>
      </c>
      <c r="AO936" s="3" t="str">
        <f t="shared" si="451"/>
        <v xml:space="preserve"> </v>
      </c>
      <c r="AP936" s="3" t="str">
        <f t="shared" si="452"/>
        <v xml:space="preserve"> </v>
      </c>
      <c r="AQ936" s="3" t="str">
        <f t="shared" si="453"/>
        <v xml:space="preserve"> </v>
      </c>
      <c r="AR936" s="3" t="str">
        <f t="shared" si="454"/>
        <v xml:space="preserve"> </v>
      </c>
    </row>
    <row r="937" spans="1:44">
      <c r="A937" s="3">
        <f t="shared" si="455"/>
        <v>9.3399999999998453</v>
      </c>
      <c r="B937" s="3">
        <f t="shared" si="475"/>
        <v>0</v>
      </c>
      <c r="C937" s="3">
        <f t="shared" si="476"/>
        <v>4.8229000000000486</v>
      </c>
      <c r="D937" s="14">
        <f t="shared" si="456"/>
        <v>-2.0506201616783147E-2</v>
      </c>
      <c r="E937" s="14">
        <f t="shared" si="449"/>
        <v>-0.1123437727139672</v>
      </c>
      <c r="F937" s="14">
        <f t="shared" si="477"/>
        <v>-0.13284997433075035</v>
      </c>
      <c r="G937" s="3">
        <f t="shared" si="450"/>
        <v>-11.596665923688354</v>
      </c>
      <c r="H937" s="3">
        <f t="shared" si="478"/>
        <v>22.491101566686879</v>
      </c>
      <c r="I937" s="3">
        <f t="shared" si="479"/>
        <v>533.0812377345959</v>
      </c>
      <c r="P937" s="3" t="str">
        <f t="shared" si="474"/>
        <v xml:space="preserve"> </v>
      </c>
      <c r="Q937" s="3" t="str">
        <f t="shared" si="457"/>
        <v xml:space="preserve"> </v>
      </c>
      <c r="R937" s="3" t="str">
        <f t="shared" si="458"/>
        <v xml:space="preserve"> </v>
      </c>
      <c r="S937" s="3" t="str">
        <f t="shared" si="459"/>
        <v xml:space="preserve"> </v>
      </c>
      <c r="T937" s="3" t="str">
        <f t="shared" si="460"/>
        <v xml:space="preserve"> </v>
      </c>
      <c r="U937" s="3" t="str">
        <f t="shared" si="461"/>
        <v xml:space="preserve"> </v>
      </c>
      <c r="V937" s="3" t="str">
        <f t="shared" si="462"/>
        <v xml:space="preserve"> </v>
      </c>
      <c r="W937" s="3" t="str">
        <f t="shared" si="463"/>
        <v xml:space="preserve"> </v>
      </c>
      <c r="X937" s="3" t="str">
        <f t="shared" si="464"/>
        <v xml:space="preserve"> </v>
      </c>
      <c r="Y937" s="3">
        <f t="shared" si="465"/>
        <v>0</v>
      </c>
      <c r="AA937" s="16" t="str">
        <f t="shared" si="466"/>
        <v>UprStage</v>
      </c>
      <c r="AC937" s="3">
        <f t="shared" si="467"/>
        <v>2.3982428571428556</v>
      </c>
      <c r="AD937" s="3">
        <f t="shared" si="468"/>
        <v>19.801588161411491</v>
      </c>
      <c r="AE937" s="3">
        <f t="shared" si="469"/>
        <v>2.4246571428571926</v>
      </c>
      <c r="AF937" s="3">
        <f t="shared" si="471"/>
        <v>11.455876646353975</v>
      </c>
      <c r="AH937" s="28">
        <f t="shared" si="472"/>
        <v>0.26300000000000001</v>
      </c>
      <c r="AI937" s="28">
        <f t="shared" si="473"/>
        <v>2.5446900494077322E-4</v>
      </c>
      <c r="AJ937" s="40">
        <f t="shared" si="470"/>
        <v>1.1455876646353974E-2</v>
      </c>
      <c r="AK937" s="28"/>
      <c r="AM937" s="14">
        <f>Rho_Coef0+Rho_Coef1*Solution!I937+Rho_Coef2*Solution!I937^2</f>
        <v>0.94983286957254365</v>
      </c>
      <c r="AO937" s="3" t="str">
        <f t="shared" si="451"/>
        <v xml:space="preserve"> </v>
      </c>
      <c r="AP937" s="3" t="str">
        <f t="shared" si="452"/>
        <v xml:space="preserve"> </v>
      </c>
      <c r="AQ937" s="3" t="str">
        <f t="shared" si="453"/>
        <v xml:space="preserve"> </v>
      </c>
      <c r="AR937" s="3" t="str">
        <f t="shared" si="454"/>
        <v xml:space="preserve"> </v>
      </c>
    </row>
    <row r="938" spans="1:44">
      <c r="A938" s="3">
        <f t="shared" si="455"/>
        <v>9.3499999999998451</v>
      </c>
      <c r="B938" s="3">
        <f t="shared" si="475"/>
        <v>0</v>
      </c>
      <c r="C938" s="3">
        <f t="shared" si="476"/>
        <v>4.8229000000000486</v>
      </c>
      <c r="D938" s="14">
        <f t="shared" si="456"/>
        <v>-2.0294837421572742E-2</v>
      </c>
      <c r="E938" s="14">
        <f t="shared" si="449"/>
        <v>-0.1123437727139672</v>
      </c>
      <c r="F938" s="14">
        <f t="shared" si="477"/>
        <v>-0.13263861013553993</v>
      </c>
      <c r="G938" s="3">
        <f t="shared" si="450"/>
        <v>-11.578215638150608</v>
      </c>
      <c r="H938" s="3">
        <f t="shared" si="478"/>
        <v>22.375134907449997</v>
      </c>
      <c r="I938" s="3">
        <f t="shared" si="479"/>
        <v>533.30556983948088</v>
      </c>
      <c r="P938" s="3" t="str">
        <f t="shared" si="474"/>
        <v xml:space="preserve"> </v>
      </c>
      <c r="Q938" s="3" t="str">
        <f t="shared" si="457"/>
        <v xml:space="preserve"> </v>
      </c>
      <c r="R938" s="3" t="str">
        <f t="shared" si="458"/>
        <v xml:space="preserve"> </v>
      </c>
      <c r="S938" s="3" t="str">
        <f t="shared" si="459"/>
        <v xml:space="preserve"> </v>
      </c>
      <c r="T938" s="3" t="str">
        <f t="shared" si="460"/>
        <v xml:space="preserve"> </v>
      </c>
      <c r="U938" s="3" t="str">
        <f t="shared" si="461"/>
        <v xml:space="preserve"> </v>
      </c>
      <c r="V938" s="3" t="str">
        <f t="shared" si="462"/>
        <v xml:space="preserve"> </v>
      </c>
      <c r="W938" s="3" t="str">
        <f t="shared" si="463"/>
        <v xml:space="preserve"> </v>
      </c>
      <c r="X938" s="3" t="str">
        <f t="shared" si="464"/>
        <v xml:space="preserve"> </v>
      </c>
      <c r="Y938" s="3">
        <f t="shared" si="465"/>
        <v>0</v>
      </c>
      <c r="AA938" s="16" t="str">
        <f t="shared" si="466"/>
        <v>UprStage</v>
      </c>
      <c r="AC938" s="3">
        <f t="shared" si="467"/>
        <v>2.3982428571428556</v>
      </c>
      <c r="AD938" s="3">
        <f t="shared" si="468"/>
        <v>19.801588161411491</v>
      </c>
      <c r="AE938" s="3">
        <f t="shared" si="469"/>
        <v>2.4246571428571926</v>
      </c>
      <c r="AF938" s="3">
        <f t="shared" si="471"/>
        <v>11.455876646353975</v>
      </c>
      <c r="AH938" s="28">
        <f t="shared" si="472"/>
        <v>0.26300000000000001</v>
      </c>
      <c r="AI938" s="28">
        <f t="shared" si="473"/>
        <v>2.5446900494077322E-4</v>
      </c>
      <c r="AJ938" s="40">
        <f t="shared" si="470"/>
        <v>1.1455876646353974E-2</v>
      </c>
      <c r="AK938" s="28"/>
      <c r="AM938" s="14">
        <f>Rho_Coef0+Rho_Coef1*Solution!I938+Rho_Coef2*Solution!I938^2</f>
        <v>0.94981216055594309</v>
      </c>
      <c r="AO938" s="3" t="str">
        <f t="shared" si="451"/>
        <v xml:space="preserve"> </v>
      </c>
      <c r="AP938" s="3" t="str">
        <f t="shared" si="452"/>
        <v xml:space="preserve"> </v>
      </c>
      <c r="AQ938" s="3" t="str">
        <f t="shared" si="453"/>
        <v xml:space="preserve"> </v>
      </c>
      <c r="AR938" s="3" t="str">
        <f t="shared" si="454"/>
        <v xml:space="preserve"> </v>
      </c>
    </row>
    <row r="939" spans="1:44">
      <c r="A939" s="3">
        <f t="shared" si="455"/>
        <v>9.3599999999998449</v>
      </c>
      <c r="B939" s="3">
        <f t="shared" si="475"/>
        <v>0</v>
      </c>
      <c r="C939" s="3">
        <f t="shared" si="476"/>
        <v>4.8229000000000486</v>
      </c>
      <c r="D939" s="14">
        <f t="shared" si="456"/>
        <v>-2.0084907988842084E-2</v>
      </c>
      <c r="E939" s="14">
        <f t="shared" si="449"/>
        <v>-0.1123437727139672</v>
      </c>
      <c r="F939" s="14">
        <f t="shared" si="477"/>
        <v>-0.13242868070280928</v>
      </c>
      <c r="G939" s="3">
        <f t="shared" si="450"/>
        <v>-11.559890595099672</v>
      </c>
      <c r="H939" s="3">
        <f t="shared" si="478"/>
        <v>22.259352751068491</v>
      </c>
      <c r="I939" s="3">
        <f t="shared" si="479"/>
        <v>533.52874319402565</v>
      </c>
      <c r="P939" s="3" t="str">
        <f t="shared" si="474"/>
        <v xml:space="preserve"> </v>
      </c>
      <c r="Q939" s="3" t="str">
        <f t="shared" si="457"/>
        <v xml:space="preserve"> </v>
      </c>
      <c r="R939" s="3" t="str">
        <f t="shared" si="458"/>
        <v xml:space="preserve"> </v>
      </c>
      <c r="S939" s="3" t="str">
        <f t="shared" si="459"/>
        <v xml:space="preserve"> </v>
      </c>
      <c r="T939" s="3" t="str">
        <f t="shared" si="460"/>
        <v xml:space="preserve"> </v>
      </c>
      <c r="U939" s="3" t="str">
        <f t="shared" si="461"/>
        <v xml:space="preserve"> </v>
      </c>
      <c r="V939" s="3" t="str">
        <f t="shared" si="462"/>
        <v xml:space="preserve"> </v>
      </c>
      <c r="W939" s="3" t="str">
        <f t="shared" si="463"/>
        <v xml:space="preserve"> </v>
      </c>
      <c r="X939" s="3" t="str">
        <f t="shared" si="464"/>
        <v xml:space="preserve"> </v>
      </c>
      <c r="Y939" s="3">
        <f t="shared" si="465"/>
        <v>0</v>
      </c>
      <c r="AA939" s="16" t="str">
        <f t="shared" si="466"/>
        <v>UprStage</v>
      </c>
      <c r="AC939" s="3">
        <f t="shared" si="467"/>
        <v>2.3982428571428556</v>
      </c>
      <c r="AD939" s="3">
        <f t="shared" si="468"/>
        <v>19.801588161411491</v>
      </c>
      <c r="AE939" s="3">
        <f t="shared" si="469"/>
        <v>2.4246571428571926</v>
      </c>
      <c r="AF939" s="3">
        <f t="shared" si="471"/>
        <v>11.455876646353975</v>
      </c>
      <c r="AH939" s="28">
        <f t="shared" si="472"/>
        <v>0.26300000000000001</v>
      </c>
      <c r="AI939" s="28">
        <f t="shared" si="473"/>
        <v>2.5446900494077322E-4</v>
      </c>
      <c r="AJ939" s="40">
        <f t="shared" si="470"/>
        <v>1.1455876646353974E-2</v>
      </c>
      <c r="AK939" s="28"/>
      <c r="AM939" s="14">
        <f>Rho_Coef0+Rho_Coef1*Solution!I939+Rho_Coef2*Solution!I939^2</f>
        <v>0.94979155884811584</v>
      </c>
      <c r="AO939" s="3" t="str">
        <f t="shared" si="451"/>
        <v xml:space="preserve"> </v>
      </c>
      <c r="AP939" s="3" t="str">
        <f t="shared" si="452"/>
        <v xml:space="preserve"> </v>
      </c>
      <c r="AQ939" s="3" t="str">
        <f t="shared" si="453"/>
        <v xml:space="preserve"> </v>
      </c>
      <c r="AR939" s="3" t="str">
        <f t="shared" si="454"/>
        <v xml:space="preserve"> </v>
      </c>
    </row>
    <row r="940" spans="1:44">
      <c r="A940" s="3">
        <f t="shared" si="455"/>
        <v>9.3699999999998447</v>
      </c>
      <c r="B940" s="3">
        <f t="shared" si="475"/>
        <v>0</v>
      </c>
      <c r="C940" s="3">
        <f t="shared" si="476"/>
        <v>4.8229000000000486</v>
      </c>
      <c r="D940" s="14">
        <f t="shared" si="456"/>
        <v>-1.9876405706769414E-2</v>
      </c>
      <c r="E940" s="14">
        <f t="shared" si="449"/>
        <v>-0.1123437727139672</v>
      </c>
      <c r="F940" s="14">
        <f t="shared" si="477"/>
        <v>-0.13222017842073661</v>
      </c>
      <c r="G940" s="3">
        <f t="shared" si="450"/>
        <v>-11.541690130088639</v>
      </c>
      <c r="H940" s="3">
        <f t="shared" si="478"/>
        <v>22.143753845117494</v>
      </c>
      <c r="I940" s="3">
        <f t="shared" si="479"/>
        <v>533.75075963702977</v>
      </c>
      <c r="P940" s="3" t="str">
        <f t="shared" si="474"/>
        <v xml:space="preserve"> </v>
      </c>
      <c r="Q940" s="3" t="str">
        <f t="shared" si="457"/>
        <v xml:space="preserve"> </v>
      </c>
      <c r="R940" s="3" t="str">
        <f t="shared" si="458"/>
        <v xml:space="preserve"> </v>
      </c>
      <c r="S940" s="3" t="str">
        <f t="shared" si="459"/>
        <v xml:space="preserve"> </v>
      </c>
      <c r="T940" s="3" t="str">
        <f t="shared" si="460"/>
        <v xml:space="preserve"> </v>
      </c>
      <c r="U940" s="3" t="str">
        <f t="shared" si="461"/>
        <v xml:space="preserve"> </v>
      </c>
      <c r="V940" s="3" t="str">
        <f t="shared" si="462"/>
        <v xml:space="preserve"> </v>
      </c>
      <c r="W940" s="3" t="str">
        <f t="shared" si="463"/>
        <v xml:space="preserve"> </v>
      </c>
      <c r="X940" s="3" t="str">
        <f t="shared" si="464"/>
        <v xml:space="preserve"> </v>
      </c>
      <c r="Y940" s="3">
        <f t="shared" si="465"/>
        <v>0</v>
      </c>
      <c r="AA940" s="16" t="str">
        <f t="shared" si="466"/>
        <v>UprStage</v>
      </c>
      <c r="AC940" s="3">
        <f t="shared" si="467"/>
        <v>2.3982428571428556</v>
      </c>
      <c r="AD940" s="3">
        <f t="shared" si="468"/>
        <v>19.801588161411491</v>
      </c>
      <c r="AE940" s="3">
        <f t="shared" si="469"/>
        <v>2.4246571428571926</v>
      </c>
      <c r="AF940" s="3">
        <f t="shared" si="471"/>
        <v>11.455876646353975</v>
      </c>
      <c r="AH940" s="28">
        <f t="shared" si="472"/>
        <v>0.26300000000000001</v>
      </c>
      <c r="AI940" s="28">
        <f t="shared" si="473"/>
        <v>2.5446900494077322E-4</v>
      </c>
      <c r="AJ940" s="40">
        <f t="shared" si="470"/>
        <v>1.1455876646353974E-2</v>
      </c>
      <c r="AK940" s="28"/>
      <c r="AM940" s="14">
        <f>Rho_Coef0+Rho_Coef1*Solution!I940+Rho_Coef2*Solution!I940^2</f>
        <v>0.94977106427404279</v>
      </c>
      <c r="AO940" s="3" t="str">
        <f t="shared" si="451"/>
        <v xml:space="preserve"> </v>
      </c>
      <c r="AP940" s="3" t="str">
        <f t="shared" si="452"/>
        <v xml:space="preserve"> </v>
      </c>
      <c r="AQ940" s="3" t="str">
        <f t="shared" si="453"/>
        <v xml:space="preserve"> </v>
      </c>
      <c r="AR940" s="3" t="str">
        <f t="shared" si="454"/>
        <v xml:space="preserve"> </v>
      </c>
    </row>
    <row r="941" spans="1:44">
      <c r="A941" s="3">
        <f t="shared" si="455"/>
        <v>9.3799999999998445</v>
      </c>
      <c r="B941" s="3">
        <f t="shared" si="475"/>
        <v>0</v>
      </c>
      <c r="C941" s="3">
        <f t="shared" si="476"/>
        <v>4.8229000000000486</v>
      </c>
      <c r="D941" s="14">
        <f t="shared" si="456"/>
        <v>-1.9669323032338721E-2</v>
      </c>
      <c r="E941" s="14">
        <f t="shared" si="449"/>
        <v>-0.1123437727139672</v>
      </c>
      <c r="F941" s="14">
        <f t="shared" si="477"/>
        <v>-0.13201309574630593</v>
      </c>
      <c r="G941" s="3">
        <f t="shared" si="450"/>
        <v>-11.523613584676763</v>
      </c>
      <c r="H941" s="3">
        <f t="shared" si="478"/>
        <v>22.028336943816608</v>
      </c>
      <c r="I941" s="3">
        <f t="shared" si="479"/>
        <v>533.9716209948017</v>
      </c>
      <c r="P941" s="3" t="str">
        <f t="shared" si="474"/>
        <v xml:space="preserve"> </v>
      </c>
      <c r="Q941" s="3" t="str">
        <f t="shared" si="457"/>
        <v xml:space="preserve"> </v>
      </c>
      <c r="R941" s="3" t="str">
        <f t="shared" si="458"/>
        <v xml:space="preserve"> </v>
      </c>
      <c r="S941" s="3" t="str">
        <f t="shared" si="459"/>
        <v xml:space="preserve"> </v>
      </c>
      <c r="T941" s="3" t="str">
        <f t="shared" si="460"/>
        <v xml:space="preserve"> </v>
      </c>
      <c r="U941" s="3" t="str">
        <f t="shared" si="461"/>
        <v xml:space="preserve"> </v>
      </c>
      <c r="V941" s="3" t="str">
        <f t="shared" si="462"/>
        <v xml:space="preserve"> </v>
      </c>
      <c r="W941" s="3" t="str">
        <f t="shared" si="463"/>
        <v xml:space="preserve"> </v>
      </c>
      <c r="X941" s="3" t="str">
        <f t="shared" si="464"/>
        <v xml:space="preserve"> </v>
      </c>
      <c r="Y941" s="3">
        <f t="shared" si="465"/>
        <v>0</v>
      </c>
      <c r="AA941" s="16" t="str">
        <f t="shared" si="466"/>
        <v>UprStage</v>
      </c>
      <c r="AC941" s="3">
        <f t="shared" si="467"/>
        <v>2.3982428571428556</v>
      </c>
      <c r="AD941" s="3">
        <f t="shared" si="468"/>
        <v>19.801588161411491</v>
      </c>
      <c r="AE941" s="3">
        <f t="shared" si="469"/>
        <v>2.4246571428571926</v>
      </c>
      <c r="AF941" s="3">
        <f t="shared" si="471"/>
        <v>11.455876646353975</v>
      </c>
      <c r="AH941" s="28">
        <f t="shared" si="472"/>
        <v>0.26300000000000001</v>
      </c>
      <c r="AI941" s="28">
        <f t="shared" si="473"/>
        <v>2.5446900494077322E-4</v>
      </c>
      <c r="AJ941" s="40">
        <f t="shared" si="470"/>
        <v>1.1455876646353974E-2</v>
      </c>
      <c r="AK941" s="28"/>
      <c r="AM941" s="14">
        <f>Rho_Coef0+Rho_Coef1*Solution!I941+Rho_Coef2*Solution!I941^2</f>
        <v>0.94975067665989654</v>
      </c>
      <c r="AO941" s="3" t="str">
        <f t="shared" si="451"/>
        <v xml:space="preserve"> </v>
      </c>
      <c r="AP941" s="3" t="str">
        <f t="shared" si="452"/>
        <v xml:space="preserve"> </v>
      </c>
      <c r="AQ941" s="3" t="str">
        <f t="shared" si="453"/>
        <v xml:space="preserve"> </v>
      </c>
      <c r="AR941" s="3" t="str">
        <f t="shared" si="454"/>
        <v xml:space="preserve"> </v>
      </c>
    </row>
    <row r="942" spans="1:44">
      <c r="A942" s="3">
        <f t="shared" si="455"/>
        <v>9.3899999999998442</v>
      </c>
      <c r="B942" s="3">
        <f t="shared" si="475"/>
        <v>0</v>
      </c>
      <c r="C942" s="3">
        <f t="shared" si="476"/>
        <v>4.8229000000000486</v>
      </c>
      <c r="D942" s="14">
        <f t="shared" si="456"/>
        <v>-1.94636524907176E-2</v>
      </c>
      <c r="E942" s="14">
        <f t="shared" si="449"/>
        <v>-0.1123437727139672</v>
      </c>
      <c r="F942" s="14">
        <f t="shared" si="477"/>
        <v>-0.1318074252046848</v>
      </c>
      <c r="G942" s="3">
        <f t="shared" si="450"/>
        <v>-11.505660306375134</v>
      </c>
      <c r="H942" s="3">
        <f t="shared" si="478"/>
        <v>21.91310080796984</v>
      </c>
      <c r="I942" s="3">
        <f t="shared" si="479"/>
        <v>534.19132908122458</v>
      </c>
      <c r="P942" s="3" t="str">
        <f t="shared" si="474"/>
        <v xml:space="preserve"> </v>
      </c>
      <c r="Q942" s="3" t="str">
        <f t="shared" si="457"/>
        <v xml:space="preserve"> </v>
      </c>
      <c r="R942" s="3" t="str">
        <f t="shared" si="458"/>
        <v xml:space="preserve"> </v>
      </c>
      <c r="S942" s="3" t="str">
        <f t="shared" si="459"/>
        <v xml:space="preserve"> </v>
      </c>
      <c r="T942" s="3" t="str">
        <f t="shared" si="460"/>
        <v xml:space="preserve"> </v>
      </c>
      <c r="U942" s="3" t="str">
        <f t="shared" si="461"/>
        <v xml:space="preserve"> </v>
      </c>
      <c r="V942" s="3" t="str">
        <f t="shared" si="462"/>
        <v xml:space="preserve"> </v>
      </c>
      <c r="W942" s="3" t="str">
        <f t="shared" si="463"/>
        <v xml:space="preserve"> </v>
      </c>
      <c r="X942" s="3" t="str">
        <f t="shared" si="464"/>
        <v xml:space="preserve"> </v>
      </c>
      <c r="Y942" s="3">
        <f t="shared" si="465"/>
        <v>0</v>
      </c>
      <c r="AA942" s="16" t="str">
        <f t="shared" si="466"/>
        <v>UprStage</v>
      </c>
      <c r="AC942" s="3">
        <f t="shared" si="467"/>
        <v>2.3982428571428556</v>
      </c>
      <c r="AD942" s="3">
        <f t="shared" si="468"/>
        <v>19.801588161411491</v>
      </c>
      <c r="AE942" s="3">
        <f t="shared" si="469"/>
        <v>2.4246571428571926</v>
      </c>
      <c r="AF942" s="3">
        <f t="shared" si="471"/>
        <v>11.455876646353975</v>
      </c>
      <c r="AH942" s="28">
        <f t="shared" si="472"/>
        <v>0.26300000000000001</v>
      </c>
      <c r="AI942" s="28">
        <f t="shared" si="473"/>
        <v>2.5446900494077322E-4</v>
      </c>
      <c r="AJ942" s="40">
        <f t="shared" si="470"/>
        <v>1.1455876646353974E-2</v>
      </c>
      <c r="AK942" s="28"/>
      <c r="AM942" s="14">
        <f>Rho_Coef0+Rho_Coef1*Solution!I942+Rho_Coef2*Solution!I942^2</f>
        <v>0.94973039583303476</v>
      </c>
      <c r="AO942" s="3" t="str">
        <f t="shared" si="451"/>
        <v xml:space="preserve"> </v>
      </c>
      <c r="AP942" s="3" t="str">
        <f t="shared" si="452"/>
        <v xml:space="preserve"> </v>
      </c>
      <c r="AQ942" s="3" t="str">
        <f t="shared" si="453"/>
        <v xml:space="preserve"> </v>
      </c>
      <c r="AR942" s="3" t="str">
        <f t="shared" si="454"/>
        <v xml:space="preserve"> </v>
      </c>
    </row>
    <row r="943" spans="1:44">
      <c r="A943" s="3">
        <f t="shared" si="455"/>
        <v>9.399999999999844</v>
      </c>
      <c r="B943" s="3">
        <f t="shared" si="475"/>
        <v>0</v>
      </c>
      <c r="C943" s="3">
        <f t="shared" si="476"/>
        <v>4.8229000000000486</v>
      </c>
      <c r="D943" s="14">
        <f t="shared" si="456"/>
        <v>-1.9259386674642463E-2</v>
      </c>
      <c r="E943" s="14">
        <f t="shared" si="449"/>
        <v>-0.1123437727139672</v>
      </c>
      <c r="F943" s="14">
        <f t="shared" si="477"/>
        <v>-0.13160315938860967</v>
      </c>
      <c r="G943" s="3">
        <f t="shared" si="450"/>
        <v>-11.48782964859303</v>
      </c>
      <c r="H943" s="3">
        <f t="shared" si="478"/>
        <v>21.798044204906088</v>
      </c>
      <c r="I943" s="3">
        <f t="shared" si="479"/>
        <v>534.40988569782178</v>
      </c>
      <c r="P943" s="3" t="str">
        <f t="shared" si="474"/>
        <v xml:space="preserve"> </v>
      </c>
      <c r="Q943" s="3" t="str">
        <f t="shared" si="457"/>
        <v xml:space="preserve"> </v>
      </c>
      <c r="R943" s="3" t="str">
        <f t="shared" si="458"/>
        <v xml:space="preserve"> </v>
      </c>
      <c r="S943" s="3" t="str">
        <f t="shared" si="459"/>
        <v xml:space="preserve"> </v>
      </c>
      <c r="T943" s="3" t="str">
        <f t="shared" si="460"/>
        <v xml:space="preserve"> </v>
      </c>
      <c r="U943" s="3" t="str">
        <f t="shared" si="461"/>
        <v xml:space="preserve"> </v>
      </c>
      <c r="V943" s="3" t="str">
        <f t="shared" si="462"/>
        <v xml:space="preserve"> </v>
      </c>
      <c r="W943" s="3" t="str">
        <f t="shared" si="463"/>
        <v xml:space="preserve"> </v>
      </c>
      <c r="X943" s="3" t="str">
        <f t="shared" si="464"/>
        <v xml:space="preserve"> </v>
      </c>
      <c r="Y943" s="3">
        <f t="shared" si="465"/>
        <v>0</v>
      </c>
      <c r="AA943" s="16" t="str">
        <f t="shared" si="466"/>
        <v>UprStage</v>
      </c>
      <c r="AC943" s="3">
        <f t="shared" si="467"/>
        <v>2.3982428571428556</v>
      </c>
      <c r="AD943" s="3">
        <f t="shared" si="468"/>
        <v>19.801588161411491</v>
      </c>
      <c r="AE943" s="3">
        <f t="shared" si="469"/>
        <v>2.4246571428571926</v>
      </c>
      <c r="AF943" s="3">
        <f t="shared" si="471"/>
        <v>11.455876646353975</v>
      </c>
      <c r="AH943" s="28">
        <f t="shared" si="472"/>
        <v>0.26300000000000001</v>
      </c>
      <c r="AI943" s="28">
        <f t="shared" si="473"/>
        <v>2.5446900494077322E-4</v>
      </c>
      <c r="AJ943" s="40">
        <f t="shared" si="470"/>
        <v>1.1455876646353974E-2</v>
      </c>
      <c r="AK943" s="28"/>
      <c r="AM943" s="14">
        <f>Rho_Coef0+Rho_Coef1*Solution!I943+Rho_Coef2*Solution!I943^2</f>
        <v>0.94971022162199414</v>
      </c>
      <c r="AO943" s="3" t="str">
        <f t="shared" si="451"/>
        <v xml:space="preserve"> </v>
      </c>
      <c r="AP943" s="3" t="str">
        <f t="shared" si="452"/>
        <v xml:space="preserve"> </v>
      </c>
      <c r="AQ943" s="3" t="str">
        <f t="shared" si="453"/>
        <v xml:space="preserve"> </v>
      </c>
      <c r="AR943" s="3" t="str">
        <f t="shared" si="454"/>
        <v xml:space="preserve"> </v>
      </c>
    </row>
    <row r="944" spans="1:44">
      <c r="A944" s="3">
        <f t="shared" si="455"/>
        <v>9.4099999999998438</v>
      </c>
      <c r="B944" s="3">
        <f t="shared" si="475"/>
        <v>0</v>
      </c>
      <c r="C944" s="3">
        <f t="shared" si="476"/>
        <v>4.8229000000000486</v>
      </c>
      <c r="D944" s="14">
        <f t="shared" si="456"/>
        <v>-1.9056518243810903E-2</v>
      </c>
      <c r="E944" s="14">
        <f t="shared" si="449"/>
        <v>-0.1123437727139672</v>
      </c>
      <c r="F944" s="14">
        <f t="shared" si="477"/>
        <v>-0.13140029095777811</v>
      </c>
      <c r="G944" s="3">
        <f t="shared" si="450"/>
        <v>-11.470120970584864</v>
      </c>
      <c r="H944" s="3">
        <f t="shared" si="478"/>
        <v>21.683165908420158</v>
      </c>
      <c r="I944" s="3">
        <f t="shared" si="479"/>
        <v>534.62729263382232</v>
      </c>
      <c r="P944" s="3" t="str">
        <f t="shared" si="474"/>
        <v xml:space="preserve"> </v>
      </c>
      <c r="Q944" s="3" t="str">
        <f t="shared" si="457"/>
        <v xml:space="preserve"> </v>
      </c>
      <c r="R944" s="3" t="str">
        <f t="shared" si="458"/>
        <v xml:space="preserve"> </v>
      </c>
      <c r="S944" s="3" t="str">
        <f t="shared" si="459"/>
        <v xml:space="preserve"> </v>
      </c>
      <c r="T944" s="3" t="str">
        <f t="shared" si="460"/>
        <v xml:space="preserve"> </v>
      </c>
      <c r="U944" s="3" t="str">
        <f t="shared" si="461"/>
        <v xml:space="preserve"> </v>
      </c>
      <c r="V944" s="3" t="str">
        <f t="shared" si="462"/>
        <v xml:space="preserve"> </v>
      </c>
      <c r="W944" s="3" t="str">
        <f t="shared" si="463"/>
        <v xml:space="preserve"> </v>
      </c>
      <c r="X944" s="3" t="str">
        <f t="shared" si="464"/>
        <v xml:space="preserve"> </v>
      </c>
      <c r="Y944" s="3">
        <f t="shared" si="465"/>
        <v>0</v>
      </c>
      <c r="AA944" s="16" t="str">
        <f t="shared" si="466"/>
        <v>UprStage</v>
      </c>
      <c r="AC944" s="3">
        <f t="shared" si="467"/>
        <v>2.3982428571428556</v>
      </c>
      <c r="AD944" s="3">
        <f t="shared" si="468"/>
        <v>19.801588161411491</v>
      </c>
      <c r="AE944" s="3">
        <f t="shared" si="469"/>
        <v>2.4246571428571926</v>
      </c>
      <c r="AF944" s="3">
        <f t="shared" si="471"/>
        <v>11.455876646353975</v>
      </c>
      <c r="AH944" s="28">
        <f t="shared" si="472"/>
        <v>0.26300000000000001</v>
      </c>
      <c r="AI944" s="28">
        <f t="shared" si="473"/>
        <v>2.5446900494077322E-4</v>
      </c>
      <c r="AJ944" s="40">
        <f t="shared" si="470"/>
        <v>1.1455876646353974E-2</v>
      </c>
      <c r="AK944" s="28"/>
      <c r="AM944" s="14">
        <f>Rho_Coef0+Rho_Coef1*Solution!I944+Rho_Coef2*Solution!I944^2</f>
        <v>0.94969015385648381</v>
      </c>
      <c r="AO944" s="3" t="str">
        <f t="shared" si="451"/>
        <v xml:space="preserve"> </v>
      </c>
      <c r="AP944" s="3" t="str">
        <f t="shared" si="452"/>
        <v xml:space="preserve"> </v>
      </c>
      <c r="AQ944" s="3" t="str">
        <f t="shared" si="453"/>
        <v xml:space="preserve"> </v>
      </c>
      <c r="AR944" s="3" t="str">
        <f t="shared" si="454"/>
        <v xml:space="preserve"> </v>
      </c>
    </row>
    <row r="945" spans="1:44">
      <c r="A945" s="3">
        <f t="shared" si="455"/>
        <v>9.4199999999998436</v>
      </c>
      <c r="B945" s="3">
        <f t="shared" si="475"/>
        <v>0</v>
      </c>
      <c r="C945" s="3">
        <f t="shared" si="476"/>
        <v>4.8229000000000486</v>
      </c>
      <c r="D945" s="14">
        <f t="shared" si="456"/>
        <v>-1.8855039924281194E-2</v>
      </c>
      <c r="E945" s="14">
        <f t="shared" si="449"/>
        <v>-0.1123437727139672</v>
      </c>
      <c r="F945" s="14">
        <f t="shared" si="477"/>
        <v>-0.1311988126382484</v>
      </c>
      <c r="G945" s="3">
        <f t="shared" si="450"/>
        <v>-11.452533637397766</v>
      </c>
      <c r="H945" s="3">
        <f t="shared" si="478"/>
        <v>21.568464698714308</v>
      </c>
      <c r="I945" s="3">
        <f t="shared" si="479"/>
        <v>534.84355166622458</v>
      </c>
      <c r="P945" s="3" t="str">
        <f t="shared" si="474"/>
        <v xml:space="preserve"> </v>
      </c>
      <c r="Q945" s="3" t="str">
        <f t="shared" si="457"/>
        <v xml:space="preserve"> </v>
      </c>
      <c r="R945" s="3" t="str">
        <f t="shared" si="458"/>
        <v xml:space="preserve"> </v>
      </c>
      <c r="S945" s="3" t="str">
        <f t="shared" si="459"/>
        <v xml:space="preserve"> </v>
      </c>
      <c r="T945" s="3" t="str">
        <f t="shared" si="460"/>
        <v xml:space="preserve"> </v>
      </c>
      <c r="U945" s="3" t="str">
        <f t="shared" si="461"/>
        <v xml:space="preserve"> </v>
      </c>
      <c r="V945" s="3" t="str">
        <f t="shared" si="462"/>
        <v xml:space="preserve"> </v>
      </c>
      <c r="W945" s="3" t="str">
        <f t="shared" si="463"/>
        <v xml:space="preserve"> </v>
      </c>
      <c r="X945" s="3" t="str">
        <f t="shared" si="464"/>
        <v xml:space="preserve"> </v>
      </c>
      <c r="Y945" s="3">
        <f t="shared" si="465"/>
        <v>0</v>
      </c>
      <c r="AA945" s="16" t="str">
        <f t="shared" si="466"/>
        <v>UprStage</v>
      </c>
      <c r="AC945" s="3">
        <f t="shared" si="467"/>
        <v>2.3982428571428556</v>
      </c>
      <c r="AD945" s="3">
        <f t="shared" si="468"/>
        <v>19.801588161411491</v>
      </c>
      <c r="AE945" s="3">
        <f t="shared" si="469"/>
        <v>2.4246571428571926</v>
      </c>
      <c r="AF945" s="3">
        <f t="shared" si="471"/>
        <v>11.455876646353975</v>
      </c>
      <c r="AH945" s="28">
        <f t="shared" si="472"/>
        <v>0.26300000000000001</v>
      </c>
      <c r="AI945" s="28">
        <f t="shared" si="473"/>
        <v>2.5446900494077322E-4</v>
      </c>
      <c r="AJ945" s="40">
        <f t="shared" si="470"/>
        <v>1.1455876646353974E-2</v>
      </c>
      <c r="AK945" s="28"/>
      <c r="AM945" s="14">
        <f>Rho_Coef0+Rho_Coef1*Solution!I945+Rho_Coef2*Solution!I945^2</f>
        <v>0.94967019236737971</v>
      </c>
      <c r="AO945" s="3" t="str">
        <f t="shared" si="451"/>
        <v xml:space="preserve"> </v>
      </c>
      <c r="AP945" s="3" t="str">
        <f t="shared" si="452"/>
        <v xml:space="preserve"> </v>
      </c>
      <c r="AQ945" s="3" t="str">
        <f t="shared" si="453"/>
        <v xml:space="preserve"> </v>
      </c>
      <c r="AR945" s="3" t="str">
        <f t="shared" si="454"/>
        <v xml:space="preserve"> </v>
      </c>
    </row>
    <row r="946" spans="1:44">
      <c r="A946" s="3">
        <f t="shared" si="455"/>
        <v>9.4299999999998434</v>
      </c>
      <c r="B946" s="3">
        <f t="shared" si="475"/>
        <v>0</v>
      </c>
      <c r="C946" s="3">
        <f t="shared" si="476"/>
        <v>4.8229000000000486</v>
      </c>
      <c r="D946" s="14">
        <f t="shared" si="456"/>
        <v>-1.8654944507878815E-2</v>
      </c>
      <c r="E946" s="14">
        <f t="shared" si="449"/>
        <v>-0.1123437727139672</v>
      </c>
      <c r="F946" s="14">
        <f t="shared" si="477"/>
        <v>-0.13099871722184603</v>
      </c>
      <c r="G946" s="3">
        <f t="shared" si="450"/>
        <v>-11.435067019819787</v>
      </c>
      <c r="H946" s="3">
        <f t="shared" si="478"/>
        <v>21.453939362340332</v>
      </c>
      <c r="I946" s="3">
        <f t="shared" si="479"/>
        <v>535.05866455986074</v>
      </c>
      <c r="P946" s="3" t="str">
        <f t="shared" si="474"/>
        <v xml:space="preserve"> </v>
      </c>
      <c r="Q946" s="3" t="str">
        <f t="shared" si="457"/>
        <v xml:space="preserve"> </v>
      </c>
      <c r="R946" s="3" t="str">
        <f t="shared" si="458"/>
        <v xml:space="preserve"> </v>
      </c>
      <c r="S946" s="3" t="str">
        <f t="shared" si="459"/>
        <v xml:space="preserve"> </v>
      </c>
      <c r="T946" s="3" t="str">
        <f t="shared" si="460"/>
        <v xml:space="preserve"> </v>
      </c>
      <c r="U946" s="3" t="str">
        <f t="shared" si="461"/>
        <v xml:space="preserve"> </v>
      </c>
      <c r="V946" s="3" t="str">
        <f t="shared" si="462"/>
        <v xml:space="preserve"> </v>
      </c>
      <c r="W946" s="3" t="str">
        <f t="shared" si="463"/>
        <v xml:space="preserve"> </v>
      </c>
      <c r="X946" s="3" t="str">
        <f t="shared" si="464"/>
        <v xml:space="preserve"> </v>
      </c>
      <c r="Y946" s="3">
        <f t="shared" si="465"/>
        <v>0</v>
      </c>
      <c r="AA946" s="16" t="str">
        <f t="shared" si="466"/>
        <v>UprStage</v>
      </c>
      <c r="AC946" s="3">
        <f t="shared" si="467"/>
        <v>2.3982428571428556</v>
      </c>
      <c r="AD946" s="3">
        <f t="shared" si="468"/>
        <v>19.801588161411491</v>
      </c>
      <c r="AE946" s="3">
        <f t="shared" si="469"/>
        <v>2.4246571428571926</v>
      </c>
      <c r="AF946" s="3">
        <f t="shared" si="471"/>
        <v>11.455876646353975</v>
      </c>
      <c r="AH946" s="28">
        <f t="shared" si="472"/>
        <v>0.26300000000000001</v>
      </c>
      <c r="AI946" s="28">
        <f t="shared" si="473"/>
        <v>2.5446900494077322E-4</v>
      </c>
      <c r="AJ946" s="40">
        <f t="shared" si="470"/>
        <v>1.1455876646353974E-2</v>
      </c>
      <c r="AK946" s="28"/>
      <c r="AM946" s="14">
        <f>Rho_Coef0+Rho_Coef1*Solution!I946+Rho_Coef2*Solution!I946^2</f>
        <v>0.94965033698671764</v>
      </c>
      <c r="AO946" s="3" t="str">
        <f t="shared" si="451"/>
        <v xml:space="preserve"> </v>
      </c>
      <c r="AP946" s="3" t="str">
        <f t="shared" si="452"/>
        <v xml:space="preserve"> </v>
      </c>
      <c r="AQ946" s="3" t="str">
        <f t="shared" si="453"/>
        <v xml:space="preserve"> </v>
      </c>
      <c r="AR946" s="3" t="str">
        <f t="shared" si="454"/>
        <v xml:space="preserve"> </v>
      </c>
    </row>
    <row r="947" spans="1:44">
      <c r="A947" s="3">
        <f t="shared" si="455"/>
        <v>9.4399999999998432</v>
      </c>
      <c r="B947" s="3">
        <f t="shared" si="475"/>
        <v>0</v>
      </c>
      <c r="C947" s="3">
        <f t="shared" si="476"/>
        <v>4.8229000000000486</v>
      </c>
      <c r="D947" s="14">
        <f t="shared" si="456"/>
        <v>-1.845622485160989E-2</v>
      </c>
      <c r="E947" s="14">
        <f t="shared" si="449"/>
        <v>-0.1123437727139672</v>
      </c>
      <c r="F947" s="14">
        <f t="shared" si="477"/>
        <v>-0.13079999756557709</v>
      </c>
      <c r="G947" s="3">
        <f t="shared" si="450"/>
        <v>-11.41772049432868</v>
      </c>
      <c r="H947" s="3">
        <f t="shared" si="478"/>
        <v>21.339588692142133</v>
      </c>
      <c r="I947" s="3">
        <f t="shared" si="479"/>
        <v>535.27263306745954</v>
      </c>
      <c r="P947" s="3" t="str">
        <f t="shared" si="474"/>
        <v xml:space="preserve"> </v>
      </c>
      <c r="Q947" s="3" t="str">
        <f t="shared" si="457"/>
        <v xml:space="preserve"> </v>
      </c>
      <c r="R947" s="3" t="str">
        <f t="shared" si="458"/>
        <v xml:space="preserve"> </v>
      </c>
      <c r="S947" s="3" t="str">
        <f t="shared" si="459"/>
        <v xml:space="preserve"> </v>
      </c>
      <c r="T947" s="3" t="str">
        <f t="shared" si="460"/>
        <v xml:space="preserve"> </v>
      </c>
      <c r="U947" s="3" t="str">
        <f t="shared" si="461"/>
        <v xml:space="preserve"> </v>
      </c>
      <c r="V947" s="3" t="str">
        <f t="shared" si="462"/>
        <v xml:space="preserve"> </v>
      </c>
      <c r="W947" s="3" t="str">
        <f t="shared" si="463"/>
        <v xml:space="preserve"> </v>
      </c>
      <c r="X947" s="3" t="str">
        <f t="shared" si="464"/>
        <v xml:space="preserve"> </v>
      </c>
      <c r="Y947" s="3">
        <f t="shared" si="465"/>
        <v>0</v>
      </c>
      <c r="AA947" s="16" t="str">
        <f t="shared" si="466"/>
        <v>UprStage</v>
      </c>
      <c r="AC947" s="3">
        <f t="shared" si="467"/>
        <v>2.3982428571428556</v>
      </c>
      <c r="AD947" s="3">
        <f t="shared" si="468"/>
        <v>19.801588161411491</v>
      </c>
      <c r="AE947" s="3">
        <f t="shared" si="469"/>
        <v>2.4246571428571926</v>
      </c>
      <c r="AF947" s="3">
        <f t="shared" si="471"/>
        <v>11.455876646353975</v>
      </c>
      <c r="AH947" s="28">
        <f t="shared" si="472"/>
        <v>0.26300000000000001</v>
      </c>
      <c r="AI947" s="28">
        <f t="shared" si="473"/>
        <v>2.5446900494077322E-4</v>
      </c>
      <c r="AJ947" s="40">
        <f t="shared" si="470"/>
        <v>1.1455876646353974E-2</v>
      </c>
      <c r="AK947" s="28"/>
      <c r="AM947" s="14">
        <f>Rho_Coef0+Rho_Coef1*Solution!I947+Rho_Coef2*Solution!I947^2</f>
        <v>0.94963058754768848</v>
      </c>
      <c r="AO947" s="3" t="str">
        <f t="shared" si="451"/>
        <v xml:space="preserve"> </v>
      </c>
      <c r="AP947" s="3" t="str">
        <f t="shared" si="452"/>
        <v xml:space="preserve"> </v>
      </c>
      <c r="AQ947" s="3" t="str">
        <f t="shared" si="453"/>
        <v xml:space="preserve"> </v>
      </c>
      <c r="AR947" s="3" t="str">
        <f t="shared" si="454"/>
        <v xml:space="preserve"> </v>
      </c>
    </row>
    <row r="948" spans="1:44">
      <c r="A948" s="3">
        <f t="shared" si="455"/>
        <v>9.449999999999843</v>
      </c>
      <c r="B948" s="3">
        <f t="shared" si="475"/>
        <v>0</v>
      </c>
      <c r="C948" s="3">
        <f t="shared" si="476"/>
        <v>4.8229000000000486</v>
      </c>
      <c r="D948" s="14">
        <f t="shared" si="456"/>
        <v>-1.8258873877081576E-2</v>
      </c>
      <c r="E948" s="14">
        <f t="shared" si="449"/>
        <v>-0.1123437727139672</v>
      </c>
      <c r="F948" s="14">
        <f t="shared" si="477"/>
        <v>-0.13060264659104878</v>
      </c>
      <c r="G948" s="3">
        <f t="shared" si="450"/>
        <v>-11.400493443041331</v>
      </c>
      <c r="H948" s="3">
        <f t="shared" si="478"/>
        <v>21.225411487198848</v>
      </c>
      <c r="I948" s="3">
        <f t="shared" si="479"/>
        <v>535.48545892970878</v>
      </c>
      <c r="P948" s="3" t="str">
        <f t="shared" si="474"/>
        <v xml:space="preserve"> </v>
      </c>
      <c r="Q948" s="3" t="str">
        <f t="shared" si="457"/>
        <v xml:space="preserve"> </v>
      </c>
      <c r="R948" s="3" t="str">
        <f t="shared" si="458"/>
        <v xml:space="preserve"> </v>
      </c>
      <c r="S948" s="3" t="str">
        <f t="shared" si="459"/>
        <v xml:space="preserve"> </v>
      </c>
      <c r="T948" s="3" t="str">
        <f t="shared" si="460"/>
        <v xml:space="preserve"> </v>
      </c>
      <c r="U948" s="3" t="str">
        <f t="shared" si="461"/>
        <v xml:space="preserve"> </v>
      </c>
      <c r="V948" s="3" t="str">
        <f t="shared" si="462"/>
        <v xml:space="preserve"> </v>
      </c>
      <c r="W948" s="3" t="str">
        <f t="shared" si="463"/>
        <v xml:space="preserve"> </v>
      </c>
      <c r="X948" s="3" t="str">
        <f t="shared" si="464"/>
        <v xml:space="preserve"> </v>
      </c>
      <c r="Y948" s="3">
        <f t="shared" si="465"/>
        <v>0</v>
      </c>
      <c r="AA948" s="16" t="str">
        <f t="shared" si="466"/>
        <v>UprStage</v>
      </c>
      <c r="AC948" s="3">
        <f t="shared" si="467"/>
        <v>2.3982428571428556</v>
      </c>
      <c r="AD948" s="3">
        <f t="shared" si="468"/>
        <v>19.801588161411491</v>
      </c>
      <c r="AE948" s="3">
        <f t="shared" si="469"/>
        <v>2.4246571428571926</v>
      </c>
      <c r="AF948" s="3">
        <f t="shared" si="471"/>
        <v>11.455876646353975</v>
      </c>
      <c r="AH948" s="28">
        <f t="shared" si="472"/>
        <v>0.26300000000000001</v>
      </c>
      <c r="AI948" s="28">
        <f t="shared" si="473"/>
        <v>2.5446900494077322E-4</v>
      </c>
      <c r="AJ948" s="40">
        <f t="shared" si="470"/>
        <v>1.1455876646353974E-2</v>
      </c>
      <c r="AK948" s="28"/>
      <c r="AM948" s="14">
        <f>Rho_Coef0+Rho_Coef1*Solution!I948+Rho_Coef2*Solution!I948^2</f>
        <v>0.94961094388463063</v>
      </c>
      <c r="AO948" s="3" t="str">
        <f t="shared" si="451"/>
        <v xml:space="preserve"> </v>
      </c>
      <c r="AP948" s="3" t="str">
        <f t="shared" si="452"/>
        <v xml:space="preserve"> </v>
      </c>
      <c r="AQ948" s="3" t="str">
        <f t="shared" si="453"/>
        <v xml:space="preserve"> </v>
      </c>
      <c r="AR948" s="3" t="str">
        <f t="shared" si="454"/>
        <v xml:space="preserve"> </v>
      </c>
    </row>
    <row r="949" spans="1:44">
      <c r="A949" s="3">
        <f t="shared" si="455"/>
        <v>9.4599999999998428</v>
      </c>
      <c r="B949" s="3">
        <f t="shared" si="475"/>
        <v>0</v>
      </c>
      <c r="C949" s="3">
        <f t="shared" si="476"/>
        <v>4.8229000000000486</v>
      </c>
      <c r="D949" s="14">
        <f t="shared" si="456"/>
        <v>-1.8062884569929036E-2</v>
      </c>
      <c r="E949" s="14">
        <f t="shared" si="449"/>
        <v>-0.1123437727139672</v>
      </c>
      <c r="F949" s="14">
        <f t="shared" si="477"/>
        <v>-0.13040665728389622</v>
      </c>
      <c r="G949" s="3">
        <f t="shared" si="450"/>
        <v>-11.383385253663702</v>
      </c>
      <c r="H949" s="3">
        <f t="shared" si="478"/>
        <v>21.111406552768436</v>
      </c>
      <c r="I949" s="3">
        <f t="shared" si="479"/>
        <v>535.69714387531803</v>
      </c>
      <c r="P949" s="3" t="str">
        <f t="shared" si="474"/>
        <v xml:space="preserve"> </v>
      </c>
      <c r="Q949" s="3" t="str">
        <f t="shared" si="457"/>
        <v xml:space="preserve"> </v>
      </c>
      <c r="R949" s="3" t="str">
        <f t="shared" si="458"/>
        <v xml:space="preserve"> </v>
      </c>
      <c r="S949" s="3" t="str">
        <f t="shared" si="459"/>
        <v xml:space="preserve"> </v>
      </c>
      <c r="T949" s="3" t="str">
        <f t="shared" si="460"/>
        <v xml:space="preserve"> </v>
      </c>
      <c r="U949" s="3" t="str">
        <f t="shared" si="461"/>
        <v xml:space="preserve"> </v>
      </c>
      <c r="V949" s="3" t="str">
        <f t="shared" si="462"/>
        <v xml:space="preserve"> </v>
      </c>
      <c r="W949" s="3" t="str">
        <f t="shared" si="463"/>
        <v xml:space="preserve"> </v>
      </c>
      <c r="X949" s="3" t="str">
        <f t="shared" si="464"/>
        <v xml:space="preserve"> </v>
      </c>
      <c r="Y949" s="3">
        <f t="shared" si="465"/>
        <v>0</v>
      </c>
      <c r="AA949" s="16" t="str">
        <f t="shared" si="466"/>
        <v>UprStage</v>
      </c>
      <c r="AC949" s="3">
        <f t="shared" si="467"/>
        <v>2.3982428571428556</v>
      </c>
      <c r="AD949" s="3">
        <f t="shared" si="468"/>
        <v>19.801588161411491</v>
      </c>
      <c r="AE949" s="3">
        <f t="shared" si="469"/>
        <v>2.4246571428571926</v>
      </c>
      <c r="AF949" s="3">
        <f t="shared" si="471"/>
        <v>11.455876646353975</v>
      </c>
      <c r="AH949" s="28">
        <f t="shared" si="472"/>
        <v>0.26300000000000001</v>
      </c>
      <c r="AI949" s="28">
        <f t="shared" si="473"/>
        <v>2.5446900494077322E-4</v>
      </c>
      <c r="AJ949" s="40">
        <f t="shared" si="470"/>
        <v>1.1455876646353974E-2</v>
      </c>
      <c r="AK949" s="28"/>
      <c r="AM949" s="14">
        <f>Rho_Coef0+Rho_Coef1*Solution!I949+Rho_Coef2*Solution!I949^2</f>
        <v>0.94959140583302515</v>
      </c>
      <c r="AO949" s="3" t="str">
        <f t="shared" si="451"/>
        <v xml:space="preserve"> </v>
      </c>
      <c r="AP949" s="3" t="str">
        <f t="shared" si="452"/>
        <v xml:space="preserve"> </v>
      </c>
      <c r="AQ949" s="3" t="str">
        <f t="shared" si="453"/>
        <v xml:space="preserve"> </v>
      </c>
      <c r="AR949" s="3" t="str">
        <f t="shared" si="454"/>
        <v xml:space="preserve"> </v>
      </c>
    </row>
    <row r="950" spans="1:44">
      <c r="A950" s="3">
        <f t="shared" si="455"/>
        <v>9.4699999999998425</v>
      </c>
      <c r="B950" s="3">
        <f t="shared" si="475"/>
        <v>0</v>
      </c>
      <c r="C950" s="3">
        <f t="shared" si="476"/>
        <v>4.8229000000000486</v>
      </c>
      <c r="D950" s="14">
        <f t="shared" si="456"/>
        <v>-1.7868249979249268E-2</v>
      </c>
      <c r="E950" s="14">
        <f t="shared" si="449"/>
        <v>-0.1123437727139672</v>
      </c>
      <c r="F950" s="14">
        <f t="shared" si="477"/>
        <v>-0.13021202269321647</v>
      </c>
      <c r="G950" s="3">
        <f t="shared" si="450"/>
        <v>-11.366395319441454</v>
      </c>
      <c r="H950" s="3">
        <f t="shared" si="478"/>
        <v>20.9975727002318</v>
      </c>
      <c r="I950" s="3">
        <f t="shared" si="479"/>
        <v>535.90768962107973</v>
      </c>
      <c r="P950" s="3" t="str">
        <f t="shared" si="474"/>
        <v xml:space="preserve"> </v>
      </c>
      <c r="Q950" s="3" t="str">
        <f t="shared" si="457"/>
        <v xml:space="preserve"> </v>
      </c>
      <c r="R950" s="3" t="str">
        <f t="shared" si="458"/>
        <v xml:space="preserve"> </v>
      </c>
      <c r="S950" s="3" t="str">
        <f t="shared" si="459"/>
        <v xml:space="preserve"> </v>
      </c>
      <c r="T950" s="3" t="str">
        <f t="shared" si="460"/>
        <v xml:space="preserve"> </v>
      </c>
      <c r="U950" s="3" t="str">
        <f t="shared" si="461"/>
        <v xml:space="preserve"> </v>
      </c>
      <c r="V950" s="3" t="str">
        <f t="shared" si="462"/>
        <v xml:space="preserve"> </v>
      </c>
      <c r="W950" s="3" t="str">
        <f t="shared" si="463"/>
        <v xml:space="preserve"> </v>
      </c>
      <c r="X950" s="3" t="str">
        <f t="shared" si="464"/>
        <v xml:space="preserve"> </v>
      </c>
      <c r="Y950" s="3">
        <f t="shared" si="465"/>
        <v>0</v>
      </c>
      <c r="AA950" s="16" t="str">
        <f t="shared" si="466"/>
        <v>UprStage</v>
      </c>
      <c r="AC950" s="3">
        <f t="shared" si="467"/>
        <v>2.3982428571428556</v>
      </c>
      <c r="AD950" s="3">
        <f t="shared" si="468"/>
        <v>19.801588161411491</v>
      </c>
      <c r="AE950" s="3">
        <f t="shared" si="469"/>
        <v>2.4246571428571926</v>
      </c>
      <c r="AF950" s="3">
        <f t="shared" si="471"/>
        <v>11.455876646353975</v>
      </c>
      <c r="AH950" s="28">
        <f t="shared" si="472"/>
        <v>0.26300000000000001</v>
      </c>
      <c r="AI950" s="28">
        <f t="shared" si="473"/>
        <v>2.5446900494077322E-4</v>
      </c>
      <c r="AJ950" s="40">
        <f t="shared" si="470"/>
        <v>1.1455876646353974E-2</v>
      </c>
      <c r="AK950" s="28"/>
      <c r="AM950" s="14">
        <f>Rho_Coef0+Rho_Coef1*Solution!I950+Rho_Coef2*Solution!I950^2</f>
        <v>0.94957197322948983</v>
      </c>
      <c r="AO950" s="3" t="str">
        <f t="shared" si="451"/>
        <v xml:space="preserve"> </v>
      </c>
      <c r="AP950" s="3" t="str">
        <f t="shared" si="452"/>
        <v xml:space="preserve"> </v>
      </c>
      <c r="AQ950" s="3" t="str">
        <f t="shared" si="453"/>
        <v xml:space="preserve"> </v>
      </c>
      <c r="AR950" s="3" t="str">
        <f t="shared" si="454"/>
        <v xml:space="preserve"> </v>
      </c>
    </row>
    <row r="951" spans="1:44">
      <c r="A951" s="3">
        <f t="shared" si="455"/>
        <v>9.4799999999998423</v>
      </c>
      <c r="B951" s="3">
        <f t="shared" si="475"/>
        <v>0</v>
      </c>
      <c r="C951" s="3">
        <f t="shared" si="476"/>
        <v>4.8229000000000486</v>
      </c>
      <c r="D951" s="14">
        <f t="shared" si="456"/>
        <v>-1.7674963217041442E-2</v>
      </c>
      <c r="E951" s="14">
        <f t="shared" si="449"/>
        <v>-0.1123437727139672</v>
      </c>
      <c r="F951" s="14">
        <f t="shared" si="477"/>
        <v>-0.13001873593100866</v>
      </c>
      <c r="G951" s="3">
        <f t="shared" si="450"/>
        <v>-11.34952303911105</v>
      </c>
      <c r="H951" s="3">
        <f t="shared" si="478"/>
        <v>20.883908747037385</v>
      </c>
      <c r="I951" s="3">
        <f t="shared" si="479"/>
        <v>536.11709787193013</v>
      </c>
      <c r="P951" s="3" t="str">
        <f t="shared" si="474"/>
        <v xml:space="preserve"> </v>
      </c>
      <c r="Q951" s="3" t="str">
        <f t="shared" si="457"/>
        <v xml:space="preserve"> </v>
      </c>
      <c r="R951" s="3" t="str">
        <f t="shared" si="458"/>
        <v xml:space="preserve"> </v>
      </c>
      <c r="S951" s="3" t="str">
        <f t="shared" si="459"/>
        <v xml:space="preserve"> </v>
      </c>
      <c r="T951" s="3" t="str">
        <f t="shared" si="460"/>
        <v xml:space="preserve"> </v>
      </c>
      <c r="U951" s="3" t="str">
        <f t="shared" si="461"/>
        <v xml:space="preserve"> </v>
      </c>
      <c r="V951" s="3" t="str">
        <f t="shared" si="462"/>
        <v xml:space="preserve"> </v>
      </c>
      <c r="W951" s="3" t="str">
        <f t="shared" si="463"/>
        <v xml:space="preserve"> </v>
      </c>
      <c r="X951" s="3" t="str">
        <f t="shared" si="464"/>
        <v xml:space="preserve"> </v>
      </c>
      <c r="Y951" s="3">
        <f t="shared" si="465"/>
        <v>0</v>
      </c>
      <c r="AA951" s="16" t="str">
        <f t="shared" si="466"/>
        <v>UprStage</v>
      </c>
      <c r="AC951" s="3">
        <f t="shared" si="467"/>
        <v>2.3982428571428556</v>
      </c>
      <c r="AD951" s="3">
        <f t="shared" si="468"/>
        <v>19.801588161411491</v>
      </c>
      <c r="AE951" s="3">
        <f t="shared" si="469"/>
        <v>2.4246571428571926</v>
      </c>
      <c r="AF951" s="3">
        <f t="shared" si="471"/>
        <v>11.455876646353975</v>
      </c>
      <c r="AH951" s="28">
        <f t="shared" si="472"/>
        <v>0.26300000000000001</v>
      </c>
      <c r="AI951" s="28">
        <f t="shared" si="473"/>
        <v>2.5446900494077322E-4</v>
      </c>
      <c r="AJ951" s="40">
        <f t="shared" si="470"/>
        <v>1.1455876646353974E-2</v>
      </c>
      <c r="AK951" s="28"/>
      <c r="AM951" s="14">
        <f>Rho_Coef0+Rho_Coef1*Solution!I951+Rho_Coef2*Solution!I951^2</f>
        <v>0.9495526459117728</v>
      </c>
      <c r="AO951" s="3" t="str">
        <f t="shared" si="451"/>
        <v xml:space="preserve"> </v>
      </c>
      <c r="AP951" s="3" t="str">
        <f t="shared" si="452"/>
        <v xml:space="preserve"> </v>
      </c>
      <c r="AQ951" s="3" t="str">
        <f t="shared" si="453"/>
        <v xml:space="preserve"> </v>
      </c>
      <c r="AR951" s="3" t="str">
        <f t="shared" si="454"/>
        <v xml:space="preserve"> </v>
      </c>
    </row>
    <row r="952" spans="1:44">
      <c r="A952" s="3">
        <f t="shared" si="455"/>
        <v>9.4899999999998421</v>
      </c>
      <c r="B952" s="3">
        <f t="shared" si="475"/>
        <v>0</v>
      </c>
      <c r="C952" s="3">
        <f t="shared" si="476"/>
        <v>4.8229000000000486</v>
      </c>
      <c r="D952" s="14">
        <f t="shared" si="456"/>
        <v>-1.7483017457653807E-2</v>
      </c>
      <c r="E952" s="14">
        <f t="shared" si="449"/>
        <v>-0.1123437727139672</v>
      </c>
      <c r="F952" s="14">
        <f t="shared" si="477"/>
        <v>-0.12982679017162102</v>
      </c>
      <c r="G952" s="3">
        <f t="shared" si="450"/>
        <v>-11.332767816851501</v>
      </c>
      <c r="H952" s="3">
        <f t="shared" si="478"/>
        <v>20.770413516646276</v>
      </c>
      <c r="I952" s="3">
        <f t="shared" si="479"/>
        <v>536.32537032100959</v>
      </c>
      <c r="P952" s="3" t="str">
        <f t="shared" si="474"/>
        <v xml:space="preserve"> </v>
      </c>
      <c r="Q952" s="3" t="str">
        <f t="shared" si="457"/>
        <v xml:space="preserve"> </v>
      </c>
      <c r="R952" s="3" t="str">
        <f t="shared" si="458"/>
        <v xml:space="preserve"> </v>
      </c>
      <c r="S952" s="3" t="str">
        <f t="shared" si="459"/>
        <v xml:space="preserve"> </v>
      </c>
      <c r="T952" s="3" t="str">
        <f t="shared" si="460"/>
        <v xml:space="preserve"> </v>
      </c>
      <c r="U952" s="3" t="str">
        <f t="shared" si="461"/>
        <v xml:space="preserve"> </v>
      </c>
      <c r="V952" s="3" t="str">
        <f t="shared" si="462"/>
        <v xml:space="preserve"> </v>
      </c>
      <c r="W952" s="3" t="str">
        <f t="shared" si="463"/>
        <v xml:space="preserve"> </v>
      </c>
      <c r="X952" s="3" t="str">
        <f t="shared" si="464"/>
        <v xml:space="preserve"> </v>
      </c>
      <c r="Y952" s="3">
        <f t="shared" si="465"/>
        <v>0</v>
      </c>
      <c r="AA952" s="16" t="str">
        <f t="shared" si="466"/>
        <v>UprStage</v>
      </c>
      <c r="AC952" s="3">
        <f t="shared" si="467"/>
        <v>2.3982428571428556</v>
      </c>
      <c r="AD952" s="3">
        <f t="shared" si="468"/>
        <v>19.801588161411491</v>
      </c>
      <c r="AE952" s="3">
        <f t="shared" si="469"/>
        <v>2.4246571428571926</v>
      </c>
      <c r="AF952" s="3">
        <f t="shared" si="471"/>
        <v>11.455876646353975</v>
      </c>
      <c r="AH952" s="28">
        <f t="shared" si="472"/>
        <v>0.26300000000000001</v>
      </c>
      <c r="AI952" s="28">
        <f t="shared" si="473"/>
        <v>2.5446900494077322E-4</v>
      </c>
      <c r="AJ952" s="40">
        <f t="shared" si="470"/>
        <v>1.1455876646353974E-2</v>
      </c>
      <c r="AK952" s="28"/>
      <c r="AM952" s="14">
        <f>Rho_Coef0+Rho_Coef1*Solution!I952+Rho_Coef2*Solution!I952^2</f>
        <v>0.94953342371874683</v>
      </c>
      <c r="AO952" s="3" t="str">
        <f t="shared" si="451"/>
        <v xml:space="preserve"> </v>
      </c>
      <c r="AP952" s="3" t="str">
        <f t="shared" si="452"/>
        <v xml:space="preserve"> </v>
      </c>
      <c r="AQ952" s="3" t="str">
        <f t="shared" si="453"/>
        <v xml:space="preserve"> </v>
      </c>
      <c r="AR952" s="3" t="str">
        <f t="shared" si="454"/>
        <v xml:space="preserve"> </v>
      </c>
    </row>
    <row r="953" spans="1:44">
      <c r="A953" s="3">
        <f t="shared" si="455"/>
        <v>9.4999999999998419</v>
      </c>
      <c r="B953" s="3">
        <f t="shared" si="475"/>
        <v>0</v>
      </c>
      <c r="C953" s="3">
        <f t="shared" si="476"/>
        <v>4.8229000000000486</v>
      </c>
      <c r="D953" s="14">
        <f t="shared" si="456"/>
        <v>-1.7292405937236941E-2</v>
      </c>
      <c r="E953" s="14">
        <f t="shared" si="449"/>
        <v>-0.1123437727139672</v>
      </c>
      <c r="F953" s="14">
        <f t="shared" si="477"/>
        <v>-0.12963617865120414</v>
      </c>
      <c r="G953" s="3">
        <f t="shared" si="450"/>
        <v>-11.316129062236632</v>
      </c>
      <c r="H953" s="3">
        <f t="shared" si="478"/>
        <v>20.657085838477762</v>
      </c>
      <c r="I953" s="3">
        <f t="shared" si="479"/>
        <v>536.5325086497229</v>
      </c>
      <c r="P953" s="3" t="str">
        <f t="shared" si="474"/>
        <v xml:space="preserve"> </v>
      </c>
      <c r="Q953" s="3" t="str">
        <f t="shared" si="457"/>
        <v xml:space="preserve"> </v>
      </c>
      <c r="R953" s="3" t="str">
        <f t="shared" si="458"/>
        <v xml:space="preserve"> </v>
      </c>
      <c r="S953" s="3" t="str">
        <f t="shared" si="459"/>
        <v xml:space="preserve"> </v>
      </c>
      <c r="T953" s="3" t="str">
        <f t="shared" si="460"/>
        <v xml:space="preserve"> </v>
      </c>
      <c r="U953" s="3" t="str">
        <f t="shared" si="461"/>
        <v xml:space="preserve"> </v>
      </c>
      <c r="V953" s="3" t="str">
        <f t="shared" si="462"/>
        <v xml:space="preserve"> </v>
      </c>
      <c r="W953" s="3" t="str">
        <f t="shared" si="463"/>
        <v xml:space="preserve"> </v>
      </c>
      <c r="X953" s="3" t="str">
        <f t="shared" si="464"/>
        <v xml:space="preserve"> </v>
      </c>
      <c r="Y953" s="3">
        <f t="shared" si="465"/>
        <v>0</v>
      </c>
      <c r="AA953" s="16" t="str">
        <f t="shared" si="466"/>
        <v>UprStage</v>
      </c>
      <c r="AC953" s="3">
        <f t="shared" si="467"/>
        <v>2.3982428571428556</v>
      </c>
      <c r="AD953" s="3">
        <f t="shared" si="468"/>
        <v>19.801588161411491</v>
      </c>
      <c r="AE953" s="3">
        <f t="shared" si="469"/>
        <v>2.4246571428571926</v>
      </c>
      <c r="AF953" s="3">
        <f t="shared" si="471"/>
        <v>11.455876646353975</v>
      </c>
      <c r="AH953" s="28">
        <f t="shared" si="472"/>
        <v>0.26300000000000001</v>
      </c>
      <c r="AI953" s="28">
        <f t="shared" si="473"/>
        <v>2.5446900494077322E-4</v>
      </c>
      <c r="AJ953" s="40">
        <f t="shared" si="470"/>
        <v>1.1455876646353974E-2</v>
      </c>
      <c r="AK953" s="28"/>
      <c r="AM953" s="14">
        <f>Rho_Coef0+Rho_Coef1*Solution!I953+Rho_Coef2*Solution!I953^2</f>
        <v>0.94951430649040414</v>
      </c>
      <c r="AO953" s="3" t="str">
        <f t="shared" si="451"/>
        <v xml:space="preserve"> </v>
      </c>
      <c r="AP953" s="3" t="str">
        <f t="shared" si="452"/>
        <v xml:space="preserve"> </v>
      </c>
      <c r="AQ953" s="3" t="str">
        <f t="shared" si="453"/>
        <v xml:space="preserve"> </v>
      </c>
      <c r="AR953" s="3" t="str">
        <f t="shared" si="454"/>
        <v xml:space="preserve"> </v>
      </c>
    </row>
    <row r="954" spans="1:44">
      <c r="A954" s="3">
        <f t="shared" si="455"/>
        <v>9.5099999999998417</v>
      </c>
      <c r="B954" s="3">
        <f t="shared" si="475"/>
        <v>0</v>
      </c>
      <c r="C954" s="3">
        <f t="shared" si="476"/>
        <v>4.8229000000000486</v>
      </c>
      <c r="D954" s="14">
        <f t="shared" si="456"/>
        <v>-1.7103121953203494E-2</v>
      </c>
      <c r="E954" s="14">
        <f t="shared" si="449"/>
        <v>-0.1123437727139672</v>
      </c>
      <c r="F954" s="14">
        <f t="shared" si="477"/>
        <v>-0.12944689466717069</v>
      </c>
      <c r="G954" s="3">
        <f t="shared" si="450"/>
        <v>-11.299606190187928</v>
      </c>
      <c r="H954" s="3">
        <f t="shared" si="478"/>
        <v>20.543924547855397</v>
      </c>
      <c r="I954" s="3">
        <f t="shared" si="479"/>
        <v>536.7385145277982</v>
      </c>
      <c r="P954" s="3" t="str">
        <f t="shared" si="474"/>
        <v xml:space="preserve"> </v>
      </c>
      <c r="Q954" s="3" t="str">
        <f t="shared" si="457"/>
        <v xml:space="preserve"> </v>
      </c>
      <c r="R954" s="3" t="str">
        <f t="shared" si="458"/>
        <v xml:space="preserve"> </v>
      </c>
      <c r="S954" s="3" t="str">
        <f t="shared" si="459"/>
        <v xml:space="preserve"> </v>
      </c>
      <c r="T954" s="3" t="str">
        <f t="shared" si="460"/>
        <v xml:space="preserve"> </v>
      </c>
      <c r="U954" s="3" t="str">
        <f t="shared" si="461"/>
        <v xml:space="preserve"> </v>
      </c>
      <c r="V954" s="3" t="str">
        <f t="shared" si="462"/>
        <v xml:space="preserve"> </v>
      </c>
      <c r="W954" s="3" t="str">
        <f t="shared" si="463"/>
        <v xml:space="preserve"> </v>
      </c>
      <c r="X954" s="3" t="str">
        <f t="shared" si="464"/>
        <v xml:space="preserve"> </v>
      </c>
      <c r="Y954" s="3">
        <f t="shared" si="465"/>
        <v>0</v>
      </c>
      <c r="AA954" s="16" t="str">
        <f t="shared" si="466"/>
        <v>UprStage</v>
      </c>
      <c r="AC954" s="3">
        <f t="shared" si="467"/>
        <v>2.3982428571428556</v>
      </c>
      <c r="AD954" s="3">
        <f t="shared" si="468"/>
        <v>19.801588161411491</v>
      </c>
      <c r="AE954" s="3">
        <f t="shared" si="469"/>
        <v>2.4246571428571926</v>
      </c>
      <c r="AF954" s="3">
        <f t="shared" si="471"/>
        <v>11.455876646353975</v>
      </c>
      <c r="AH954" s="28">
        <f t="shared" si="472"/>
        <v>0.26300000000000001</v>
      </c>
      <c r="AI954" s="28">
        <f t="shared" si="473"/>
        <v>2.5446900494077322E-4</v>
      </c>
      <c r="AJ954" s="40">
        <f t="shared" si="470"/>
        <v>1.1455876646353974E-2</v>
      </c>
      <c r="AK954" s="28"/>
      <c r="AM954" s="14">
        <f>Rho_Coef0+Rho_Coef1*Solution!I954+Rho_Coef2*Solution!I954^2</f>
        <v>0.94949529406785005</v>
      </c>
      <c r="AO954" s="3" t="str">
        <f t="shared" si="451"/>
        <v xml:space="preserve"> </v>
      </c>
      <c r="AP954" s="3" t="str">
        <f t="shared" si="452"/>
        <v xml:space="preserve"> </v>
      </c>
      <c r="AQ954" s="3" t="str">
        <f t="shared" si="453"/>
        <v xml:space="preserve"> </v>
      </c>
      <c r="AR954" s="3" t="str">
        <f t="shared" si="454"/>
        <v xml:space="preserve"> </v>
      </c>
    </row>
    <row r="955" spans="1:44">
      <c r="A955" s="3">
        <f t="shared" si="455"/>
        <v>9.5199999999998415</v>
      </c>
      <c r="B955" s="3">
        <f t="shared" si="475"/>
        <v>0</v>
      </c>
      <c r="C955" s="3">
        <f t="shared" si="476"/>
        <v>4.8229000000000486</v>
      </c>
      <c r="D955" s="14">
        <f t="shared" si="456"/>
        <v>-1.6915158863694085E-2</v>
      </c>
      <c r="E955" s="14">
        <f t="shared" si="449"/>
        <v>-0.1123437727139672</v>
      </c>
      <c r="F955" s="14">
        <f t="shared" si="477"/>
        <v>-0.12925893157766127</v>
      </c>
      <c r="G955" s="3">
        <f t="shared" si="450"/>
        <v>-11.283198620927898</v>
      </c>
      <c r="H955" s="3">
        <f t="shared" si="478"/>
        <v>20.430928485953519</v>
      </c>
      <c r="I955" s="3">
        <f t="shared" si="479"/>
        <v>536.94338961334574</v>
      </c>
      <c r="P955" s="3" t="str">
        <f t="shared" si="474"/>
        <v xml:space="preserve"> </v>
      </c>
      <c r="Q955" s="3" t="str">
        <f t="shared" si="457"/>
        <v xml:space="preserve"> </v>
      </c>
      <c r="R955" s="3" t="str">
        <f t="shared" si="458"/>
        <v xml:space="preserve"> </v>
      </c>
      <c r="S955" s="3" t="str">
        <f t="shared" si="459"/>
        <v xml:space="preserve"> </v>
      </c>
      <c r="T955" s="3" t="str">
        <f t="shared" si="460"/>
        <v xml:space="preserve"> </v>
      </c>
      <c r="U955" s="3" t="str">
        <f t="shared" si="461"/>
        <v xml:space="preserve"> </v>
      </c>
      <c r="V955" s="3" t="str">
        <f t="shared" si="462"/>
        <v xml:space="preserve"> </v>
      </c>
      <c r="W955" s="3" t="str">
        <f t="shared" si="463"/>
        <v xml:space="preserve"> </v>
      </c>
      <c r="X955" s="3" t="str">
        <f t="shared" si="464"/>
        <v xml:space="preserve"> </v>
      </c>
      <c r="Y955" s="3">
        <f t="shared" si="465"/>
        <v>0</v>
      </c>
      <c r="AA955" s="16" t="str">
        <f t="shared" si="466"/>
        <v>UprStage</v>
      </c>
      <c r="AC955" s="3">
        <f t="shared" si="467"/>
        <v>2.3982428571428556</v>
      </c>
      <c r="AD955" s="3">
        <f t="shared" si="468"/>
        <v>19.801588161411491</v>
      </c>
      <c r="AE955" s="3">
        <f t="shared" si="469"/>
        <v>2.4246571428571926</v>
      </c>
      <c r="AF955" s="3">
        <f t="shared" si="471"/>
        <v>11.455876646353975</v>
      </c>
      <c r="AH955" s="28">
        <f t="shared" si="472"/>
        <v>0.26300000000000001</v>
      </c>
      <c r="AI955" s="28">
        <f t="shared" si="473"/>
        <v>2.5446900494077322E-4</v>
      </c>
      <c r="AJ955" s="40">
        <f t="shared" si="470"/>
        <v>1.1455876646353974E-2</v>
      </c>
      <c r="AK955" s="28"/>
      <c r="AM955" s="14">
        <f>Rho_Coef0+Rho_Coef1*Solution!I955+Rho_Coef2*Solution!I955^2</f>
        <v>0.94947638629329778</v>
      </c>
      <c r="AO955" s="3" t="str">
        <f t="shared" si="451"/>
        <v xml:space="preserve"> </v>
      </c>
      <c r="AP955" s="3" t="str">
        <f t="shared" si="452"/>
        <v xml:space="preserve"> </v>
      </c>
      <c r="AQ955" s="3" t="str">
        <f t="shared" si="453"/>
        <v xml:space="preserve"> </v>
      </c>
      <c r="AR955" s="3" t="str">
        <f t="shared" si="454"/>
        <v xml:space="preserve"> </v>
      </c>
    </row>
    <row r="956" spans="1:44">
      <c r="A956" s="3">
        <f t="shared" si="455"/>
        <v>9.5299999999998413</v>
      </c>
      <c r="B956" s="3">
        <f t="shared" si="475"/>
        <v>0</v>
      </c>
      <c r="C956" s="3">
        <f t="shared" si="476"/>
        <v>4.8229000000000486</v>
      </c>
      <c r="D956" s="14">
        <f t="shared" si="456"/>
        <v>-1.6728510087049508E-2</v>
      </c>
      <c r="E956" s="14">
        <f t="shared" si="449"/>
        <v>-0.1123437727139672</v>
      </c>
      <c r="F956" s="14">
        <f t="shared" si="477"/>
        <v>-0.12907228280101671</v>
      </c>
      <c r="G956" s="3">
        <f t="shared" si="450"/>
        <v>-11.266905779934017</v>
      </c>
      <c r="H956" s="3">
        <f t="shared" si="478"/>
        <v>20.318096499744239</v>
      </c>
      <c r="I956" s="3">
        <f t="shared" si="479"/>
        <v>537.14713555291621</v>
      </c>
      <c r="P956" s="3" t="str">
        <f t="shared" si="474"/>
        <v xml:space="preserve"> </v>
      </c>
      <c r="Q956" s="3" t="str">
        <f t="shared" si="457"/>
        <v xml:space="preserve"> </v>
      </c>
      <c r="R956" s="3" t="str">
        <f t="shared" si="458"/>
        <v xml:space="preserve"> </v>
      </c>
      <c r="S956" s="3" t="str">
        <f t="shared" si="459"/>
        <v xml:space="preserve"> </v>
      </c>
      <c r="T956" s="3" t="str">
        <f t="shared" si="460"/>
        <v xml:space="preserve"> </v>
      </c>
      <c r="U956" s="3" t="str">
        <f t="shared" si="461"/>
        <v xml:space="preserve"> </v>
      </c>
      <c r="V956" s="3" t="str">
        <f t="shared" si="462"/>
        <v xml:space="preserve"> </v>
      </c>
      <c r="W956" s="3" t="str">
        <f t="shared" si="463"/>
        <v xml:space="preserve"> </v>
      </c>
      <c r="X956" s="3" t="str">
        <f t="shared" si="464"/>
        <v xml:space="preserve"> </v>
      </c>
      <c r="Y956" s="3">
        <f t="shared" si="465"/>
        <v>0</v>
      </c>
      <c r="AA956" s="16" t="str">
        <f t="shared" si="466"/>
        <v>UprStage</v>
      </c>
      <c r="AC956" s="3">
        <f t="shared" si="467"/>
        <v>2.3982428571428556</v>
      </c>
      <c r="AD956" s="3">
        <f t="shared" si="468"/>
        <v>19.801588161411491</v>
      </c>
      <c r="AE956" s="3">
        <f t="shared" si="469"/>
        <v>2.4246571428571926</v>
      </c>
      <c r="AF956" s="3">
        <f t="shared" si="471"/>
        <v>11.455876646353975</v>
      </c>
      <c r="AH956" s="28">
        <f t="shared" si="472"/>
        <v>0.26300000000000001</v>
      </c>
      <c r="AI956" s="28">
        <f t="shared" si="473"/>
        <v>2.5446900494077322E-4</v>
      </c>
      <c r="AJ956" s="40">
        <f t="shared" si="470"/>
        <v>1.1455876646353974E-2</v>
      </c>
      <c r="AK956" s="28"/>
      <c r="AM956" s="14">
        <f>Rho_Coef0+Rho_Coef1*Solution!I956+Rho_Coef2*Solution!I956^2</f>
        <v>0.94945758301006267</v>
      </c>
      <c r="AO956" s="3" t="str">
        <f t="shared" si="451"/>
        <v xml:space="preserve"> </v>
      </c>
      <c r="AP956" s="3" t="str">
        <f t="shared" si="452"/>
        <v xml:space="preserve"> </v>
      </c>
      <c r="AQ956" s="3" t="str">
        <f t="shared" si="453"/>
        <v xml:space="preserve"> </v>
      </c>
      <c r="AR956" s="3" t="str">
        <f t="shared" si="454"/>
        <v xml:space="preserve"> </v>
      </c>
    </row>
    <row r="957" spans="1:44">
      <c r="A957" s="3">
        <f t="shared" si="455"/>
        <v>9.5399999999998411</v>
      </c>
      <c r="B957" s="3">
        <f t="shared" si="475"/>
        <v>0</v>
      </c>
      <c r="C957" s="3">
        <f t="shared" si="476"/>
        <v>4.8229000000000486</v>
      </c>
      <c r="D957" s="14">
        <f t="shared" si="456"/>
        <v>-1.6543169101288981E-2</v>
      </c>
      <c r="E957" s="14">
        <f t="shared" si="449"/>
        <v>-0.1123437727139672</v>
      </c>
      <c r="F957" s="14">
        <f t="shared" si="477"/>
        <v>-0.12888694181525617</v>
      </c>
      <c r="G957" s="3">
        <f t="shared" si="450"/>
        <v>-11.250727097893169</v>
      </c>
      <c r="H957" s="3">
        <f t="shared" si="478"/>
        <v>20.205427441944899</v>
      </c>
      <c r="I957" s="3">
        <f t="shared" si="479"/>
        <v>537.34975398155871</v>
      </c>
      <c r="P957" s="3" t="str">
        <f t="shared" si="474"/>
        <v xml:space="preserve"> </v>
      </c>
      <c r="Q957" s="3" t="str">
        <f t="shared" si="457"/>
        <v xml:space="preserve"> </v>
      </c>
      <c r="R957" s="3" t="str">
        <f t="shared" si="458"/>
        <v xml:space="preserve"> </v>
      </c>
      <c r="S957" s="3" t="str">
        <f t="shared" si="459"/>
        <v xml:space="preserve"> </v>
      </c>
      <c r="T957" s="3" t="str">
        <f t="shared" si="460"/>
        <v xml:space="preserve"> </v>
      </c>
      <c r="U957" s="3" t="str">
        <f t="shared" si="461"/>
        <v xml:space="preserve"> </v>
      </c>
      <c r="V957" s="3" t="str">
        <f t="shared" si="462"/>
        <v xml:space="preserve"> </v>
      </c>
      <c r="W957" s="3" t="str">
        <f t="shared" si="463"/>
        <v xml:space="preserve"> </v>
      </c>
      <c r="X957" s="3" t="str">
        <f t="shared" si="464"/>
        <v xml:space="preserve"> </v>
      </c>
      <c r="Y957" s="3">
        <f t="shared" si="465"/>
        <v>0</v>
      </c>
      <c r="AA957" s="16" t="str">
        <f t="shared" si="466"/>
        <v>UprStage</v>
      </c>
      <c r="AC957" s="3">
        <f t="shared" si="467"/>
        <v>2.3982428571428556</v>
      </c>
      <c r="AD957" s="3">
        <f t="shared" si="468"/>
        <v>19.801588161411491</v>
      </c>
      <c r="AE957" s="3">
        <f t="shared" si="469"/>
        <v>2.4246571428571926</v>
      </c>
      <c r="AF957" s="3">
        <f t="shared" si="471"/>
        <v>11.455876646353975</v>
      </c>
      <c r="AH957" s="28">
        <f t="shared" si="472"/>
        <v>0.26300000000000001</v>
      </c>
      <c r="AI957" s="28">
        <f t="shared" si="473"/>
        <v>2.5446900494077322E-4</v>
      </c>
      <c r="AJ957" s="40">
        <f t="shared" si="470"/>
        <v>1.1455876646353974E-2</v>
      </c>
      <c r="AK957" s="28"/>
      <c r="AM957" s="14">
        <f>Rho_Coef0+Rho_Coef1*Solution!I957+Rho_Coef2*Solution!I957^2</f>
        <v>0.94943888406255672</v>
      </c>
      <c r="AO957" s="3" t="str">
        <f t="shared" si="451"/>
        <v xml:space="preserve"> </v>
      </c>
      <c r="AP957" s="3" t="str">
        <f t="shared" si="452"/>
        <v xml:space="preserve"> </v>
      </c>
      <c r="AQ957" s="3" t="str">
        <f t="shared" si="453"/>
        <v xml:space="preserve"> </v>
      </c>
      <c r="AR957" s="3" t="str">
        <f t="shared" si="454"/>
        <v xml:space="preserve"> </v>
      </c>
    </row>
    <row r="958" spans="1:44">
      <c r="A958" s="3">
        <f t="shared" si="455"/>
        <v>9.5499999999998408</v>
      </c>
      <c r="B958" s="3">
        <f t="shared" si="475"/>
        <v>0</v>
      </c>
      <c r="C958" s="3">
        <f t="shared" si="476"/>
        <v>4.8229000000000486</v>
      </c>
      <c r="D958" s="14">
        <f t="shared" si="456"/>
        <v>-1.6359129443594498E-2</v>
      </c>
      <c r="E958" s="14">
        <f t="shared" si="449"/>
        <v>-0.1123437727139672</v>
      </c>
      <c r="F958" s="14">
        <f t="shared" si="477"/>
        <v>-0.12870290215756169</v>
      </c>
      <c r="G958" s="3">
        <f t="shared" si="450"/>
        <v>-11.234662010656649</v>
      </c>
      <c r="H958" s="3">
        <f t="shared" si="478"/>
        <v>20.092920170965968</v>
      </c>
      <c r="I958" s="3">
        <f t="shared" si="479"/>
        <v>537.55124652287759</v>
      </c>
      <c r="P958" s="3" t="str">
        <f t="shared" si="474"/>
        <v xml:space="preserve"> </v>
      </c>
      <c r="Q958" s="3" t="str">
        <f t="shared" si="457"/>
        <v xml:space="preserve"> </v>
      </c>
      <c r="R958" s="3" t="str">
        <f t="shared" si="458"/>
        <v xml:space="preserve"> </v>
      </c>
      <c r="S958" s="3" t="str">
        <f t="shared" si="459"/>
        <v xml:space="preserve"> </v>
      </c>
      <c r="T958" s="3" t="str">
        <f t="shared" si="460"/>
        <v xml:space="preserve"> </v>
      </c>
      <c r="U958" s="3" t="str">
        <f t="shared" si="461"/>
        <v xml:space="preserve"> </v>
      </c>
      <c r="V958" s="3" t="str">
        <f t="shared" si="462"/>
        <v xml:space="preserve"> </v>
      </c>
      <c r="W958" s="3" t="str">
        <f t="shared" si="463"/>
        <v xml:space="preserve"> </v>
      </c>
      <c r="X958" s="3" t="str">
        <f t="shared" si="464"/>
        <v xml:space="preserve"> </v>
      </c>
      <c r="Y958" s="3">
        <f t="shared" si="465"/>
        <v>0</v>
      </c>
      <c r="AA958" s="16" t="str">
        <f t="shared" si="466"/>
        <v>UprStage</v>
      </c>
      <c r="AC958" s="3">
        <f t="shared" si="467"/>
        <v>2.3982428571428556</v>
      </c>
      <c r="AD958" s="3">
        <f t="shared" si="468"/>
        <v>19.801588161411491</v>
      </c>
      <c r="AE958" s="3">
        <f t="shared" si="469"/>
        <v>2.4246571428571926</v>
      </c>
      <c r="AF958" s="3">
        <f t="shared" si="471"/>
        <v>11.455876646353975</v>
      </c>
      <c r="AH958" s="28">
        <f t="shared" si="472"/>
        <v>0.26300000000000001</v>
      </c>
      <c r="AI958" s="28">
        <f t="shared" si="473"/>
        <v>2.5446900494077322E-4</v>
      </c>
      <c r="AJ958" s="40">
        <f t="shared" si="470"/>
        <v>1.1455876646353974E-2</v>
      </c>
      <c r="AK958" s="28"/>
      <c r="AM958" s="14">
        <f>Rho_Coef0+Rho_Coef1*Solution!I958+Rho_Coef2*Solution!I958^2</f>
        <v>0.94942028929628319</v>
      </c>
      <c r="AO958" s="3" t="str">
        <f t="shared" si="451"/>
        <v xml:space="preserve"> </v>
      </c>
      <c r="AP958" s="3" t="str">
        <f t="shared" si="452"/>
        <v xml:space="preserve"> </v>
      </c>
      <c r="AQ958" s="3" t="str">
        <f t="shared" si="453"/>
        <v xml:space="preserve"> </v>
      </c>
      <c r="AR958" s="3" t="str">
        <f t="shared" si="454"/>
        <v xml:space="preserve"> </v>
      </c>
    </row>
    <row r="959" spans="1:44">
      <c r="A959" s="3">
        <f t="shared" si="455"/>
        <v>9.5599999999998406</v>
      </c>
      <c r="B959" s="3">
        <f t="shared" si="475"/>
        <v>0</v>
      </c>
      <c r="C959" s="3">
        <f t="shared" si="476"/>
        <v>4.8229000000000486</v>
      </c>
      <c r="D959" s="14">
        <f t="shared" si="456"/>
        <v>-1.6176384709801133E-2</v>
      </c>
      <c r="E959" s="14">
        <f t="shared" si="449"/>
        <v>-0.1123437727139672</v>
      </c>
      <c r="F959" s="14">
        <f t="shared" si="477"/>
        <v>-0.12852015742376832</v>
      </c>
      <c r="G959" s="3">
        <f t="shared" si="450"/>
        <v>-11.218709959195662</v>
      </c>
      <c r="H959" s="3">
        <f t="shared" si="478"/>
        <v>19.9805735508594</v>
      </c>
      <c r="I959" s="3">
        <f t="shared" si="479"/>
        <v>537.75161478908922</v>
      </c>
      <c r="P959" s="3" t="str">
        <f t="shared" si="474"/>
        <v xml:space="preserve"> </v>
      </c>
      <c r="Q959" s="3" t="str">
        <f t="shared" si="457"/>
        <v xml:space="preserve"> </v>
      </c>
      <c r="R959" s="3" t="str">
        <f t="shared" si="458"/>
        <v xml:space="preserve"> </v>
      </c>
      <c r="S959" s="3" t="str">
        <f t="shared" si="459"/>
        <v xml:space="preserve"> </v>
      </c>
      <c r="T959" s="3" t="str">
        <f t="shared" si="460"/>
        <v xml:space="preserve"> </v>
      </c>
      <c r="U959" s="3" t="str">
        <f t="shared" si="461"/>
        <v xml:space="preserve"> </v>
      </c>
      <c r="V959" s="3" t="str">
        <f t="shared" si="462"/>
        <v xml:space="preserve"> </v>
      </c>
      <c r="W959" s="3" t="str">
        <f t="shared" si="463"/>
        <v xml:space="preserve"> </v>
      </c>
      <c r="X959" s="3" t="str">
        <f t="shared" si="464"/>
        <v xml:space="preserve"> </v>
      </c>
      <c r="Y959" s="3">
        <f t="shared" si="465"/>
        <v>0</v>
      </c>
      <c r="AA959" s="16" t="str">
        <f t="shared" si="466"/>
        <v>UprStage</v>
      </c>
      <c r="AC959" s="3">
        <f t="shared" si="467"/>
        <v>2.3982428571428556</v>
      </c>
      <c r="AD959" s="3">
        <f t="shared" si="468"/>
        <v>19.801588161411491</v>
      </c>
      <c r="AE959" s="3">
        <f t="shared" si="469"/>
        <v>2.4246571428571926</v>
      </c>
      <c r="AF959" s="3">
        <f t="shared" si="471"/>
        <v>11.455876646353975</v>
      </c>
      <c r="AH959" s="28">
        <f t="shared" si="472"/>
        <v>0.26300000000000001</v>
      </c>
      <c r="AI959" s="28">
        <f t="shared" si="473"/>
        <v>2.5446900494077322E-4</v>
      </c>
      <c r="AJ959" s="40">
        <f t="shared" si="470"/>
        <v>1.1455876646353974E-2</v>
      </c>
      <c r="AK959" s="28"/>
      <c r="AM959" s="14">
        <f>Rho_Coef0+Rho_Coef1*Solution!I959+Rho_Coef2*Solution!I959^2</f>
        <v>0.9494017985578308</v>
      </c>
      <c r="AO959" s="3" t="str">
        <f t="shared" si="451"/>
        <v xml:space="preserve"> </v>
      </c>
      <c r="AP959" s="3" t="str">
        <f t="shared" si="452"/>
        <v xml:space="preserve"> </v>
      </c>
      <c r="AQ959" s="3" t="str">
        <f t="shared" si="453"/>
        <v xml:space="preserve"> </v>
      </c>
      <c r="AR959" s="3" t="str">
        <f t="shared" si="454"/>
        <v xml:space="preserve"> </v>
      </c>
    </row>
    <row r="960" spans="1:44">
      <c r="A960" s="3">
        <f t="shared" si="455"/>
        <v>9.5699999999998404</v>
      </c>
      <c r="B960" s="3">
        <f t="shared" si="475"/>
        <v>0</v>
      </c>
      <c r="C960" s="3">
        <f t="shared" si="476"/>
        <v>4.8229000000000486</v>
      </c>
      <c r="D960" s="14">
        <f t="shared" si="456"/>
        <v>-1.599492855389328E-2</v>
      </c>
      <c r="E960" s="14">
        <f t="shared" si="449"/>
        <v>-0.1123437727139672</v>
      </c>
      <c r="F960" s="14">
        <f t="shared" si="477"/>
        <v>-0.12833870126786048</v>
      </c>
      <c r="G960" s="3">
        <f t="shared" si="450"/>
        <v>-11.202870389557349</v>
      </c>
      <c r="H960" s="3">
        <f t="shared" si="478"/>
        <v>19.868386451267444</v>
      </c>
      <c r="I960" s="3">
        <f t="shared" si="479"/>
        <v>537.95086038107831</v>
      </c>
      <c r="P960" s="3" t="str">
        <f t="shared" si="474"/>
        <v xml:space="preserve"> </v>
      </c>
      <c r="Q960" s="3" t="str">
        <f t="shared" si="457"/>
        <v xml:space="preserve"> </v>
      </c>
      <c r="R960" s="3" t="str">
        <f t="shared" si="458"/>
        <v xml:space="preserve"> </v>
      </c>
      <c r="S960" s="3" t="str">
        <f t="shared" si="459"/>
        <v xml:space="preserve"> </v>
      </c>
      <c r="T960" s="3" t="str">
        <f t="shared" si="460"/>
        <v xml:space="preserve"> </v>
      </c>
      <c r="U960" s="3" t="str">
        <f t="shared" si="461"/>
        <v xml:space="preserve"> </v>
      </c>
      <c r="V960" s="3" t="str">
        <f t="shared" si="462"/>
        <v xml:space="preserve"> </v>
      </c>
      <c r="W960" s="3" t="str">
        <f t="shared" si="463"/>
        <v xml:space="preserve"> </v>
      </c>
      <c r="X960" s="3" t="str">
        <f t="shared" si="464"/>
        <v xml:space="preserve"> </v>
      </c>
      <c r="Y960" s="3">
        <f t="shared" si="465"/>
        <v>0</v>
      </c>
      <c r="AA960" s="16" t="str">
        <f t="shared" si="466"/>
        <v>UprStage</v>
      </c>
      <c r="AC960" s="3">
        <f t="shared" si="467"/>
        <v>2.3982428571428556</v>
      </c>
      <c r="AD960" s="3">
        <f t="shared" si="468"/>
        <v>19.801588161411491</v>
      </c>
      <c r="AE960" s="3">
        <f t="shared" si="469"/>
        <v>2.4246571428571926</v>
      </c>
      <c r="AF960" s="3">
        <f t="shared" si="471"/>
        <v>11.455876646353975</v>
      </c>
      <c r="AH960" s="28">
        <f t="shared" si="472"/>
        <v>0.26300000000000001</v>
      </c>
      <c r="AI960" s="28">
        <f t="shared" si="473"/>
        <v>2.5446900494077322E-4</v>
      </c>
      <c r="AJ960" s="40">
        <f t="shared" si="470"/>
        <v>1.1455876646353974E-2</v>
      </c>
      <c r="AK960" s="28"/>
      <c r="AM960" s="14">
        <f>Rho_Coef0+Rho_Coef1*Solution!I960+Rho_Coef2*Solution!I960^2</f>
        <v>0.94938341169486873</v>
      </c>
      <c r="AO960" s="3" t="str">
        <f t="shared" si="451"/>
        <v xml:space="preserve"> </v>
      </c>
      <c r="AP960" s="3" t="str">
        <f t="shared" si="452"/>
        <v xml:space="preserve"> </v>
      </c>
      <c r="AQ960" s="3" t="str">
        <f t="shared" si="453"/>
        <v xml:space="preserve"> </v>
      </c>
      <c r="AR960" s="3" t="str">
        <f t="shared" si="454"/>
        <v xml:space="preserve"> </v>
      </c>
    </row>
    <row r="961" spans="1:44">
      <c r="A961" s="3">
        <f t="shared" si="455"/>
        <v>9.5799999999998402</v>
      </c>
      <c r="B961" s="3">
        <f t="shared" si="475"/>
        <v>0</v>
      </c>
      <c r="C961" s="3">
        <f t="shared" si="476"/>
        <v>4.8229000000000486</v>
      </c>
      <c r="D961" s="14">
        <f t="shared" si="456"/>
        <v>-1.5814754687506698E-2</v>
      </c>
      <c r="E961" s="14">
        <f t="shared" si="449"/>
        <v>-0.1123437727139672</v>
      </c>
      <c r="F961" s="14">
        <f t="shared" si="477"/>
        <v>-0.1281585274014739</v>
      </c>
      <c r="G961" s="3">
        <f t="shared" si="450"/>
        <v>-11.187142752821323</v>
      </c>
      <c r="H961" s="3">
        <f t="shared" si="478"/>
        <v>19.756357747371869</v>
      </c>
      <c r="I961" s="3">
        <f t="shared" si="479"/>
        <v>538.14898488845336</v>
      </c>
      <c r="P961" s="3" t="str">
        <f t="shared" si="474"/>
        <v xml:space="preserve"> </v>
      </c>
      <c r="Q961" s="3" t="str">
        <f t="shared" si="457"/>
        <v xml:space="preserve"> </v>
      </c>
      <c r="R961" s="3" t="str">
        <f t="shared" si="458"/>
        <v xml:space="preserve"> </v>
      </c>
      <c r="S961" s="3" t="str">
        <f t="shared" si="459"/>
        <v xml:space="preserve"> </v>
      </c>
      <c r="T961" s="3" t="str">
        <f t="shared" si="460"/>
        <v xml:space="preserve"> </v>
      </c>
      <c r="U961" s="3" t="str">
        <f t="shared" si="461"/>
        <v xml:space="preserve"> </v>
      </c>
      <c r="V961" s="3" t="str">
        <f t="shared" si="462"/>
        <v xml:space="preserve"> </v>
      </c>
      <c r="W961" s="3" t="str">
        <f t="shared" si="463"/>
        <v xml:space="preserve"> </v>
      </c>
      <c r="X961" s="3" t="str">
        <f t="shared" si="464"/>
        <v xml:space="preserve"> </v>
      </c>
      <c r="Y961" s="3">
        <f t="shared" si="465"/>
        <v>0</v>
      </c>
      <c r="AA961" s="16" t="str">
        <f t="shared" si="466"/>
        <v>UprStage</v>
      </c>
      <c r="AC961" s="3">
        <f t="shared" si="467"/>
        <v>2.3982428571428556</v>
      </c>
      <c r="AD961" s="3">
        <f t="shared" si="468"/>
        <v>19.801588161411491</v>
      </c>
      <c r="AE961" s="3">
        <f t="shared" si="469"/>
        <v>2.4246571428571926</v>
      </c>
      <c r="AF961" s="3">
        <f t="shared" si="471"/>
        <v>11.455876646353975</v>
      </c>
      <c r="AH961" s="28">
        <f t="shared" si="472"/>
        <v>0.26300000000000001</v>
      </c>
      <c r="AI961" s="28">
        <f t="shared" si="473"/>
        <v>2.5446900494077322E-4</v>
      </c>
      <c r="AJ961" s="40">
        <f t="shared" si="470"/>
        <v>1.1455876646353974E-2</v>
      </c>
      <c r="AK961" s="28"/>
      <c r="AM961" s="14">
        <f>Rho_Coef0+Rho_Coef1*Solution!I961+Rho_Coef2*Solution!I961^2</f>
        <v>0.9493651285561413</v>
      </c>
      <c r="AO961" s="3" t="str">
        <f t="shared" si="451"/>
        <v xml:space="preserve"> </v>
      </c>
      <c r="AP961" s="3" t="str">
        <f t="shared" si="452"/>
        <v xml:space="preserve"> </v>
      </c>
      <c r="AQ961" s="3" t="str">
        <f t="shared" si="453"/>
        <v xml:space="preserve"> </v>
      </c>
      <c r="AR961" s="3" t="str">
        <f t="shared" si="454"/>
        <v xml:space="preserve"> </v>
      </c>
    </row>
    <row r="962" spans="1:44">
      <c r="A962" s="3">
        <f t="shared" si="455"/>
        <v>9.58999999999984</v>
      </c>
      <c r="B962" s="3">
        <f t="shared" si="475"/>
        <v>0</v>
      </c>
      <c r="C962" s="3">
        <f t="shared" si="476"/>
        <v>4.8229000000000486</v>
      </c>
      <c r="D962" s="14">
        <f t="shared" si="456"/>
        <v>-1.563585687943635E-2</v>
      </c>
      <c r="E962" s="14">
        <f t="shared" si="449"/>
        <v>-0.1123437727139672</v>
      </c>
      <c r="F962" s="14">
        <f t="shared" si="477"/>
        <v>-0.12797962959340356</v>
      </c>
      <c r="G962" s="3">
        <f t="shared" si="450"/>
        <v>-11.171526505056708</v>
      </c>
      <c r="H962" s="3">
        <f t="shared" si="478"/>
        <v>19.644486319843654</v>
      </c>
      <c r="I962" s="3">
        <f t="shared" si="479"/>
        <v>538.34598988960181</v>
      </c>
      <c r="P962" s="3" t="str">
        <f t="shared" si="474"/>
        <v xml:space="preserve"> </v>
      </c>
      <c r="Q962" s="3" t="str">
        <f t="shared" si="457"/>
        <v xml:space="preserve"> </v>
      </c>
      <c r="R962" s="3" t="str">
        <f t="shared" si="458"/>
        <v xml:space="preserve"> </v>
      </c>
      <c r="S962" s="3" t="str">
        <f t="shared" si="459"/>
        <v xml:space="preserve"> </v>
      </c>
      <c r="T962" s="3" t="str">
        <f t="shared" si="460"/>
        <v xml:space="preserve"> </v>
      </c>
      <c r="U962" s="3" t="str">
        <f t="shared" si="461"/>
        <v xml:space="preserve"> </v>
      </c>
      <c r="V962" s="3" t="str">
        <f t="shared" si="462"/>
        <v xml:space="preserve"> </v>
      </c>
      <c r="W962" s="3" t="str">
        <f t="shared" si="463"/>
        <v xml:space="preserve"> </v>
      </c>
      <c r="X962" s="3" t="str">
        <f t="shared" si="464"/>
        <v xml:space="preserve"> </v>
      </c>
      <c r="Y962" s="3">
        <f t="shared" si="465"/>
        <v>0</v>
      </c>
      <c r="AA962" s="16" t="str">
        <f t="shared" si="466"/>
        <v>UprStage</v>
      </c>
      <c r="AC962" s="3">
        <f t="shared" si="467"/>
        <v>2.3982428571428556</v>
      </c>
      <c r="AD962" s="3">
        <f t="shared" si="468"/>
        <v>19.801588161411491</v>
      </c>
      <c r="AE962" s="3">
        <f t="shared" si="469"/>
        <v>2.4246571428571926</v>
      </c>
      <c r="AF962" s="3">
        <f t="shared" si="471"/>
        <v>11.455876646353975</v>
      </c>
      <c r="AH962" s="28">
        <f t="shared" si="472"/>
        <v>0.26300000000000001</v>
      </c>
      <c r="AI962" s="28">
        <f t="shared" si="473"/>
        <v>2.5446900494077322E-4</v>
      </c>
      <c r="AJ962" s="40">
        <f t="shared" si="470"/>
        <v>1.1455876646353974E-2</v>
      </c>
      <c r="AK962" s="28"/>
      <c r="AM962" s="14">
        <f>Rho_Coef0+Rho_Coef1*Solution!I962+Rho_Coef2*Solution!I962^2</f>
        <v>0.94934694899146244</v>
      </c>
      <c r="AO962" s="3" t="str">
        <f t="shared" si="451"/>
        <v xml:space="preserve"> </v>
      </c>
      <c r="AP962" s="3" t="str">
        <f t="shared" si="452"/>
        <v xml:space="preserve"> </v>
      </c>
      <c r="AQ962" s="3" t="str">
        <f t="shared" si="453"/>
        <v xml:space="preserve"> </v>
      </c>
      <c r="AR962" s="3" t="str">
        <f t="shared" si="454"/>
        <v xml:space="preserve"> </v>
      </c>
    </row>
    <row r="963" spans="1:44">
      <c r="A963" s="3">
        <f t="shared" si="455"/>
        <v>9.5999999999998398</v>
      </c>
      <c r="B963" s="3">
        <f t="shared" si="475"/>
        <v>0</v>
      </c>
      <c r="C963" s="3">
        <f t="shared" si="476"/>
        <v>4.8229000000000486</v>
      </c>
      <c r="D963" s="14">
        <f t="shared" si="456"/>
        <v>-1.5458228955149898E-2</v>
      </c>
      <c r="E963" s="14">
        <f t="shared" ref="E963:E1026" si="480">-Grav*AJ963</f>
        <v>-0.1123437727139672</v>
      </c>
      <c r="F963" s="14">
        <f t="shared" si="477"/>
        <v>-0.12780200166911709</v>
      </c>
      <c r="G963" s="3">
        <f t="shared" ref="G963:G1026" si="481">F963/AJ963</f>
        <v>-11.156021107279663</v>
      </c>
      <c r="H963" s="3">
        <f t="shared" si="478"/>
        <v>19.532771054793088</v>
      </c>
      <c r="I963" s="3">
        <f t="shared" si="479"/>
        <v>538.54187695174483</v>
      </c>
      <c r="P963" s="3" t="str">
        <f t="shared" si="474"/>
        <v xml:space="preserve"> </v>
      </c>
      <c r="Q963" s="3" t="str">
        <f t="shared" si="457"/>
        <v xml:space="preserve"> </v>
      </c>
      <c r="R963" s="3" t="str">
        <f t="shared" si="458"/>
        <v xml:space="preserve"> </v>
      </c>
      <c r="S963" s="3" t="str">
        <f t="shared" si="459"/>
        <v xml:space="preserve"> </v>
      </c>
      <c r="T963" s="3" t="str">
        <f t="shared" si="460"/>
        <v xml:space="preserve"> </v>
      </c>
      <c r="U963" s="3" t="str">
        <f t="shared" si="461"/>
        <v xml:space="preserve"> </v>
      </c>
      <c r="V963" s="3" t="str">
        <f t="shared" si="462"/>
        <v xml:space="preserve"> </v>
      </c>
      <c r="W963" s="3" t="str">
        <f t="shared" si="463"/>
        <v xml:space="preserve"> </v>
      </c>
      <c r="X963" s="3" t="str">
        <f t="shared" si="464"/>
        <v xml:space="preserve"> </v>
      </c>
      <c r="Y963" s="3">
        <f t="shared" si="465"/>
        <v>0</v>
      </c>
      <c r="AA963" s="16" t="str">
        <f t="shared" si="466"/>
        <v>UprStage</v>
      </c>
      <c r="AC963" s="3">
        <f t="shared" si="467"/>
        <v>2.3982428571428556</v>
      </c>
      <c r="AD963" s="3">
        <f t="shared" si="468"/>
        <v>19.801588161411491</v>
      </c>
      <c r="AE963" s="3">
        <f t="shared" si="469"/>
        <v>2.4246571428571926</v>
      </c>
      <c r="AF963" s="3">
        <f t="shared" si="471"/>
        <v>11.455876646353975</v>
      </c>
      <c r="AH963" s="28">
        <f t="shared" si="472"/>
        <v>0.26300000000000001</v>
      </c>
      <c r="AI963" s="28">
        <f t="shared" si="473"/>
        <v>2.5446900494077322E-4</v>
      </c>
      <c r="AJ963" s="40">
        <f t="shared" si="470"/>
        <v>1.1455876646353974E-2</v>
      </c>
      <c r="AK963" s="28"/>
      <c r="AM963" s="14">
        <f>Rho_Coef0+Rho_Coef1*Solution!I963+Rho_Coef2*Solution!I963^2</f>
        <v>0.94932887285171041</v>
      </c>
      <c r="AO963" s="3" t="str">
        <f t="shared" ref="AO963:AO1026" si="482">IF(ABS($A963-$L$7)&lt;0.5*DeltaT,$H963," ")</f>
        <v xml:space="preserve"> </v>
      </c>
      <c r="AP963" s="3" t="str">
        <f t="shared" ref="AP963:AP1026" si="483">IF(ABS($A963-$L$7)&lt;0.5*DeltaT,$I963," ")</f>
        <v xml:space="preserve"> </v>
      </c>
      <c r="AQ963" s="3" t="str">
        <f t="shared" ref="AQ963:AQ1026" si="484">IF(ABS($A963-$L$9)&lt;0.5*DeltaT,$H963," ")</f>
        <v xml:space="preserve"> </v>
      </c>
      <c r="AR963" s="3" t="str">
        <f t="shared" ref="AR963:AR1026" si="485">IF(ABS($A963-$L$9)&lt;0.5*DeltaT,$I963," ")</f>
        <v xml:space="preserve"> </v>
      </c>
    </row>
    <row r="964" spans="1:44">
      <c r="A964" s="3">
        <f t="shared" ref="A964:A1027" si="486">A963+DeltaT</f>
        <v>9.6099999999998396</v>
      </c>
      <c r="B964" s="3">
        <f t="shared" si="475"/>
        <v>0</v>
      </c>
      <c r="C964" s="3">
        <f t="shared" si="476"/>
        <v>4.8229000000000486</v>
      </c>
      <c r="D964" s="14">
        <f t="shared" ref="D964:D1027" si="487">-SIGN(H964)*(0.5*(Rho*AM963)*H964^2*AH964*AI964)</f>
        <v>-1.5281864796306862E-2</v>
      </c>
      <c r="E964" s="14">
        <f t="shared" si="480"/>
        <v>-0.1123437727139672</v>
      </c>
      <c r="F964" s="14">
        <f t="shared" si="477"/>
        <v>-0.12762563751027406</v>
      </c>
      <c r="G964" s="3">
        <f t="shared" si="481"/>
        <v>-11.140626025411427</v>
      </c>
      <c r="H964" s="3">
        <f t="shared" si="478"/>
        <v>19.421210843720292</v>
      </c>
      <c r="I964" s="3">
        <f t="shared" si="479"/>
        <v>538.73664763099157</v>
      </c>
      <c r="P964" s="3" t="str">
        <f t="shared" si="474"/>
        <v xml:space="preserve"> </v>
      </c>
      <c r="Q964" s="3" t="str">
        <f t="shared" ref="Q964:Q1027" si="488">IF(($A964&gt;$L$4)*AND($A964&lt;=$L$5),$M$4+($A964-$L$4)*$N$4," ")</f>
        <v xml:space="preserve"> </v>
      </c>
      <c r="R964" s="3" t="str">
        <f t="shared" ref="R964:R1027" si="489">IF(($A964&gt;$L$5)*AND($A964&lt;=$L$6),$M$5+($A964-$L$5)*$N$5," ")</f>
        <v xml:space="preserve"> </v>
      </c>
      <c r="S964" s="3" t="str">
        <f t="shared" ref="S964:S1027" si="490">IF(($A964&gt;$L$6)*AND($A964&lt;=$L$7),$M$6+($A964-$L$6)*$N$6," ")</f>
        <v xml:space="preserve"> </v>
      </c>
      <c r="T964" s="3" t="str">
        <f t="shared" ref="T964:T1027" si="491">IF(($A964&gt;$L$7)*AND($A964&lt;=$L$9),0," ")</f>
        <v xml:space="preserve"> </v>
      </c>
      <c r="U964" s="3" t="str">
        <f t="shared" ref="U964:U1027" si="492">IF(($A964&gt;$L$9)*AND($A964&lt;=$L$10),$M$9+($A964-$L$9)*$N$9," ")</f>
        <v xml:space="preserve"> </v>
      </c>
      <c r="V964" s="3" t="str">
        <f t="shared" ref="V964:V1027" si="493">IF(($A964&gt;$L$10)*AND($A964&lt;=$L$11),$M$10+($A964-$L$10)*$N$10," ")</f>
        <v xml:space="preserve"> </v>
      </c>
      <c r="W964" s="3" t="str">
        <f t="shared" ref="W964:W1027" si="494">IF(($A964&gt;$L$11)*AND($A964&lt;=$L$12),$M$11+($A964-$L$11)*$N$11," ")</f>
        <v xml:space="preserve"> </v>
      </c>
      <c r="X964" s="3" t="str">
        <f t="shared" ref="X964:X1027" si="495">IF(($A964&gt;$L$12)*AND($A964&lt;=$L$13),$M$12+($A964-$L$12)*$N$12," ")</f>
        <v xml:space="preserve"> </v>
      </c>
      <c r="Y964" s="3">
        <f t="shared" ref="Y964:Y1027" si="496">IF(($A964&gt;$L$13),0," ")</f>
        <v>0</v>
      </c>
      <c r="AA964" s="16" t="str">
        <f t="shared" ref="AA964:AA1027" si="497">IF($A964&lt;$L$7,"Booster","UprStage")</f>
        <v>UprStage</v>
      </c>
      <c r="AC964" s="3">
        <f t="shared" ref="AC964:AC1027" si="498">IF($AA964="Booster",AC963+AVERAGE($B963:$B964)*DeltaT,AC963)</f>
        <v>2.3982428571428556</v>
      </c>
      <c r="AD964" s="3">
        <f t="shared" ref="AD964:AD1027" si="499">$M$33+$M$34-$M$45*$AC964</f>
        <v>19.801588161411491</v>
      </c>
      <c r="AE964" s="3">
        <f t="shared" ref="AE964:AE1027" si="500">IF($AA964="UprStage",AE963+AVERAGE($B963:$B964)*DeltaT,AE963)</f>
        <v>2.4246571428571926</v>
      </c>
      <c r="AF964" s="3">
        <f t="shared" si="471"/>
        <v>11.455876646353975</v>
      </c>
      <c r="AH964" s="28">
        <f t="shared" si="472"/>
        <v>0.26300000000000001</v>
      </c>
      <c r="AI964" s="28">
        <f t="shared" si="473"/>
        <v>2.5446900494077322E-4</v>
      </c>
      <c r="AJ964" s="40">
        <f t="shared" ref="AJ964:AJ1027" si="501">IF($AA964="Booster",AD964+AF964,AF964)/1000</f>
        <v>1.1455876646353974E-2</v>
      </c>
      <c r="AK964" s="28"/>
      <c r="AM964" s="14">
        <f>Rho_Coef0+Rho_Coef1*Solution!I964+Rho_Coef2*Solution!I964^2</f>
        <v>0.9493108999888229</v>
      </c>
      <c r="AO964" s="3" t="str">
        <f t="shared" si="482"/>
        <v xml:space="preserve"> </v>
      </c>
      <c r="AP964" s="3" t="str">
        <f t="shared" si="483"/>
        <v xml:space="preserve"> </v>
      </c>
      <c r="AQ964" s="3" t="str">
        <f t="shared" si="484"/>
        <v xml:space="preserve"> </v>
      </c>
      <c r="AR964" s="3" t="str">
        <f t="shared" si="485"/>
        <v xml:space="preserve"> </v>
      </c>
    </row>
    <row r="965" spans="1:44">
      <c r="A965" s="3">
        <f t="shared" si="486"/>
        <v>9.6199999999998393</v>
      </c>
      <c r="B965" s="3">
        <f t="shared" si="475"/>
        <v>0</v>
      </c>
      <c r="C965" s="3">
        <f t="shared" si="476"/>
        <v>4.8229000000000486</v>
      </c>
      <c r="D965" s="14">
        <f t="shared" si="487"/>
        <v>-1.5106758340283319E-2</v>
      </c>
      <c r="E965" s="14">
        <f t="shared" si="480"/>
        <v>-0.1123437727139672</v>
      </c>
      <c r="F965" s="14">
        <f t="shared" si="477"/>
        <v>-0.12745053105425053</v>
      </c>
      <c r="G965" s="3">
        <f t="shared" si="481"/>
        <v>-11.125340730236809</v>
      </c>
      <c r="H965" s="3">
        <f t="shared" si="478"/>
        <v>19.309804583466178</v>
      </c>
      <c r="I965" s="3">
        <f t="shared" si="479"/>
        <v>538.93030347239232</v>
      </c>
      <c r="P965" s="3" t="str">
        <f t="shared" si="474"/>
        <v xml:space="preserve"> </v>
      </c>
      <c r="Q965" s="3" t="str">
        <f t="shared" si="488"/>
        <v xml:space="preserve"> </v>
      </c>
      <c r="R965" s="3" t="str">
        <f t="shared" si="489"/>
        <v xml:space="preserve"> </v>
      </c>
      <c r="S965" s="3" t="str">
        <f t="shared" si="490"/>
        <v xml:space="preserve"> </v>
      </c>
      <c r="T965" s="3" t="str">
        <f t="shared" si="491"/>
        <v xml:space="preserve"> </v>
      </c>
      <c r="U965" s="3" t="str">
        <f t="shared" si="492"/>
        <v xml:space="preserve"> </v>
      </c>
      <c r="V965" s="3" t="str">
        <f t="shared" si="493"/>
        <v xml:space="preserve"> </v>
      </c>
      <c r="W965" s="3" t="str">
        <f t="shared" si="494"/>
        <v xml:space="preserve"> </v>
      </c>
      <c r="X965" s="3" t="str">
        <f t="shared" si="495"/>
        <v xml:space="preserve"> </v>
      </c>
      <c r="Y965" s="3">
        <f t="shared" si="496"/>
        <v>0</v>
      </c>
      <c r="AA965" s="16" t="str">
        <f t="shared" si="497"/>
        <v>UprStage</v>
      </c>
      <c r="AC965" s="3">
        <f t="shared" si="498"/>
        <v>2.3982428571428556</v>
      </c>
      <c r="AD965" s="3">
        <f t="shared" si="499"/>
        <v>19.801588161411491</v>
      </c>
      <c r="AE965" s="3">
        <f t="shared" si="500"/>
        <v>2.4246571428571926</v>
      </c>
      <c r="AF965" s="3">
        <f t="shared" ref="AF965:AF1028" si="502">$M$31+$M$32-$M$41*$AE965</f>
        <v>11.455876646353975</v>
      </c>
      <c r="AH965" s="28">
        <f t="shared" ref="AH965:AH1028" si="503">IF($AA965="Booster",$M$28,$M$21)</f>
        <v>0.26300000000000001</v>
      </c>
      <c r="AI965" s="28">
        <f t="shared" ref="AI965:AI1028" si="504">IF($AA965="Booster",M$27,M$20)</f>
        <v>2.5446900494077322E-4</v>
      </c>
      <c r="AJ965" s="40">
        <f t="shared" si="501"/>
        <v>1.1455876646353974E-2</v>
      </c>
      <c r="AK965" s="28"/>
      <c r="AM965" s="14">
        <f>Rho_Coef0+Rho_Coef1*Solution!I965+Rho_Coef2*Solution!I965^2</f>
        <v>0.94929303025579193</v>
      </c>
      <c r="AO965" s="3" t="str">
        <f t="shared" si="482"/>
        <v xml:space="preserve"> </v>
      </c>
      <c r="AP965" s="3" t="str">
        <f t="shared" si="483"/>
        <v xml:space="preserve"> </v>
      </c>
      <c r="AQ965" s="3" t="str">
        <f t="shared" si="484"/>
        <v xml:space="preserve"> </v>
      </c>
      <c r="AR965" s="3" t="str">
        <f t="shared" si="485"/>
        <v xml:space="preserve"> </v>
      </c>
    </row>
    <row r="966" spans="1:44">
      <c r="A966" s="3">
        <f t="shared" si="486"/>
        <v>9.6299999999998391</v>
      </c>
      <c r="B966" s="3">
        <f t="shared" si="475"/>
        <v>0</v>
      </c>
      <c r="C966" s="3">
        <f t="shared" si="476"/>
        <v>4.8229000000000486</v>
      </c>
      <c r="D966" s="14">
        <f t="shared" si="487"/>
        <v>-1.493290357970212E-2</v>
      </c>
      <c r="E966" s="14">
        <f t="shared" si="480"/>
        <v>-0.1123437727139672</v>
      </c>
      <c r="F966" s="14">
        <f t="shared" si="477"/>
        <v>-0.12727667629366932</v>
      </c>
      <c r="G966" s="3">
        <f t="shared" si="481"/>
        <v>-11.110164697363189</v>
      </c>
      <c r="H966" s="3">
        <f t="shared" si="478"/>
        <v>19.198551176163811</v>
      </c>
      <c r="I966" s="3">
        <f t="shared" si="479"/>
        <v>539.12284600999203</v>
      </c>
      <c r="P966" s="3" t="str">
        <f t="shared" si="474"/>
        <v xml:space="preserve"> </v>
      </c>
      <c r="Q966" s="3" t="str">
        <f t="shared" si="488"/>
        <v xml:space="preserve"> </v>
      </c>
      <c r="R966" s="3" t="str">
        <f t="shared" si="489"/>
        <v xml:space="preserve"> </v>
      </c>
      <c r="S966" s="3" t="str">
        <f t="shared" si="490"/>
        <v xml:space="preserve"> </v>
      </c>
      <c r="T966" s="3" t="str">
        <f t="shared" si="491"/>
        <v xml:space="preserve"> </v>
      </c>
      <c r="U966" s="3" t="str">
        <f t="shared" si="492"/>
        <v xml:space="preserve"> </v>
      </c>
      <c r="V966" s="3" t="str">
        <f t="shared" si="493"/>
        <v xml:space="preserve"> </v>
      </c>
      <c r="W966" s="3" t="str">
        <f t="shared" si="494"/>
        <v xml:space="preserve"> </v>
      </c>
      <c r="X966" s="3" t="str">
        <f t="shared" si="495"/>
        <v xml:space="preserve"> </v>
      </c>
      <c r="Y966" s="3">
        <f t="shared" si="496"/>
        <v>0</v>
      </c>
      <c r="AA966" s="16" t="str">
        <f t="shared" si="497"/>
        <v>UprStage</v>
      </c>
      <c r="AC966" s="3">
        <f t="shared" si="498"/>
        <v>2.3982428571428556</v>
      </c>
      <c r="AD966" s="3">
        <f t="shared" si="499"/>
        <v>19.801588161411491</v>
      </c>
      <c r="AE966" s="3">
        <f t="shared" si="500"/>
        <v>2.4246571428571926</v>
      </c>
      <c r="AF966" s="3">
        <f t="shared" si="502"/>
        <v>11.455876646353975</v>
      </c>
      <c r="AH966" s="28">
        <f t="shared" si="503"/>
        <v>0.26300000000000001</v>
      </c>
      <c r="AI966" s="28">
        <f t="shared" si="504"/>
        <v>2.5446900494077322E-4</v>
      </c>
      <c r="AJ966" s="40">
        <f t="shared" si="501"/>
        <v>1.1455876646353974E-2</v>
      </c>
      <c r="AK966" s="28"/>
      <c r="AM966" s="14">
        <f>Rho_Coef0+Rho_Coef1*Solution!I966+Rho_Coef2*Solution!I966^2</f>
        <v>0.94927526350665803</v>
      </c>
      <c r="AO966" s="3" t="str">
        <f t="shared" si="482"/>
        <v xml:space="preserve"> </v>
      </c>
      <c r="AP966" s="3" t="str">
        <f t="shared" si="483"/>
        <v xml:space="preserve"> </v>
      </c>
      <c r="AQ966" s="3" t="str">
        <f t="shared" si="484"/>
        <v xml:space="preserve"> </v>
      </c>
      <c r="AR966" s="3" t="str">
        <f t="shared" si="485"/>
        <v xml:space="preserve"> </v>
      </c>
    </row>
    <row r="967" spans="1:44">
      <c r="A967" s="3">
        <f t="shared" si="486"/>
        <v>9.6399999999998389</v>
      </c>
      <c r="B967" s="3">
        <f t="shared" si="475"/>
        <v>0</v>
      </c>
      <c r="C967" s="3">
        <f t="shared" si="476"/>
        <v>4.8229000000000486</v>
      </c>
      <c r="D967" s="14">
        <f t="shared" si="487"/>
        <v>-1.4760294561968474E-2</v>
      </c>
      <c r="E967" s="14">
        <f t="shared" si="480"/>
        <v>-0.1123437727139672</v>
      </c>
      <c r="F967" s="14">
        <f t="shared" si="477"/>
        <v>-0.12710406727593568</v>
      </c>
      <c r="G967" s="3">
        <f t="shared" si="481"/>
        <v>-11.095097407179981</v>
      </c>
      <c r="H967" s="3">
        <f t="shared" si="478"/>
        <v>19.087449529190177</v>
      </c>
      <c r="I967" s="3">
        <f t="shared" si="479"/>
        <v>539.31427676688338</v>
      </c>
      <c r="P967" s="3" t="str">
        <f t="shared" si="474"/>
        <v xml:space="preserve"> </v>
      </c>
      <c r="Q967" s="3" t="str">
        <f t="shared" si="488"/>
        <v xml:space="preserve"> </v>
      </c>
      <c r="R967" s="3" t="str">
        <f t="shared" si="489"/>
        <v xml:space="preserve"> </v>
      </c>
      <c r="S967" s="3" t="str">
        <f t="shared" si="490"/>
        <v xml:space="preserve"> </v>
      </c>
      <c r="T967" s="3" t="str">
        <f t="shared" si="491"/>
        <v xml:space="preserve"> </v>
      </c>
      <c r="U967" s="3" t="str">
        <f t="shared" si="492"/>
        <v xml:space="preserve"> </v>
      </c>
      <c r="V967" s="3" t="str">
        <f t="shared" si="493"/>
        <v xml:space="preserve"> </v>
      </c>
      <c r="W967" s="3" t="str">
        <f t="shared" si="494"/>
        <v xml:space="preserve"> </v>
      </c>
      <c r="X967" s="3" t="str">
        <f t="shared" si="495"/>
        <v xml:space="preserve"> </v>
      </c>
      <c r="Y967" s="3">
        <f t="shared" si="496"/>
        <v>0</v>
      </c>
      <c r="AA967" s="16" t="str">
        <f t="shared" si="497"/>
        <v>UprStage</v>
      </c>
      <c r="AC967" s="3">
        <f t="shared" si="498"/>
        <v>2.3982428571428556</v>
      </c>
      <c r="AD967" s="3">
        <f t="shared" si="499"/>
        <v>19.801588161411491</v>
      </c>
      <c r="AE967" s="3">
        <f t="shared" si="500"/>
        <v>2.4246571428571926</v>
      </c>
      <c r="AF967" s="3">
        <f t="shared" si="502"/>
        <v>11.455876646353975</v>
      </c>
      <c r="AH967" s="28">
        <f t="shared" si="503"/>
        <v>0.26300000000000001</v>
      </c>
      <c r="AI967" s="28">
        <f t="shared" si="504"/>
        <v>2.5446900494077322E-4</v>
      </c>
      <c r="AJ967" s="40">
        <f t="shared" si="501"/>
        <v>1.1455876646353974E-2</v>
      </c>
      <c r="AK967" s="28"/>
      <c r="AM967" s="14">
        <f>Rho_Coef0+Rho_Coef1*Solution!I967+Rho_Coef2*Solution!I967^2</f>
        <v>0.94925759959650624</v>
      </c>
      <c r="AO967" s="3" t="str">
        <f t="shared" si="482"/>
        <v xml:space="preserve"> </v>
      </c>
      <c r="AP967" s="3" t="str">
        <f t="shared" si="483"/>
        <v xml:space="preserve"> </v>
      </c>
      <c r="AQ967" s="3" t="str">
        <f t="shared" si="484"/>
        <v xml:space="preserve"> </v>
      </c>
      <c r="AR967" s="3" t="str">
        <f t="shared" si="485"/>
        <v xml:space="preserve"> </v>
      </c>
    </row>
    <row r="968" spans="1:44">
      <c r="A968" s="3">
        <f t="shared" si="486"/>
        <v>9.6499999999998387</v>
      </c>
      <c r="B968" s="3">
        <f t="shared" si="475"/>
        <v>0</v>
      </c>
      <c r="C968" s="3">
        <f t="shared" si="476"/>
        <v>4.8229000000000486</v>
      </c>
      <c r="D968" s="14">
        <f t="shared" si="487"/>
        <v>-1.4588925388810979E-2</v>
      </c>
      <c r="E968" s="14">
        <f t="shared" si="480"/>
        <v>-0.1123437727139672</v>
      </c>
      <c r="F968" s="14">
        <f t="shared" si="477"/>
        <v>-0.12693269810277819</v>
      </c>
      <c r="G968" s="3">
        <f t="shared" si="481"/>
        <v>-11.080138344818566</v>
      </c>
      <c r="H968" s="3">
        <f t="shared" si="478"/>
        <v>18.976498555118379</v>
      </c>
      <c r="I968" s="3">
        <f t="shared" si="479"/>
        <v>539.50459725525809</v>
      </c>
      <c r="P968" s="3" t="str">
        <f t="shared" si="474"/>
        <v xml:space="preserve"> </v>
      </c>
      <c r="Q968" s="3" t="str">
        <f t="shared" si="488"/>
        <v xml:space="preserve"> </v>
      </c>
      <c r="R968" s="3" t="str">
        <f t="shared" si="489"/>
        <v xml:space="preserve"> </v>
      </c>
      <c r="S968" s="3" t="str">
        <f t="shared" si="490"/>
        <v xml:space="preserve"> </v>
      </c>
      <c r="T968" s="3" t="str">
        <f t="shared" si="491"/>
        <v xml:space="preserve"> </v>
      </c>
      <c r="U968" s="3" t="str">
        <f t="shared" si="492"/>
        <v xml:space="preserve"> </v>
      </c>
      <c r="V968" s="3" t="str">
        <f t="shared" si="493"/>
        <v xml:space="preserve"> </v>
      </c>
      <c r="W968" s="3" t="str">
        <f t="shared" si="494"/>
        <v xml:space="preserve"> </v>
      </c>
      <c r="X968" s="3" t="str">
        <f t="shared" si="495"/>
        <v xml:space="preserve"> </v>
      </c>
      <c r="Y968" s="3">
        <f t="shared" si="496"/>
        <v>0</v>
      </c>
      <c r="AA968" s="16" t="str">
        <f t="shared" si="497"/>
        <v>UprStage</v>
      </c>
      <c r="AC968" s="3">
        <f t="shared" si="498"/>
        <v>2.3982428571428556</v>
      </c>
      <c r="AD968" s="3">
        <f t="shared" si="499"/>
        <v>19.801588161411491</v>
      </c>
      <c r="AE968" s="3">
        <f t="shared" si="500"/>
        <v>2.4246571428571926</v>
      </c>
      <c r="AF968" s="3">
        <f t="shared" si="502"/>
        <v>11.455876646353975</v>
      </c>
      <c r="AH968" s="28">
        <f t="shared" si="503"/>
        <v>0.26300000000000001</v>
      </c>
      <c r="AI968" s="28">
        <f t="shared" si="504"/>
        <v>2.5446900494077322E-4</v>
      </c>
      <c r="AJ968" s="40">
        <f t="shared" si="501"/>
        <v>1.1455876646353974E-2</v>
      </c>
      <c r="AK968" s="28"/>
      <c r="AM968" s="14">
        <f>Rho_Coef0+Rho_Coef1*Solution!I968+Rho_Coef2*Solution!I968^2</f>
        <v>0.94924003838146054</v>
      </c>
      <c r="AO968" s="3" t="str">
        <f t="shared" si="482"/>
        <v xml:space="preserve"> </v>
      </c>
      <c r="AP968" s="3" t="str">
        <f t="shared" si="483"/>
        <v xml:space="preserve"> </v>
      </c>
      <c r="AQ968" s="3" t="str">
        <f t="shared" si="484"/>
        <v xml:space="preserve"> </v>
      </c>
      <c r="AR968" s="3" t="str">
        <f t="shared" si="485"/>
        <v xml:space="preserve"> </v>
      </c>
    </row>
    <row r="969" spans="1:44">
      <c r="A969" s="3">
        <f t="shared" si="486"/>
        <v>9.6599999999998385</v>
      </c>
      <c r="B969" s="3">
        <f t="shared" si="475"/>
        <v>0</v>
      </c>
      <c r="C969" s="3">
        <f t="shared" si="476"/>
        <v>4.8229000000000486</v>
      </c>
      <c r="D969" s="14">
        <f t="shared" si="487"/>
        <v>-1.4418790215827879E-2</v>
      </c>
      <c r="E969" s="14">
        <f t="shared" si="480"/>
        <v>-0.1123437727139672</v>
      </c>
      <c r="F969" s="14">
        <f t="shared" si="477"/>
        <v>-0.12676256292979507</v>
      </c>
      <c r="G969" s="3">
        <f t="shared" si="481"/>
        <v>-11.065287000112679</v>
      </c>
      <c r="H969" s="3">
        <f t="shared" si="478"/>
        <v>18.865697171670192</v>
      </c>
      <c r="I969" s="3">
        <f t="shared" si="479"/>
        <v>539.6938089764592</v>
      </c>
      <c r="P969" s="3" t="str">
        <f t="shared" si="474"/>
        <v xml:space="preserve"> </v>
      </c>
      <c r="Q969" s="3" t="str">
        <f t="shared" si="488"/>
        <v xml:space="preserve"> </v>
      </c>
      <c r="R969" s="3" t="str">
        <f t="shared" si="489"/>
        <v xml:space="preserve"> </v>
      </c>
      <c r="S969" s="3" t="str">
        <f t="shared" si="490"/>
        <v xml:space="preserve"> </v>
      </c>
      <c r="T969" s="3" t="str">
        <f t="shared" si="491"/>
        <v xml:space="preserve"> </v>
      </c>
      <c r="U969" s="3" t="str">
        <f t="shared" si="492"/>
        <v xml:space="preserve"> </v>
      </c>
      <c r="V969" s="3" t="str">
        <f t="shared" si="493"/>
        <v xml:space="preserve"> </v>
      </c>
      <c r="W969" s="3" t="str">
        <f t="shared" si="494"/>
        <v xml:space="preserve"> </v>
      </c>
      <c r="X969" s="3" t="str">
        <f t="shared" si="495"/>
        <v xml:space="preserve"> </v>
      </c>
      <c r="Y969" s="3">
        <f t="shared" si="496"/>
        <v>0</v>
      </c>
      <c r="AA969" s="16" t="str">
        <f t="shared" si="497"/>
        <v>UprStage</v>
      </c>
      <c r="AC969" s="3">
        <f t="shared" si="498"/>
        <v>2.3982428571428556</v>
      </c>
      <c r="AD969" s="3">
        <f t="shared" si="499"/>
        <v>19.801588161411491</v>
      </c>
      <c r="AE969" s="3">
        <f t="shared" si="500"/>
        <v>2.4246571428571926</v>
      </c>
      <c r="AF969" s="3">
        <f t="shared" si="502"/>
        <v>11.455876646353975</v>
      </c>
      <c r="AH969" s="28">
        <f t="shared" si="503"/>
        <v>0.26300000000000001</v>
      </c>
      <c r="AI969" s="28">
        <f t="shared" si="504"/>
        <v>2.5446900494077322E-4</v>
      </c>
      <c r="AJ969" s="40">
        <f t="shared" si="501"/>
        <v>1.1455876646353974E-2</v>
      </c>
      <c r="AK969" s="28"/>
      <c r="AM969" s="14">
        <f>Rho_Coef0+Rho_Coef1*Solution!I969+Rho_Coef2*Solution!I969^2</f>
        <v>0.94922257971867852</v>
      </c>
      <c r="AO969" s="3" t="str">
        <f t="shared" si="482"/>
        <v xml:space="preserve"> </v>
      </c>
      <c r="AP969" s="3" t="str">
        <f t="shared" si="483"/>
        <v xml:space="preserve"> </v>
      </c>
      <c r="AQ969" s="3" t="str">
        <f t="shared" si="484"/>
        <v xml:space="preserve"> </v>
      </c>
      <c r="AR969" s="3" t="str">
        <f t="shared" si="485"/>
        <v xml:space="preserve"> </v>
      </c>
    </row>
    <row r="970" spans="1:44">
      <c r="A970" s="3">
        <f t="shared" si="486"/>
        <v>9.6699999999998383</v>
      </c>
      <c r="B970" s="3">
        <f t="shared" si="475"/>
        <v>0</v>
      </c>
      <c r="C970" s="3">
        <f t="shared" si="476"/>
        <v>4.8229000000000486</v>
      </c>
      <c r="D970" s="14">
        <f t="shared" si="487"/>
        <v>-1.4249883252038598E-2</v>
      </c>
      <c r="E970" s="14">
        <f t="shared" si="480"/>
        <v>-0.1123437727139672</v>
      </c>
      <c r="F970" s="14">
        <f t="shared" si="477"/>
        <v>-0.1265936559660058</v>
      </c>
      <c r="G970" s="3">
        <f t="shared" si="481"/>
        <v>-11.050542867559278</v>
      </c>
      <c r="H970" s="3">
        <f t="shared" si="478"/>
        <v>18.755044301669066</v>
      </c>
      <c r="I970" s="3">
        <f t="shared" si="479"/>
        <v>539.88191342103255</v>
      </c>
      <c r="P970" s="3" t="str">
        <f t="shared" si="474"/>
        <v xml:space="preserve"> </v>
      </c>
      <c r="Q970" s="3" t="str">
        <f t="shared" si="488"/>
        <v xml:space="preserve"> </v>
      </c>
      <c r="R970" s="3" t="str">
        <f t="shared" si="489"/>
        <v xml:space="preserve"> </v>
      </c>
      <c r="S970" s="3" t="str">
        <f t="shared" si="490"/>
        <v xml:space="preserve"> </v>
      </c>
      <c r="T970" s="3" t="str">
        <f t="shared" si="491"/>
        <v xml:space="preserve"> </v>
      </c>
      <c r="U970" s="3" t="str">
        <f t="shared" si="492"/>
        <v xml:space="preserve"> </v>
      </c>
      <c r="V970" s="3" t="str">
        <f t="shared" si="493"/>
        <v xml:space="preserve"> </v>
      </c>
      <c r="W970" s="3" t="str">
        <f t="shared" si="494"/>
        <v xml:space="preserve"> </v>
      </c>
      <c r="X970" s="3" t="str">
        <f t="shared" si="495"/>
        <v xml:space="preserve"> </v>
      </c>
      <c r="Y970" s="3">
        <f t="shared" si="496"/>
        <v>0</v>
      </c>
      <c r="AA970" s="16" t="str">
        <f t="shared" si="497"/>
        <v>UprStage</v>
      </c>
      <c r="AC970" s="3">
        <f t="shared" si="498"/>
        <v>2.3982428571428556</v>
      </c>
      <c r="AD970" s="3">
        <f t="shared" si="499"/>
        <v>19.801588161411491</v>
      </c>
      <c r="AE970" s="3">
        <f t="shared" si="500"/>
        <v>2.4246571428571926</v>
      </c>
      <c r="AF970" s="3">
        <f t="shared" si="502"/>
        <v>11.455876646353975</v>
      </c>
      <c r="AH970" s="28">
        <f t="shared" si="503"/>
        <v>0.26300000000000001</v>
      </c>
      <c r="AI970" s="28">
        <f t="shared" si="504"/>
        <v>2.5446900494077322E-4</v>
      </c>
      <c r="AJ970" s="40">
        <f t="shared" si="501"/>
        <v>1.1455876646353974E-2</v>
      </c>
      <c r="AK970" s="28"/>
      <c r="AM970" s="14">
        <f>Rho_Coef0+Rho_Coef1*Solution!I970+Rho_Coef2*Solution!I970^2</f>
        <v>0.94920522346634739</v>
      </c>
      <c r="AO970" s="3" t="str">
        <f t="shared" si="482"/>
        <v xml:space="preserve"> </v>
      </c>
      <c r="AP970" s="3" t="str">
        <f t="shared" si="483"/>
        <v xml:space="preserve"> </v>
      </c>
      <c r="AQ970" s="3" t="str">
        <f t="shared" si="484"/>
        <v xml:space="preserve"> </v>
      </c>
      <c r="AR970" s="3" t="str">
        <f t="shared" si="485"/>
        <v xml:space="preserve"> </v>
      </c>
    </row>
    <row r="971" spans="1:44">
      <c r="A971" s="3">
        <f t="shared" si="486"/>
        <v>9.6799999999998381</v>
      </c>
      <c r="B971" s="3">
        <f t="shared" si="475"/>
        <v>0</v>
      </c>
      <c r="C971" s="3">
        <f t="shared" si="476"/>
        <v>4.8229000000000486</v>
      </c>
      <c r="D971" s="14">
        <f t="shared" si="487"/>
        <v>-1.4082198759440421E-2</v>
      </c>
      <c r="E971" s="14">
        <f t="shared" si="480"/>
        <v>-0.1123437727139672</v>
      </c>
      <c r="F971" s="14">
        <f t="shared" si="477"/>
        <v>-0.12642597147340762</v>
      </c>
      <c r="G971" s="3">
        <f t="shared" si="481"/>
        <v>-11.03590544627982</v>
      </c>
      <c r="H971" s="3">
        <f t="shared" si="478"/>
        <v>18.644538872993472</v>
      </c>
      <c r="I971" s="3">
        <f t="shared" si="479"/>
        <v>540.06891206877697</v>
      </c>
      <c r="P971" s="3" t="str">
        <f t="shared" si="474"/>
        <v xml:space="preserve"> </v>
      </c>
      <c r="Q971" s="3" t="str">
        <f t="shared" si="488"/>
        <v xml:space="preserve"> </v>
      </c>
      <c r="R971" s="3" t="str">
        <f t="shared" si="489"/>
        <v xml:space="preserve"> </v>
      </c>
      <c r="S971" s="3" t="str">
        <f t="shared" si="490"/>
        <v xml:space="preserve"> </v>
      </c>
      <c r="T971" s="3" t="str">
        <f t="shared" si="491"/>
        <v xml:space="preserve"> </v>
      </c>
      <c r="U971" s="3" t="str">
        <f t="shared" si="492"/>
        <v xml:space="preserve"> </v>
      </c>
      <c r="V971" s="3" t="str">
        <f t="shared" si="493"/>
        <v xml:space="preserve"> </v>
      </c>
      <c r="W971" s="3" t="str">
        <f t="shared" si="494"/>
        <v xml:space="preserve"> </v>
      </c>
      <c r="X971" s="3" t="str">
        <f t="shared" si="495"/>
        <v xml:space="preserve"> </v>
      </c>
      <c r="Y971" s="3">
        <f t="shared" si="496"/>
        <v>0</v>
      </c>
      <c r="AA971" s="16" t="str">
        <f t="shared" si="497"/>
        <v>UprStage</v>
      </c>
      <c r="AC971" s="3">
        <f t="shared" si="498"/>
        <v>2.3982428571428556</v>
      </c>
      <c r="AD971" s="3">
        <f t="shared" si="499"/>
        <v>19.801588161411491</v>
      </c>
      <c r="AE971" s="3">
        <f t="shared" si="500"/>
        <v>2.4246571428571926</v>
      </c>
      <c r="AF971" s="3">
        <f t="shared" si="502"/>
        <v>11.455876646353975</v>
      </c>
      <c r="AH971" s="28">
        <f t="shared" si="503"/>
        <v>0.26300000000000001</v>
      </c>
      <c r="AI971" s="28">
        <f t="shared" si="504"/>
        <v>2.5446900494077322E-4</v>
      </c>
      <c r="AJ971" s="40">
        <f t="shared" si="501"/>
        <v>1.1455876646353974E-2</v>
      </c>
      <c r="AK971" s="28"/>
      <c r="AM971" s="14">
        <f>Rho_Coef0+Rho_Coef1*Solution!I971+Rho_Coef2*Solution!I971^2</f>
        <v>0.94918796948367823</v>
      </c>
      <c r="AO971" s="3" t="str">
        <f t="shared" si="482"/>
        <v xml:space="preserve"> </v>
      </c>
      <c r="AP971" s="3" t="str">
        <f t="shared" si="483"/>
        <v xml:space="preserve"> </v>
      </c>
      <c r="AQ971" s="3" t="str">
        <f t="shared" si="484"/>
        <v xml:space="preserve"> </v>
      </c>
      <c r="AR971" s="3" t="str">
        <f t="shared" si="485"/>
        <v xml:space="preserve"> </v>
      </c>
    </row>
    <row r="972" spans="1:44">
      <c r="A972" s="3">
        <f t="shared" si="486"/>
        <v>9.6899999999998379</v>
      </c>
      <c r="B972" s="3">
        <f t="shared" si="475"/>
        <v>0</v>
      </c>
      <c r="C972" s="3">
        <f t="shared" si="476"/>
        <v>4.8229000000000486</v>
      </c>
      <c r="D972" s="14">
        <f t="shared" si="487"/>
        <v>-1.3915731052570338E-2</v>
      </c>
      <c r="E972" s="14">
        <f t="shared" si="480"/>
        <v>-0.1123437727139672</v>
      </c>
      <c r="F972" s="14">
        <f t="shared" si="477"/>
        <v>-0.12625950376653755</v>
      </c>
      <c r="G972" s="3">
        <f t="shared" si="481"/>
        <v>-11.021374239982041</v>
      </c>
      <c r="H972" s="3">
        <f t="shared" si="478"/>
        <v>18.534179818530674</v>
      </c>
      <c r="I972" s="3">
        <f t="shared" si="479"/>
        <v>540.25480638879492</v>
      </c>
      <c r="P972" s="3" t="str">
        <f t="shared" si="474"/>
        <v xml:space="preserve"> </v>
      </c>
      <c r="Q972" s="3" t="str">
        <f t="shared" si="488"/>
        <v xml:space="preserve"> </v>
      </c>
      <c r="R972" s="3" t="str">
        <f t="shared" si="489"/>
        <v xml:space="preserve"> </v>
      </c>
      <c r="S972" s="3" t="str">
        <f t="shared" si="490"/>
        <v xml:space="preserve"> </v>
      </c>
      <c r="T972" s="3" t="str">
        <f t="shared" si="491"/>
        <v xml:space="preserve"> </v>
      </c>
      <c r="U972" s="3" t="str">
        <f t="shared" si="492"/>
        <v xml:space="preserve"> </v>
      </c>
      <c r="V972" s="3" t="str">
        <f t="shared" si="493"/>
        <v xml:space="preserve"> </v>
      </c>
      <c r="W972" s="3" t="str">
        <f t="shared" si="494"/>
        <v xml:space="preserve"> </v>
      </c>
      <c r="X972" s="3" t="str">
        <f t="shared" si="495"/>
        <v xml:space="preserve"> </v>
      </c>
      <c r="Y972" s="3">
        <f t="shared" si="496"/>
        <v>0</v>
      </c>
      <c r="AA972" s="16" t="str">
        <f t="shared" si="497"/>
        <v>UprStage</v>
      </c>
      <c r="AC972" s="3">
        <f t="shared" si="498"/>
        <v>2.3982428571428556</v>
      </c>
      <c r="AD972" s="3">
        <f t="shared" si="499"/>
        <v>19.801588161411491</v>
      </c>
      <c r="AE972" s="3">
        <f t="shared" si="500"/>
        <v>2.4246571428571926</v>
      </c>
      <c r="AF972" s="3">
        <f t="shared" si="502"/>
        <v>11.455876646353975</v>
      </c>
      <c r="AH972" s="28">
        <f t="shared" si="503"/>
        <v>0.26300000000000001</v>
      </c>
      <c r="AI972" s="28">
        <f t="shared" si="504"/>
        <v>2.5446900494077322E-4</v>
      </c>
      <c r="AJ972" s="40">
        <f t="shared" si="501"/>
        <v>1.1455876646353974E-2</v>
      </c>
      <c r="AK972" s="28"/>
      <c r="AM972" s="14">
        <f>Rho_Coef0+Rho_Coef1*Solution!I972+Rho_Coef2*Solution!I972^2</f>
        <v>0.94917081763090183</v>
      </c>
      <c r="AO972" s="3" t="str">
        <f t="shared" si="482"/>
        <v xml:space="preserve"> </v>
      </c>
      <c r="AP972" s="3" t="str">
        <f t="shared" si="483"/>
        <v xml:space="preserve"> </v>
      </c>
      <c r="AQ972" s="3" t="str">
        <f t="shared" si="484"/>
        <v xml:space="preserve"> </v>
      </c>
      <c r="AR972" s="3" t="str">
        <f t="shared" si="485"/>
        <v xml:space="preserve"> </v>
      </c>
    </row>
    <row r="973" spans="1:44">
      <c r="A973" s="3">
        <f t="shared" si="486"/>
        <v>9.6999999999998376</v>
      </c>
      <c r="B973" s="3">
        <f t="shared" si="475"/>
        <v>0</v>
      </c>
      <c r="C973" s="3">
        <f t="shared" si="476"/>
        <v>4.8229000000000486</v>
      </c>
      <c r="D973" s="14">
        <f t="shared" si="487"/>
        <v>-1.3750474498071853E-2</v>
      </c>
      <c r="E973" s="14">
        <f t="shared" si="480"/>
        <v>-0.1123437727139672</v>
      </c>
      <c r="F973" s="14">
        <f t="shared" si="477"/>
        <v>-0.12609424721203905</v>
      </c>
      <c r="G973" s="3">
        <f t="shared" si="481"/>
        <v>-11.006948756922123</v>
      </c>
      <c r="H973" s="3">
        <f t="shared" si="478"/>
        <v>18.423966076130853</v>
      </c>
      <c r="I973" s="3">
        <f t="shared" si="479"/>
        <v>540.43959783954233</v>
      </c>
      <c r="P973" s="3" t="str">
        <f t="shared" ref="P973:P1036" si="505">IF($A973&lt;$L$4,$M$3+($A973-$L$3)*$N$3," ")</f>
        <v xml:space="preserve"> </v>
      </c>
      <c r="Q973" s="3" t="str">
        <f t="shared" si="488"/>
        <v xml:space="preserve"> </v>
      </c>
      <c r="R973" s="3" t="str">
        <f t="shared" si="489"/>
        <v xml:space="preserve"> </v>
      </c>
      <c r="S973" s="3" t="str">
        <f t="shared" si="490"/>
        <v xml:space="preserve"> </v>
      </c>
      <c r="T973" s="3" t="str">
        <f t="shared" si="491"/>
        <v xml:space="preserve"> </v>
      </c>
      <c r="U973" s="3" t="str">
        <f t="shared" si="492"/>
        <v xml:space="preserve"> </v>
      </c>
      <c r="V973" s="3" t="str">
        <f t="shared" si="493"/>
        <v xml:space="preserve"> </v>
      </c>
      <c r="W973" s="3" t="str">
        <f t="shared" si="494"/>
        <v xml:space="preserve"> </v>
      </c>
      <c r="X973" s="3" t="str">
        <f t="shared" si="495"/>
        <v xml:space="preserve"> </v>
      </c>
      <c r="Y973" s="3">
        <f t="shared" si="496"/>
        <v>0</v>
      </c>
      <c r="AA973" s="16" t="str">
        <f t="shared" si="497"/>
        <v>UprStage</v>
      </c>
      <c r="AC973" s="3">
        <f t="shared" si="498"/>
        <v>2.3982428571428556</v>
      </c>
      <c r="AD973" s="3">
        <f t="shared" si="499"/>
        <v>19.801588161411491</v>
      </c>
      <c r="AE973" s="3">
        <f t="shared" si="500"/>
        <v>2.4246571428571926</v>
      </c>
      <c r="AF973" s="3">
        <f t="shared" si="502"/>
        <v>11.455876646353975</v>
      </c>
      <c r="AH973" s="28">
        <f t="shared" si="503"/>
        <v>0.26300000000000001</v>
      </c>
      <c r="AI973" s="28">
        <f t="shared" si="504"/>
        <v>2.5446900494077322E-4</v>
      </c>
      <c r="AJ973" s="40">
        <f t="shared" si="501"/>
        <v>1.1455876646353974E-2</v>
      </c>
      <c r="AK973" s="28"/>
      <c r="AM973" s="14">
        <f>Rho_Coef0+Rho_Coef1*Solution!I973+Rho_Coef2*Solution!I973^2</f>
        <v>0.94915376776926363</v>
      </c>
      <c r="AO973" s="3" t="str">
        <f t="shared" si="482"/>
        <v xml:space="preserve"> </v>
      </c>
      <c r="AP973" s="3" t="str">
        <f t="shared" si="483"/>
        <v xml:space="preserve"> </v>
      </c>
      <c r="AQ973" s="3" t="str">
        <f t="shared" si="484"/>
        <v xml:space="preserve"> </v>
      </c>
      <c r="AR973" s="3" t="str">
        <f t="shared" si="485"/>
        <v xml:space="preserve"> </v>
      </c>
    </row>
    <row r="974" spans="1:44">
      <c r="A974" s="3">
        <f t="shared" si="486"/>
        <v>9.7099999999998374</v>
      </c>
      <c r="B974" s="3">
        <f t="shared" si="475"/>
        <v>0</v>
      </c>
      <c r="C974" s="3">
        <f t="shared" si="476"/>
        <v>4.8229000000000486</v>
      </c>
      <c r="D974" s="14">
        <f t="shared" si="487"/>
        <v>-1.35864235142669E-2</v>
      </c>
      <c r="E974" s="14">
        <f t="shared" si="480"/>
        <v>-0.1123437727139672</v>
      </c>
      <c r="F974" s="14">
        <f t="shared" si="477"/>
        <v>-0.12593019622823409</v>
      </c>
      <c r="G974" s="3">
        <f t="shared" si="481"/>
        <v>-10.992628509867336</v>
      </c>
      <c r="H974" s="3">
        <f t="shared" si="478"/>
        <v>18.313896588561633</v>
      </c>
      <c r="I974" s="3">
        <f t="shared" si="479"/>
        <v>540.62328786887815</v>
      </c>
      <c r="P974" s="3" t="str">
        <f t="shared" si="505"/>
        <v xml:space="preserve"> </v>
      </c>
      <c r="Q974" s="3" t="str">
        <f t="shared" si="488"/>
        <v xml:space="preserve"> </v>
      </c>
      <c r="R974" s="3" t="str">
        <f t="shared" si="489"/>
        <v xml:space="preserve"> </v>
      </c>
      <c r="S974" s="3" t="str">
        <f t="shared" si="490"/>
        <v xml:space="preserve"> </v>
      </c>
      <c r="T974" s="3" t="str">
        <f t="shared" si="491"/>
        <v xml:space="preserve"> </v>
      </c>
      <c r="U974" s="3" t="str">
        <f t="shared" si="492"/>
        <v xml:space="preserve"> </v>
      </c>
      <c r="V974" s="3" t="str">
        <f t="shared" si="493"/>
        <v xml:space="preserve"> </v>
      </c>
      <c r="W974" s="3" t="str">
        <f t="shared" si="494"/>
        <v xml:space="preserve"> </v>
      </c>
      <c r="X974" s="3" t="str">
        <f t="shared" si="495"/>
        <v xml:space="preserve"> </v>
      </c>
      <c r="Y974" s="3">
        <f t="shared" si="496"/>
        <v>0</v>
      </c>
      <c r="AA974" s="16" t="str">
        <f t="shared" si="497"/>
        <v>UprStage</v>
      </c>
      <c r="AC974" s="3">
        <f t="shared" si="498"/>
        <v>2.3982428571428556</v>
      </c>
      <c r="AD974" s="3">
        <f t="shared" si="499"/>
        <v>19.801588161411491</v>
      </c>
      <c r="AE974" s="3">
        <f t="shared" si="500"/>
        <v>2.4246571428571926</v>
      </c>
      <c r="AF974" s="3">
        <f t="shared" si="502"/>
        <v>11.455876646353975</v>
      </c>
      <c r="AH974" s="28">
        <f t="shared" si="503"/>
        <v>0.26300000000000001</v>
      </c>
      <c r="AI974" s="28">
        <f t="shared" si="504"/>
        <v>2.5446900494077322E-4</v>
      </c>
      <c r="AJ974" s="40">
        <f t="shared" si="501"/>
        <v>1.1455876646353974E-2</v>
      </c>
      <c r="AK974" s="28"/>
      <c r="AM974" s="14">
        <f>Rho_Coef0+Rho_Coef1*Solution!I974+Rho_Coef2*Solution!I974^2</f>
        <v>0.94913681976101849</v>
      </c>
      <c r="AO974" s="3" t="str">
        <f t="shared" si="482"/>
        <v xml:space="preserve"> </v>
      </c>
      <c r="AP974" s="3" t="str">
        <f t="shared" si="483"/>
        <v xml:space="preserve"> </v>
      </c>
      <c r="AQ974" s="3" t="str">
        <f t="shared" si="484"/>
        <v xml:space="preserve"> </v>
      </c>
      <c r="AR974" s="3" t="str">
        <f t="shared" si="485"/>
        <v xml:space="preserve"> </v>
      </c>
    </row>
    <row r="975" spans="1:44">
      <c r="A975" s="3">
        <f t="shared" si="486"/>
        <v>9.7199999999998372</v>
      </c>
      <c r="B975" s="3">
        <f t="shared" si="475"/>
        <v>0</v>
      </c>
      <c r="C975" s="3">
        <f t="shared" si="476"/>
        <v>4.8229000000000486</v>
      </c>
      <c r="D975" s="14">
        <f t="shared" si="487"/>
        <v>-1.3423572570732576E-2</v>
      </c>
      <c r="E975" s="14">
        <f t="shared" si="480"/>
        <v>-0.1123437727139672</v>
      </c>
      <c r="F975" s="14">
        <f t="shared" si="477"/>
        <v>-0.12576734528469977</v>
      </c>
      <c r="G975" s="3">
        <f t="shared" si="481"/>
        <v>-10.978413016059084</v>
      </c>
      <c r="H975" s="3">
        <f t="shared" si="478"/>
        <v>18.20397030346296</v>
      </c>
      <c r="I975" s="3">
        <f t="shared" si="479"/>
        <v>540.80587791411301</v>
      </c>
      <c r="P975" s="3" t="str">
        <f t="shared" si="505"/>
        <v xml:space="preserve"> </v>
      </c>
      <c r="Q975" s="3" t="str">
        <f t="shared" si="488"/>
        <v xml:space="preserve"> </v>
      </c>
      <c r="R975" s="3" t="str">
        <f t="shared" si="489"/>
        <v xml:space="preserve"> </v>
      </c>
      <c r="S975" s="3" t="str">
        <f t="shared" si="490"/>
        <v xml:space="preserve"> </v>
      </c>
      <c r="T975" s="3" t="str">
        <f t="shared" si="491"/>
        <v xml:space="preserve"> </v>
      </c>
      <c r="U975" s="3" t="str">
        <f t="shared" si="492"/>
        <v xml:space="preserve"> </v>
      </c>
      <c r="V975" s="3" t="str">
        <f t="shared" si="493"/>
        <v xml:space="preserve"> </v>
      </c>
      <c r="W975" s="3" t="str">
        <f t="shared" si="494"/>
        <v xml:space="preserve"> </v>
      </c>
      <c r="X975" s="3" t="str">
        <f t="shared" si="495"/>
        <v xml:space="preserve"> </v>
      </c>
      <c r="Y975" s="3">
        <f t="shared" si="496"/>
        <v>0</v>
      </c>
      <c r="AA975" s="16" t="str">
        <f t="shared" si="497"/>
        <v>UprStage</v>
      </c>
      <c r="AC975" s="3">
        <f t="shared" si="498"/>
        <v>2.3982428571428556</v>
      </c>
      <c r="AD975" s="3">
        <f t="shared" si="499"/>
        <v>19.801588161411491</v>
      </c>
      <c r="AE975" s="3">
        <f t="shared" si="500"/>
        <v>2.4246571428571926</v>
      </c>
      <c r="AF975" s="3">
        <f t="shared" si="502"/>
        <v>11.455876646353975</v>
      </c>
      <c r="AH975" s="28">
        <f t="shared" si="503"/>
        <v>0.26300000000000001</v>
      </c>
      <c r="AI975" s="28">
        <f t="shared" si="504"/>
        <v>2.5446900494077322E-4</v>
      </c>
      <c r="AJ975" s="40">
        <f t="shared" si="501"/>
        <v>1.1455876646353974E-2</v>
      </c>
      <c r="AK975" s="28"/>
      <c r="AM975" s="14">
        <f>Rho_Coef0+Rho_Coef1*Solution!I975+Rho_Coef2*Solution!I975^2</f>
        <v>0.94911997346942734</v>
      </c>
      <c r="AO975" s="3" t="str">
        <f t="shared" si="482"/>
        <v xml:space="preserve"> </v>
      </c>
      <c r="AP975" s="3" t="str">
        <f t="shared" si="483"/>
        <v xml:space="preserve"> </v>
      </c>
      <c r="AQ975" s="3" t="str">
        <f t="shared" si="484"/>
        <v xml:space="preserve"> </v>
      </c>
      <c r="AR975" s="3" t="str">
        <f t="shared" si="485"/>
        <v xml:space="preserve"> </v>
      </c>
    </row>
    <row r="976" spans="1:44">
      <c r="A976" s="3">
        <f t="shared" si="486"/>
        <v>9.729999999999837</v>
      </c>
      <c r="B976" s="3">
        <f t="shared" si="475"/>
        <v>0</v>
      </c>
      <c r="C976" s="3">
        <f t="shared" si="476"/>
        <v>4.8229000000000486</v>
      </c>
      <c r="D976" s="14">
        <f t="shared" si="487"/>
        <v>-1.3261916187882861E-2</v>
      </c>
      <c r="E976" s="14">
        <f t="shared" si="480"/>
        <v>-0.1123437727139672</v>
      </c>
      <c r="F976" s="14">
        <f t="shared" si="477"/>
        <v>-0.12560568890185006</v>
      </c>
      <c r="G976" s="3">
        <f t="shared" si="481"/>
        <v>-10.964301797176402</v>
      </c>
      <c r="H976" s="3">
        <f t="shared" si="478"/>
        <v>18.094186173302369</v>
      </c>
      <c r="I976" s="3">
        <f t="shared" si="479"/>
        <v>540.98736940205777</v>
      </c>
      <c r="P976" s="3" t="str">
        <f t="shared" si="505"/>
        <v xml:space="preserve"> </v>
      </c>
      <c r="Q976" s="3" t="str">
        <f t="shared" si="488"/>
        <v xml:space="preserve"> </v>
      </c>
      <c r="R976" s="3" t="str">
        <f t="shared" si="489"/>
        <v xml:space="preserve"> </v>
      </c>
      <c r="S976" s="3" t="str">
        <f t="shared" si="490"/>
        <v xml:space="preserve"> </v>
      </c>
      <c r="T976" s="3" t="str">
        <f t="shared" si="491"/>
        <v xml:space="preserve"> </v>
      </c>
      <c r="U976" s="3" t="str">
        <f t="shared" si="492"/>
        <v xml:space="preserve"> </v>
      </c>
      <c r="V976" s="3" t="str">
        <f t="shared" si="493"/>
        <v xml:space="preserve"> </v>
      </c>
      <c r="W976" s="3" t="str">
        <f t="shared" si="494"/>
        <v xml:space="preserve"> </v>
      </c>
      <c r="X976" s="3" t="str">
        <f t="shared" si="495"/>
        <v xml:space="preserve"> </v>
      </c>
      <c r="Y976" s="3">
        <f t="shared" si="496"/>
        <v>0</v>
      </c>
      <c r="AA976" s="16" t="str">
        <f t="shared" si="497"/>
        <v>UprStage</v>
      </c>
      <c r="AC976" s="3">
        <f t="shared" si="498"/>
        <v>2.3982428571428556</v>
      </c>
      <c r="AD976" s="3">
        <f t="shared" si="499"/>
        <v>19.801588161411491</v>
      </c>
      <c r="AE976" s="3">
        <f t="shared" si="500"/>
        <v>2.4246571428571926</v>
      </c>
      <c r="AF976" s="3">
        <f t="shared" si="502"/>
        <v>11.455876646353975</v>
      </c>
      <c r="AH976" s="28">
        <f t="shared" si="503"/>
        <v>0.26300000000000001</v>
      </c>
      <c r="AI976" s="28">
        <f t="shared" si="504"/>
        <v>2.5446900494077322E-4</v>
      </c>
      <c r="AJ976" s="40">
        <f t="shared" si="501"/>
        <v>1.1455876646353974E-2</v>
      </c>
      <c r="AK976" s="28"/>
      <c r="AM976" s="14">
        <f>Rho_Coef0+Rho_Coef1*Solution!I976+Rho_Coef2*Solution!I976^2</f>
        <v>0.94910322875875086</v>
      </c>
      <c r="AO976" s="3" t="str">
        <f t="shared" si="482"/>
        <v xml:space="preserve"> </v>
      </c>
      <c r="AP976" s="3" t="str">
        <f t="shared" si="483"/>
        <v xml:space="preserve"> </v>
      </c>
      <c r="AQ976" s="3" t="str">
        <f t="shared" si="484"/>
        <v xml:space="preserve"> </v>
      </c>
      <c r="AR976" s="3" t="str">
        <f t="shared" si="485"/>
        <v xml:space="preserve"> </v>
      </c>
    </row>
    <row r="977" spans="1:44">
      <c r="A977" s="3">
        <f t="shared" si="486"/>
        <v>9.7399999999998368</v>
      </c>
      <c r="B977" s="3">
        <f t="shared" si="475"/>
        <v>0</v>
      </c>
      <c r="C977" s="3">
        <f t="shared" si="476"/>
        <v>4.8229000000000486</v>
      </c>
      <c r="D977" s="14">
        <f t="shared" si="487"/>
        <v>-1.3101448936555063E-2</v>
      </c>
      <c r="E977" s="14">
        <f t="shared" si="480"/>
        <v>-0.1123437727139672</v>
      </c>
      <c r="F977" s="14">
        <f t="shared" si="477"/>
        <v>-0.12544522165052227</v>
      </c>
      <c r="G977" s="3">
        <f t="shared" si="481"/>
        <v>-10.950294379299844</v>
      </c>
      <c r="H977" s="3">
        <f t="shared" si="478"/>
        <v>17.984543155330606</v>
      </c>
      <c r="I977" s="3">
        <f t="shared" si="479"/>
        <v>541.16776374907181</v>
      </c>
      <c r="P977" s="3" t="str">
        <f t="shared" si="505"/>
        <v xml:space="preserve"> </v>
      </c>
      <c r="Q977" s="3" t="str">
        <f t="shared" si="488"/>
        <v xml:space="preserve"> </v>
      </c>
      <c r="R977" s="3" t="str">
        <f t="shared" si="489"/>
        <v xml:space="preserve"> </v>
      </c>
      <c r="S977" s="3" t="str">
        <f t="shared" si="490"/>
        <v xml:space="preserve"> </v>
      </c>
      <c r="T977" s="3" t="str">
        <f t="shared" si="491"/>
        <v xml:space="preserve"> </v>
      </c>
      <c r="U977" s="3" t="str">
        <f t="shared" si="492"/>
        <v xml:space="preserve"> </v>
      </c>
      <c r="V977" s="3" t="str">
        <f t="shared" si="493"/>
        <v xml:space="preserve"> </v>
      </c>
      <c r="W977" s="3" t="str">
        <f t="shared" si="494"/>
        <v xml:space="preserve"> </v>
      </c>
      <c r="X977" s="3" t="str">
        <f t="shared" si="495"/>
        <v xml:space="preserve"> </v>
      </c>
      <c r="Y977" s="3">
        <f t="shared" si="496"/>
        <v>0</v>
      </c>
      <c r="AA977" s="16" t="str">
        <f t="shared" si="497"/>
        <v>UprStage</v>
      </c>
      <c r="AC977" s="3">
        <f t="shared" si="498"/>
        <v>2.3982428571428556</v>
      </c>
      <c r="AD977" s="3">
        <f t="shared" si="499"/>
        <v>19.801588161411491</v>
      </c>
      <c r="AE977" s="3">
        <f t="shared" si="500"/>
        <v>2.4246571428571926</v>
      </c>
      <c r="AF977" s="3">
        <f t="shared" si="502"/>
        <v>11.455876646353975</v>
      </c>
      <c r="AH977" s="28">
        <f t="shared" si="503"/>
        <v>0.26300000000000001</v>
      </c>
      <c r="AI977" s="28">
        <f t="shared" si="504"/>
        <v>2.5446900494077322E-4</v>
      </c>
      <c r="AJ977" s="40">
        <f t="shared" si="501"/>
        <v>1.1455876646353974E-2</v>
      </c>
      <c r="AK977" s="28"/>
      <c r="AM977" s="14">
        <f>Rho_Coef0+Rho_Coef1*Solution!I977+Rho_Coef2*Solution!I977^2</f>
        <v>0.9490865854942464</v>
      </c>
      <c r="AO977" s="3" t="str">
        <f t="shared" si="482"/>
        <v xml:space="preserve"> </v>
      </c>
      <c r="AP977" s="3" t="str">
        <f t="shared" si="483"/>
        <v xml:space="preserve"> </v>
      </c>
      <c r="AQ977" s="3" t="str">
        <f t="shared" si="484"/>
        <v xml:space="preserve"> </v>
      </c>
      <c r="AR977" s="3" t="str">
        <f t="shared" si="485"/>
        <v xml:space="preserve"> </v>
      </c>
    </row>
    <row r="978" spans="1:44">
      <c r="A978" s="3">
        <f t="shared" si="486"/>
        <v>9.7499999999998366</v>
      </c>
      <c r="B978" s="3">
        <f t="shared" si="475"/>
        <v>0</v>
      </c>
      <c r="C978" s="3">
        <f t="shared" si="476"/>
        <v>4.8229000000000486</v>
      </c>
      <c r="D978" s="14">
        <f t="shared" si="487"/>
        <v>-1.2942165437601107E-2</v>
      </c>
      <c r="E978" s="14">
        <f t="shared" si="480"/>
        <v>-0.1123437727139672</v>
      </c>
      <c r="F978" s="14">
        <f t="shared" si="477"/>
        <v>-0.1252859381515683</v>
      </c>
      <c r="G978" s="3">
        <f t="shared" si="481"/>
        <v>-10.93639029287581</v>
      </c>
      <c r="H978" s="3">
        <f t="shared" si="478"/>
        <v>17.875040211537605</v>
      </c>
      <c r="I978" s="3">
        <f t="shared" si="479"/>
        <v>541.34706236111049</v>
      </c>
      <c r="P978" s="3" t="str">
        <f t="shared" si="505"/>
        <v xml:space="preserve"> </v>
      </c>
      <c r="Q978" s="3" t="str">
        <f t="shared" si="488"/>
        <v xml:space="preserve"> </v>
      </c>
      <c r="R978" s="3" t="str">
        <f t="shared" si="489"/>
        <v xml:space="preserve"> </v>
      </c>
      <c r="S978" s="3" t="str">
        <f t="shared" si="490"/>
        <v xml:space="preserve"> </v>
      </c>
      <c r="T978" s="3" t="str">
        <f t="shared" si="491"/>
        <v xml:space="preserve"> </v>
      </c>
      <c r="U978" s="3" t="str">
        <f t="shared" si="492"/>
        <v xml:space="preserve"> </v>
      </c>
      <c r="V978" s="3" t="str">
        <f t="shared" si="493"/>
        <v xml:space="preserve"> </v>
      </c>
      <c r="W978" s="3" t="str">
        <f t="shared" si="494"/>
        <v xml:space="preserve"> </v>
      </c>
      <c r="X978" s="3" t="str">
        <f t="shared" si="495"/>
        <v xml:space="preserve"> </v>
      </c>
      <c r="Y978" s="3">
        <f t="shared" si="496"/>
        <v>0</v>
      </c>
      <c r="AA978" s="16" t="str">
        <f t="shared" si="497"/>
        <v>UprStage</v>
      </c>
      <c r="AC978" s="3">
        <f t="shared" si="498"/>
        <v>2.3982428571428556</v>
      </c>
      <c r="AD978" s="3">
        <f t="shared" si="499"/>
        <v>19.801588161411491</v>
      </c>
      <c r="AE978" s="3">
        <f t="shared" si="500"/>
        <v>2.4246571428571926</v>
      </c>
      <c r="AF978" s="3">
        <f t="shared" si="502"/>
        <v>11.455876646353975</v>
      </c>
      <c r="AH978" s="28">
        <f t="shared" si="503"/>
        <v>0.26300000000000001</v>
      </c>
      <c r="AI978" s="28">
        <f t="shared" si="504"/>
        <v>2.5446900494077322E-4</v>
      </c>
      <c r="AJ978" s="40">
        <f t="shared" si="501"/>
        <v>1.1455876646353974E-2</v>
      </c>
      <c r="AK978" s="28"/>
      <c r="AM978" s="14">
        <f>Rho_Coef0+Rho_Coef1*Solution!I978+Rho_Coef2*Solution!I978^2</f>
        <v>0.94907004354216207</v>
      </c>
      <c r="AO978" s="3" t="str">
        <f t="shared" si="482"/>
        <v xml:space="preserve"> </v>
      </c>
      <c r="AP978" s="3" t="str">
        <f t="shared" si="483"/>
        <v xml:space="preserve"> </v>
      </c>
      <c r="AQ978" s="3" t="str">
        <f t="shared" si="484"/>
        <v xml:space="preserve"> </v>
      </c>
      <c r="AR978" s="3" t="str">
        <f t="shared" si="485"/>
        <v xml:space="preserve"> </v>
      </c>
    </row>
    <row r="979" spans="1:44">
      <c r="A979" s="3">
        <f t="shared" si="486"/>
        <v>9.7599999999998364</v>
      </c>
      <c r="B979" s="3">
        <f t="shared" si="475"/>
        <v>0</v>
      </c>
      <c r="C979" s="3">
        <f t="shared" si="476"/>
        <v>4.8229000000000486</v>
      </c>
      <c r="D979" s="14">
        <f t="shared" si="487"/>
        <v>-1.2784060361483471E-2</v>
      </c>
      <c r="E979" s="14">
        <f t="shared" si="480"/>
        <v>-0.1123437727139672</v>
      </c>
      <c r="F979" s="14">
        <f t="shared" si="477"/>
        <v>-0.12512783307545067</v>
      </c>
      <c r="G979" s="3">
        <f t="shared" si="481"/>
        <v>-10.922589072681287</v>
      </c>
      <c r="H979" s="3">
        <f t="shared" si="478"/>
        <v>17.765676308608846</v>
      </c>
      <c r="I979" s="3">
        <f t="shared" si="479"/>
        <v>541.52526663377228</v>
      </c>
      <c r="P979" s="3" t="str">
        <f t="shared" si="505"/>
        <v xml:space="preserve"> </v>
      </c>
      <c r="Q979" s="3" t="str">
        <f t="shared" si="488"/>
        <v xml:space="preserve"> </v>
      </c>
      <c r="R979" s="3" t="str">
        <f t="shared" si="489"/>
        <v xml:space="preserve"> </v>
      </c>
      <c r="S979" s="3" t="str">
        <f t="shared" si="490"/>
        <v xml:space="preserve"> </v>
      </c>
      <c r="T979" s="3" t="str">
        <f t="shared" si="491"/>
        <v xml:space="preserve"> </v>
      </c>
      <c r="U979" s="3" t="str">
        <f t="shared" si="492"/>
        <v xml:space="preserve"> </v>
      </c>
      <c r="V979" s="3" t="str">
        <f t="shared" si="493"/>
        <v xml:space="preserve"> </v>
      </c>
      <c r="W979" s="3" t="str">
        <f t="shared" si="494"/>
        <v xml:space="preserve"> </v>
      </c>
      <c r="X979" s="3" t="str">
        <f t="shared" si="495"/>
        <v xml:space="preserve"> </v>
      </c>
      <c r="Y979" s="3">
        <f t="shared" si="496"/>
        <v>0</v>
      </c>
      <c r="AA979" s="16" t="str">
        <f t="shared" si="497"/>
        <v>UprStage</v>
      </c>
      <c r="AC979" s="3">
        <f t="shared" si="498"/>
        <v>2.3982428571428556</v>
      </c>
      <c r="AD979" s="3">
        <f t="shared" si="499"/>
        <v>19.801588161411491</v>
      </c>
      <c r="AE979" s="3">
        <f t="shared" si="500"/>
        <v>2.4246571428571926</v>
      </c>
      <c r="AF979" s="3">
        <f t="shared" si="502"/>
        <v>11.455876646353975</v>
      </c>
      <c r="AH979" s="28">
        <f t="shared" si="503"/>
        <v>0.26300000000000001</v>
      </c>
      <c r="AI979" s="28">
        <f t="shared" si="504"/>
        <v>2.5446900494077322E-4</v>
      </c>
      <c r="AJ979" s="40">
        <f t="shared" si="501"/>
        <v>1.1455876646353974E-2</v>
      </c>
      <c r="AK979" s="28"/>
      <c r="AM979" s="14">
        <f>Rho_Coef0+Rho_Coef1*Solution!I979+Rho_Coef2*Solution!I979^2</f>
        <v>0.94905360276973338</v>
      </c>
      <c r="AO979" s="3" t="str">
        <f t="shared" si="482"/>
        <v xml:space="preserve"> </v>
      </c>
      <c r="AP979" s="3" t="str">
        <f t="shared" si="483"/>
        <v xml:space="preserve"> </v>
      </c>
      <c r="AQ979" s="3" t="str">
        <f t="shared" si="484"/>
        <v xml:space="preserve"> </v>
      </c>
      <c r="AR979" s="3" t="str">
        <f t="shared" si="485"/>
        <v xml:space="preserve"> </v>
      </c>
    </row>
    <row r="980" spans="1:44">
      <c r="A980" s="3">
        <f t="shared" si="486"/>
        <v>9.7699999999998361</v>
      </c>
      <c r="B980" s="3">
        <f t="shared" si="475"/>
        <v>0</v>
      </c>
      <c r="C980" s="3">
        <f t="shared" si="476"/>
        <v>4.8229000000000486</v>
      </c>
      <c r="D980" s="14">
        <f t="shared" si="487"/>
        <v>-1.2627128427875835E-2</v>
      </c>
      <c r="E980" s="14">
        <f t="shared" si="480"/>
        <v>-0.1123437727139672</v>
      </c>
      <c r="F980" s="14">
        <f t="shared" si="477"/>
        <v>-0.12497090114184303</v>
      </c>
      <c r="G980" s="3">
        <f t="shared" si="481"/>
        <v>-10.908890257788968</v>
      </c>
      <c r="H980" s="3">
        <f t="shared" si="478"/>
        <v>17.656450417882034</v>
      </c>
      <c r="I980" s="3">
        <f t="shared" si="479"/>
        <v>541.7023779523455</v>
      </c>
      <c r="P980" s="3" t="str">
        <f t="shared" si="505"/>
        <v xml:space="preserve"> </v>
      </c>
      <c r="Q980" s="3" t="str">
        <f t="shared" si="488"/>
        <v xml:space="preserve"> </v>
      </c>
      <c r="R980" s="3" t="str">
        <f t="shared" si="489"/>
        <v xml:space="preserve"> </v>
      </c>
      <c r="S980" s="3" t="str">
        <f t="shared" si="490"/>
        <v xml:space="preserve"> </v>
      </c>
      <c r="T980" s="3" t="str">
        <f t="shared" si="491"/>
        <v xml:space="preserve"> </v>
      </c>
      <c r="U980" s="3" t="str">
        <f t="shared" si="492"/>
        <v xml:space="preserve"> </v>
      </c>
      <c r="V980" s="3" t="str">
        <f t="shared" si="493"/>
        <v xml:space="preserve"> </v>
      </c>
      <c r="W980" s="3" t="str">
        <f t="shared" si="494"/>
        <v xml:space="preserve"> </v>
      </c>
      <c r="X980" s="3" t="str">
        <f t="shared" si="495"/>
        <v xml:space="preserve"> </v>
      </c>
      <c r="Y980" s="3">
        <f t="shared" si="496"/>
        <v>0</v>
      </c>
      <c r="AA980" s="16" t="str">
        <f t="shared" si="497"/>
        <v>UprStage</v>
      </c>
      <c r="AC980" s="3">
        <f t="shared" si="498"/>
        <v>2.3982428571428556</v>
      </c>
      <c r="AD980" s="3">
        <f t="shared" si="499"/>
        <v>19.801588161411491</v>
      </c>
      <c r="AE980" s="3">
        <f t="shared" si="500"/>
        <v>2.4246571428571926</v>
      </c>
      <c r="AF980" s="3">
        <f t="shared" si="502"/>
        <v>11.455876646353975</v>
      </c>
      <c r="AH980" s="28">
        <f t="shared" si="503"/>
        <v>0.26300000000000001</v>
      </c>
      <c r="AI980" s="28">
        <f t="shared" si="504"/>
        <v>2.5446900494077322E-4</v>
      </c>
      <c r="AJ980" s="40">
        <f t="shared" si="501"/>
        <v>1.1455876646353974E-2</v>
      </c>
      <c r="AK980" s="28"/>
      <c r="AM980" s="14">
        <f>Rho_Coef0+Rho_Coef1*Solution!I980+Rho_Coef2*Solution!I980^2</f>
        <v>0.94903726304517777</v>
      </c>
      <c r="AO980" s="3" t="str">
        <f t="shared" si="482"/>
        <v xml:space="preserve"> </v>
      </c>
      <c r="AP980" s="3" t="str">
        <f t="shared" si="483"/>
        <v xml:space="preserve"> </v>
      </c>
      <c r="AQ980" s="3" t="str">
        <f t="shared" si="484"/>
        <v xml:space="preserve"> </v>
      </c>
      <c r="AR980" s="3" t="str">
        <f t="shared" si="485"/>
        <v xml:space="preserve"> </v>
      </c>
    </row>
    <row r="981" spans="1:44">
      <c r="A981" s="3">
        <f t="shared" si="486"/>
        <v>9.7799999999998359</v>
      </c>
      <c r="B981" s="3">
        <f t="shared" si="475"/>
        <v>0</v>
      </c>
      <c r="C981" s="3">
        <f t="shared" si="476"/>
        <v>4.8229000000000486</v>
      </c>
      <c r="D981" s="14">
        <f t="shared" si="487"/>
        <v>-1.247136440526826E-2</v>
      </c>
      <c r="E981" s="14">
        <f t="shared" si="480"/>
        <v>-0.1123437727139672</v>
      </c>
      <c r="F981" s="14">
        <f t="shared" si="477"/>
        <v>-0.12481513711923546</v>
      </c>
      <c r="G981" s="3">
        <f t="shared" si="481"/>
        <v>-10.895293391532807</v>
      </c>
      <c r="H981" s="3">
        <f t="shared" si="478"/>
        <v>17.547361515304143</v>
      </c>
      <c r="I981" s="3">
        <f t="shared" si="479"/>
        <v>541.87839769185473</v>
      </c>
      <c r="P981" s="3" t="str">
        <f t="shared" si="505"/>
        <v xml:space="preserve"> </v>
      </c>
      <c r="Q981" s="3" t="str">
        <f t="shared" si="488"/>
        <v xml:space="preserve"> </v>
      </c>
      <c r="R981" s="3" t="str">
        <f t="shared" si="489"/>
        <v xml:space="preserve"> </v>
      </c>
      <c r="S981" s="3" t="str">
        <f t="shared" si="490"/>
        <v xml:space="preserve"> </v>
      </c>
      <c r="T981" s="3" t="str">
        <f t="shared" si="491"/>
        <v xml:space="preserve"> </v>
      </c>
      <c r="U981" s="3" t="str">
        <f t="shared" si="492"/>
        <v xml:space="preserve"> </v>
      </c>
      <c r="V981" s="3" t="str">
        <f t="shared" si="493"/>
        <v xml:space="preserve"> </v>
      </c>
      <c r="W981" s="3" t="str">
        <f t="shared" si="494"/>
        <v xml:space="preserve"> </v>
      </c>
      <c r="X981" s="3" t="str">
        <f t="shared" si="495"/>
        <v xml:space="preserve"> </v>
      </c>
      <c r="Y981" s="3">
        <f t="shared" si="496"/>
        <v>0</v>
      </c>
      <c r="AA981" s="16" t="str">
        <f t="shared" si="497"/>
        <v>UprStage</v>
      </c>
      <c r="AC981" s="3">
        <f t="shared" si="498"/>
        <v>2.3982428571428556</v>
      </c>
      <c r="AD981" s="3">
        <f t="shared" si="499"/>
        <v>19.801588161411491</v>
      </c>
      <c r="AE981" s="3">
        <f t="shared" si="500"/>
        <v>2.4246571428571926</v>
      </c>
      <c r="AF981" s="3">
        <f t="shared" si="502"/>
        <v>11.455876646353975</v>
      </c>
      <c r="AH981" s="28">
        <f t="shared" si="503"/>
        <v>0.26300000000000001</v>
      </c>
      <c r="AI981" s="28">
        <f t="shared" si="504"/>
        <v>2.5446900494077322E-4</v>
      </c>
      <c r="AJ981" s="40">
        <f t="shared" si="501"/>
        <v>1.1455876646353974E-2</v>
      </c>
      <c r="AK981" s="28"/>
      <c r="AM981" s="14">
        <f>Rho_Coef0+Rho_Coef1*Solution!I981+Rho_Coef2*Solution!I981^2</f>
        <v>0.9490210242376913</v>
      </c>
      <c r="AO981" s="3" t="str">
        <f t="shared" si="482"/>
        <v xml:space="preserve"> </v>
      </c>
      <c r="AP981" s="3" t="str">
        <f t="shared" si="483"/>
        <v xml:space="preserve"> </v>
      </c>
      <c r="AQ981" s="3" t="str">
        <f t="shared" si="484"/>
        <v xml:space="preserve"> </v>
      </c>
      <c r="AR981" s="3" t="str">
        <f t="shared" si="485"/>
        <v xml:space="preserve"> </v>
      </c>
    </row>
    <row r="982" spans="1:44">
      <c r="A982" s="3">
        <f t="shared" si="486"/>
        <v>9.7899999999998357</v>
      </c>
      <c r="B982" s="3">
        <f t="shared" si="475"/>
        <v>0</v>
      </c>
      <c r="C982" s="3">
        <f t="shared" si="476"/>
        <v>4.8229000000000486</v>
      </c>
      <c r="D982" s="14">
        <f t="shared" si="487"/>
        <v>-1.2316763110577002E-2</v>
      </c>
      <c r="E982" s="14">
        <f t="shared" si="480"/>
        <v>-0.1123437727139672</v>
      </c>
      <c r="F982" s="14">
        <f t="shared" si="477"/>
        <v>-0.1246605358245442</v>
      </c>
      <c r="G982" s="3">
        <f t="shared" si="481"/>
        <v>-10.881798021473941</v>
      </c>
      <c r="H982" s="3">
        <f t="shared" si="478"/>
        <v>17.438408581388813</v>
      </c>
      <c r="I982" s="3">
        <f t="shared" si="479"/>
        <v>542.0533272171067</v>
      </c>
      <c r="P982" s="3" t="str">
        <f t="shared" si="505"/>
        <v xml:space="preserve"> </v>
      </c>
      <c r="Q982" s="3" t="str">
        <f t="shared" si="488"/>
        <v xml:space="preserve"> </v>
      </c>
      <c r="R982" s="3" t="str">
        <f t="shared" si="489"/>
        <v xml:space="preserve"> </v>
      </c>
      <c r="S982" s="3" t="str">
        <f t="shared" si="490"/>
        <v xml:space="preserve"> </v>
      </c>
      <c r="T982" s="3" t="str">
        <f t="shared" si="491"/>
        <v xml:space="preserve"> </v>
      </c>
      <c r="U982" s="3" t="str">
        <f t="shared" si="492"/>
        <v xml:space="preserve"> </v>
      </c>
      <c r="V982" s="3" t="str">
        <f t="shared" si="493"/>
        <v xml:space="preserve"> </v>
      </c>
      <c r="W982" s="3" t="str">
        <f t="shared" si="494"/>
        <v xml:space="preserve"> </v>
      </c>
      <c r="X982" s="3" t="str">
        <f t="shared" si="495"/>
        <v xml:space="preserve"> </v>
      </c>
      <c r="Y982" s="3">
        <f t="shared" si="496"/>
        <v>0</v>
      </c>
      <c r="AA982" s="16" t="str">
        <f t="shared" si="497"/>
        <v>UprStage</v>
      </c>
      <c r="AC982" s="3">
        <f t="shared" si="498"/>
        <v>2.3982428571428556</v>
      </c>
      <c r="AD982" s="3">
        <f t="shared" si="499"/>
        <v>19.801588161411491</v>
      </c>
      <c r="AE982" s="3">
        <f t="shared" si="500"/>
        <v>2.4246571428571926</v>
      </c>
      <c r="AF982" s="3">
        <f t="shared" si="502"/>
        <v>11.455876646353975</v>
      </c>
      <c r="AH982" s="28">
        <f t="shared" si="503"/>
        <v>0.26300000000000001</v>
      </c>
      <c r="AI982" s="28">
        <f t="shared" si="504"/>
        <v>2.5446900494077322E-4</v>
      </c>
      <c r="AJ982" s="40">
        <f t="shared" si="501"/>
        <v>1.1455876646353974E-2</v>
      </c>
      <c r="AK982" s="28"/>
      <c r="AM982" s="14">
        <f>Rho_Coef0+Rho_Coef1*Solution!I982+Rho_Coef2*Solution!I982^2</f>
        <v>0.94900488621744294</v>
      </c>
      <c r="AO982" s="3" t="str">
        <f t="shared" si="482"/>
        <v xml:space="preserve"> </v>
      </c>
      <c r="AP982" s="3" t="str">
        <f t="shared" si="483"/>
        <v xml:space="preserve"> </v>
      </c>
      <c r="AQ982" s="3" t="str">
        <f t="shared" si="484"/>
        <v xml:space="preserve"> </v>
      </c>
      <c r="AR982" s="3" t="str">
        <f t="shared" si="485"/>
        <v xml:space="preserve"> </v>
      </c>
    </row>
    <row r="983" spans="1:44">
      <c r="A983" s="3">
        <f t="shared" si="486"/>
        <v>9.7999999999998355</v>
      </c>
      <c r="B983" s="3">
        <f t="shared" si="475"/>
        <v>0</v>
      </c>
      <c r="C983" s="3">
        <f t="shared" si="476"/>
        <v>4.8229000000000486</v>
      </c>
      <c r="D983" s="14">
        <f t="shared" si="487"/>
        <v>-1.2163319408758739E-2</v>
      </c>
      <c r="E983" s="14">
        <f t="shared" si="480"/>
        <v>-0.1123437727139672</v>
      </c>
      <c r="F983" s="14">
        <f t="shared" si="477"/>
        <v>-0.12450709212272594</v>
      </c>
      <c r="G983" s="3">
        <f t="shared" si="481"/>
        <v>-10.868403699367034</v>
      </c>
      <c r="H983" s="3">
        <f t="shared" si="478"/>
        <v>17.329590601174075</v>
      </c>
      <c r="I983" s="3">
        <f t="shared" si="479"/>
        <v>542.22716788273567</v>
      </c>
      <c r="P983" s="3" t="str">
        <f t="shared" si="505"/>
        <v xml:space="preserve"> </v>
      </c>
      <c r="Q983" s="3" t="str">
        <f t="shared" si="488"/>
        <v xml:space="preserve"> </v>
      </c>
      <c r="R983" s="3" t="str">
        <f t="shared" si="489"/>
        <v xml:space="preserve"> </v>
      </c>
      <c r="S983" s="3" t="str">
        <f t="shared" si="490"/>
        <v xml:space="preserve"> </v>
      </c>
      <c r="T983" s="3" t="str">
        <f t="shared" si="491"/>
        <v xml:space="preserve"> </v>
      </c>
      <c r="U983" s="3" t="str">
        <f t="shared" si="492"/>
        <v xml:space="preserve"> </v>
      </c>
      <c r="V983" s="3" t="str">
        <f t="shared" si="493"/>
        <v xml:space="preserve"> </v>
      </c>
      <c r="W983" s="3" t="str">
        <f t="shared" si="494"/>
        <v xml:space="preserve"> </v>
      </c>
      <c r="X983" s="3" t="str">
        <f t="shared" si="495"/>
        <v xml:space="preserve"> </v>
      </c>
      <c r="Y983" s="3">
        <f t="shared" si="496"/>
        <v>0</v>
      </c>
      <c r="AA983" s="16" t="str">
        <f t="shared" si="497"/>
        <v>UprStage</v>
      </c>
      <c r="AC983" s="3">
        <f t="shared" si="498"/>
        <v>2.3982428571428556</v>
      </c>
      <c r="AD983" s="3">
        <f t="shared" si="499"/>
        <v>19.801588161411491</v>
      </c>
      <c r="AE983" s="3">
        <f t="shared" si="500"/>
        <v>2.4246571428571926</v>
      </c>
      <c r="AF983" s="3">
        <f t="shared" si="502"/>
        <v>11.455876646353975</v>
      </c>
      <c r="AH983" s="28">
        <f t="shared" si="503"/>
        <v>0.26300000000000001</v>
      </c>
      <c r="AI983" s="28">
        <f t="shared" si="504"/>
        <v>2.5446900494077322E-4</v>
      </c>
      <c r="AJ983" s="40">
        <f t="shared" si="501"/>
        <v>1.1455876646353974E-2</v>
      </c>
      <c r="AK983" s="28"/>
      <c r="AM983" s="14">
        <f>Rho_Coef0+Rho_Coef1*Solution!I983+Rho_Coef2*Solution!I983^2</f>
        <v>0.94898884885557122</v>
      </c>
      <c r="AO983" s="3" t="str">
        <f t="shared" si="482"/>
        <v xml:space="preserve"> </v>
      </c>
      <c r="AP983" s="3" t="str">
        <f t="shared" si="483"/>
        <v xml:space="preserve"> </v>
      </c>
      <c r="AQ983" s="3" t="str">
        <f t="shared" si="484"/>
        <v xml:space="preserve"> </v>
      </c>
      <c r="AR983" s="3" t="str">
        <f t="shared" si="485"/>
        <v xml:space="preserve"> </v>
      </c>
    </row>
    <row r="984" spans="1:44">
      <c r="A984" s="3">
        <f t="shared" si="486"/>
        <v>9.8099999999998353</v>
      </c>
      <c r="B984" s="3">
        <f t="shared" si="475"/>
        <v>0</v>
      </c>
      <c r="C984" s="3">
        <f t="shared" si="476"/>
        <v>4.8229000000000486</v>
      </c>
      <c r="D984" s="14">
        <f t="shared" si="487"/>
        <v>-1.2011028212429303E-2</v>
      </c>
      <c r="E984" s="14">
        <f t="shared" si="480"/>
        <v>-0.1123437727139672</v>
      </c>
      <c r="F984" s="14">
        <f t="shared" si="477"/>
        <v>-0.1243548009263965</v>
      </c>
      <c r="G984" s="3">
        <f t="shared" si="481"/>
        <v>-10.855109981126981</v>
      </c>
      <c r="H984" s="3">
        <f t="shared" si="478"/>
        <v>17.220906564180407</v>
      </c>
      <c r="I984" s="3">
        <f t="shared" si="479"/>
        <v>542.39992103324835</v>
      </c>
      <c r="P984" s="3" t="str">
        <f t="shared" si="505"/>
        <v xml:space="preserve"> </v>
      </c>
      <c r="Q984" s="3" t="str">
        <f t="shared" si="488"/>
        <v xml:space="preserve"> </v>
      </c>
      <c r="R984" s="3" t="str">
        <f t="shared" si="489"/>
        <v xml:space="preserve"> </v>
      </c>
      <c r="S984" s="3" t="str">
        <f t="shared" si="490"/>
        <v xml:space="preserve"> </v>
      </c>
      <c r="T984" s="3" t="str">
        <f t="shared" si="491"/>
        <v xml:space="preserve"> </v>
      </c>
      <c r="U984" s="3" t="str">
        <f t="shared" si="492"/>
        <v xml:space="preserve"> </v>
      </c>
      <c r="V984" s="3" t="str">
        <f t="shared" si="493"/>
        <v xml:space="preserve"> </v>
      </c>
      <c r="W984" s="3" t="str">
        <f t="shared" si="494"/>
        <v xml:space="preserve"> </v>
      </c>
      <c r="X984" s="3" t="str">
        <f t="shared" si="495"/>
        <v xml:space="preserve"> </v>
      </c>
      <c r="Y984" s="3">
        <f t="shared" si="496"/>
        <v>0</v>
      </c>
      <c r="AA984" s="16" t="str">
        <f t="shared" si="497"/>
        <v>UprStage</v>
      </c>
      <c r="AC984" s="3">
        <f t="shared" si="498"/>
        <v>2.3982428571428556</v>
      </c>
      <c r="AD984" s="3">
        <f t="shared" si="499"/>
        <v>19.801588161411491</v>
      </c>
      <c r="AE984" s="3">
        <f t="shared" si="500"/>
        <v>2.4246571428571926</v>
      </c>
      <c r="AF984" s="3">
        <f t="shared" si="502"/>
        <v>11.455876646353975</v>
      </c>
      <c r="AH984" s="28">
        <f t="shared" si="503"/>
        <v>0.26300000000000001</v>
      </c>
      <c r="AI984" s="28">
        <f t="shared" si="504"/>
        <v>2.5446900494077322E-4</v>
      </c>
      <c r="AJ984" s="40">
        <f t="shared" si="501"/>
        <v>1.1455876646353974E-2</v>
      </c>
      <c r="AK984" s="28"/>
      <c r="AM984" s="14">
        <f>Rho_Coef0+Rho_Coef1*Solution!I984+Rho_Coef2*Solution!I984^2</f>
        <v>0.94897291202417955</v>
      </c>
      <c r="AO984" s="3" t="str">
        <f t="shared" si="482"/>
        <v xml:space="preserve"> </v>
      </c>
      <c r="AP984" s="3" t="str">
        <f t="shared" si="483"/>
        <v xml:space="preserve"> </v>
      </c>
      <c r="AQ984" s="3" t="str">
        <f t="shared" si="484"/>
        <v xml:space="preserve"> </v>
      </c>
      <c r="AR984" s="3" t="str">
        <f t="shared" si="485"/>
        <v xml:space="preserve"> </v>
      </c>
    </row>
    <row r="985" spans="1:44">
      <c r="A985" s="3">
        <f t="shared" si="486"/>
        <v>9.8199999999998351</v>
      </c>
      <c r="B985" s="3">
        <f t="shared" si="475"/>
        <v>0</v>
      </c>
      <c r="C985" s="3">
        <f t="shared" si="476"/>
        <v>4.8229000000000486</v>
      </c>
      <c r="D985" s="14">
        <f t="shared" si="487"/>
        <v>-1.185988448148678E-2</v>
      </c>
      <c r="E985" s="14">
        <f t="shared" si="480"/>
        <v>-0.1123437727139672</v>
      </c>
      <c r="F985" s="14">
        <f t="shared" si="477"/>
        <v>-0.12420365719545398</v>
      </c>
      <c r="G985" s="3">
        <f t="shared" si="481"/>
        <v>-10.841916426796013</v>
      </c>
      <c r="H985" s="3">
        <f t="shared" si="478"/>
        <v>17.112355464369138</v>
      </c>
      <c r="I985" s="3">
        <f t="shared" si="479"/>
        <v>542.57158800306888</v>
      </c>
      <c r="P985" s="3" t="str">
        <f t="shared" si="505"/>
        <v xml:space="preserve"> </v>
      </c>
      <c r="Q985" s="3" t="str">
        <f t="shared" si="488"/>
        <v xml:space="preserve"> </v>
      </c>
      <c r="R985" s="3" t="str">
        <f t="shared" si="489"/>
        <v xml:space="preserve"> </v>
      </c>
      <c r="S985" s="3" t="str">
        <f t="shared" si="490"/>
        <v xml:space="preserve"> </v>
      </c>
      <c r="T985" s="3" t="str">
        <f t="shared" si="491"/>
        <v xml:space="preserve"> </v>
      </c>
      <c r="U985" s="3" t="str">
        <f t="shared" si="492"/>
        <v xml:space="preserve"> </v>
      </c>
      <c r="V985" s="3" t="str">
        <f t="shared" si="493"/>
        <v xml:space="preserve"> </v>
      </c>
      <c r="W985" s="3" t="str">
        <f t="shared" si="494"/>
        <v xml:space="preserve"> </v>
      </c>
      <c r="X985" s="3" t="str">
        <f t="shared" si="495"/>
        <v xml:space="preserve"> </v>
      </c>
      <c r="Y985" s="3">
        <f t="shared" si="496"/>
        <v>0</v>
      </c>
      <c r="AA985" s="16" t="str">
        <f t="shared" si="497"/>
        <v>UprStage</v>
      </c>
      <c r="AC985" s="3">
        <f t="shared" si="498"/>
        <v>2.3982428571428556</v>
      </c>
      <c r="AD985" s="3">
        <f t="shared" si="499"/>
        <v>19.801588161411491</v>
      </c>
      <c r="AE985" s="3">
        <f t="shared" si="500"/>
        <v>2.4246571428571926</v>
      </c>
      <c r="AF985" s="3">
        <f t="shared" si="502"/>
        <v>11.455876646353975</v>
      </c>
      <c r="AH985" s="28">
        <f t="shared" si="503"/>
        <v>0.26300000000000001</v>
      </c>
      <c r="AI985" s="28">
        <f t="shared" si="504"/>
        <v>2.5446900494077322E-4</v>
      </c>
      <c r="AJ985" s="40">
        <f t="shared" si="501"/>
        <v>1.1455876646353974E-2</v>
      </c>
      <c r="AK985" s="28"/>
      <c r="AM985" s="14">
        <f>Rho_Coef0+Rho_Coef1*Solution!I985+Rho_Coef2*Solution!I985^2</f>
        <v>0.94895707559633202</v>
      </c>
      <c r="AO985" s="3" t="str">
        <f t="shared" si="482"/>
        <v xml:space="preserve"> </v>
      </c>
      <c r="AP985" s="3" t="str">
        <f t="shared" si="483"/>
        <v xml:space="preserve"> </v>
      </c>
      <c r="AQ985" s="3" t="str">
        <f t="shared" si="484"/>
        <v xml:space="preserve"> </v>
      </c>
      <c r="AR985" s="3" t="str">
        <f t="shared" si="485"/>
        <v xml:space="preserve"> </v>
      </c>
    </row>
    <row r="986" spans="1:44">
      <c r="A986" s="3">
        <f t="shared" si="486"/>
        <v>9.8299999999998349</v>
      </c>
      <c r="B986" s="3">
        <f t="shared" si="475"/>
        <v>0</v>
      </c>
      <c r="C986" s="3">
        <f t="shared" si="476"/>
        <v>4.8229000000000486</v>
      </c>
      <c r="D986" s="14">
        <f t="shared" si="487"/>
        <v>-1.1709883222738939E-2</v>
      </c>
      <c r="E986" s="14">
        <f t="shared" si="480"/>
        <v>-0.1123437727139672</v>
      </c>
      <c r="F986" s="14">
        <f t="shared" si="477"/>
        <v>-0.12405365593670614</v>
      </c>
      <c r="G986" s="3">
        <f t="shared" si="481"/>
        <v>-10.828822600511181</v>
      </c>
      <c r="H986" s="3">
        <f t="shared" si="478"/>
        <v>17.003936300101177</v>
      </c>
      <c r="I986" s="3">
        <f t="shared" si="479"/>
        <v>542.74217011658254</v>
      </c>
      <c r="P986" s="3" t="str">
        <f t="shared" si="505"/>
        <v xml:space="preserve"> </v>
      </c>
      <c r="Q986" s="3" t="str">
        <f t="shared" si="488"/>
        <v xml:space="preserve"> </v>
      </c>
      <c r="R986" s="3" t="str">
        <f t="shared" si="489"/>
        <v xml:space="preserve"> </v>
      </c>
      <c r="S986" s="3" t="str">
        <f t="shared" si="490"/>
        <v xml:space="preserve"> </v>
      </c>
      <c r="T986" s="3" t="str">
        <f t="shared" si="491"/>
        <v xml:space="preserve"> </v>
      </c>
      <c r="U986" s="3" t="str">
        <f t="shared" si="492"/>
        <v xml:space="preserve"> </v>
      </c>
      <c r="V986" s="3" t="str">
        <f t="shared" si="493"/>
        <v xml:space="preserve"> </v>
      </c>
      <c r="W986" s="3" t="str">
        <f t="shared" si="494"/>
        <v xml:space="preserve"> </v>
      </c>
      <c r="X986" s="3" t="str">
        <f t="shared" si="495"/>
        <v xml:space="preserve"> </v>
      </c>
      <c r="Y986" s="3">
        <f t="shared" si="496"/>
        <v>0</v>
      </c>
      <c r="AA986" s="16" t="str">
        <f t="shared" si="497"/>
        <v>UprStage</v>
      </c>
      <c r="AC986" s="3">
        <f t="shared" si="498"/>
        <v>2.3982428571428556</v>
      </c>
      <c r="AD986" s="3">
        <f t="shared" si="499"/>
        <v>19.801588161411491</v>
      </c>
      <c r="AE986" s="3">
        <f t="shared" si="500"/>
        <v>2.4246571428571926</v>
      </c>
      <c r="AF986" s="3">
        <f t="shared" si="502"/>
        <v>11.455876646353975</v>
      </c>
      <c r="AH986" s="28">
        <f t="shared" si="503"/>
        <v>0.26300000000000001</v>
      </c>
      <c r="AI986" s="28">
        <f t="shared" si="504"/>
        <v>2.5446900494077322E-4</v>
      </c>
      <c r="AJ986" s="40">
        <f t="shared" si="501"/>
        <v>1.1455876646353974E-2</v>
      </c>
      <c r="AK986" s="28"/>
      <c r="AM986" s="14">
        <f>Rho_Coef0+Rho_Coef1*Solution!I986+Rho_Coef2*Solution!I986^2</f>
        <v>0.94894133944604886</v>
      </c>
      <c r="AO986" s="3" t="str">
        <f t="shared" si="482"/>
        <v xml:space="preserve"> </v>
      </c>
      <c r="AP986" s="3" t="str">
        <f t="shared" si="483"/>
        <v xml:space="preserve"> </v>
      </c>
      <c r="AQ986" s="3" t="str">
        <f t="shared" si="484"/>
        <v xml:space="preserve"> </v>
      </c>
      <c r="AR986" s="3" t="str">
        <f t="shared" si="485"/>
        <v xml:space="preserve"> </v>
      </c>
    </row>
    <row r="987" spans="1:44">
      <c r="A987" s="3">
        <f t="shared" si="486"/>
        <v>9.8399999999998347</v>
      </c>
      <c r="B987" s="3">
        <f t="shared" si="475"/>
        <v>0</v>
      </c>
      <c r="C987" s="3">
        <f t="shared" si="476"/>
        <v>4.8229000000000486</v>
      </c>
      <c r="D987" s="14">
        <f t="shared" si="487"/>
        <v>-1.1561019489535017E-2</v>
      </c>
      <c r="E987" s="14">
        <f t="shared" si="480"/>
        <v>-0.1123437727139672</v>
      </c>
      <c r="F987" s="14">
        <f t="shared" si="477"/>
        <v>-0.12390479220350221</v>
      </c>
      <c r="G987" s="3">
        <f t="shared" si="481"/>
        <v>-10.815828070472199</v>
      </c>
      <c r="H987" s="3">
        <f t="shared" si="478"/>
        <v>16.895648074096066</v>
      </c>
      <c r="I987" s="3">
        <f t="shared" si="479"/>
        <v>542.91166868818004</v>
      </c>
      <c r="P987" s="3" t="str">
        <f t="shared" si="505"/>
        <v xml:space="preserve"> </v>
      </c>
      <c r="Q987" s="3" t="str">
        <f t="shared" si="488"/>
        <v xml:space="preserve"> </v>
      </c>
      <c r="R987" s="3" t="str">
        <f t="shared" si="489"/>
        <v xml:space="preserve"> </v>
      </c>
      <c r="S987" s="3" t="str">
        <f t="shared" si="490"/>
        <v xml:space="preserve"> </v>
      </c>
      <c r="T987" s="3" t="str">
        <f t="shared" si="491"/>
        <v xml:space="preserve"> </v>
      </c>
      <c r="U987" s="3" t="str">
        <f t="shared" si="492"/>
        <v xml:space="preserve"> </v>
      </c>
      <c r="V987" s="3" t="str">
        <f t="shared" si="493"/>
        <v xml:space="preserve"> </v>
      </c>
      <c r="W987" s="3" t="str">
        <f t="shared" si="494"/>
        <v xml:space="preserve"> </v>
      </c>
      <c r="X987" s="3" t="str">
        <f t="shared" si="495"/>
        <v xml:space="preserve"> </v>
      </c>
      <c r="Y987" s="3">
        <f t="shared" si="496"/>
        <v>0</v>
      </c>
      <c r="AA987" s="16" t="str">
        <f t="shared" si="497"/>
        <v>UprStage</v>
      </c>
      <c r="AC987" s="3">
        <f t="shared" si="498"/>
        <v>2.3982428571428556</v>
      </c>
      <c r="AD987" s="3">
        <f t="shared" si="499"/>
        <v>19.801588161411491</v>
      </c>
      <c r="AE987" s="3">
        <f t="shared" si="500"/>
        <v>2.4246571428571926</v>
      </c>
      <c r="AF987" s="3">
        <f t="shared" si="502"/>
        <v>11.455876646353975</v>
      </c>
      <c r="AH987" s="28">
        <f t="shared" si="503"/>
        <v>0.26300000000000001</v>
      </c>
      <c r="AI987" s="28">
        <f t="shared" si="504"/>
        <v>2.5446900494077322E-4</v>
      </c>
      <c r="AJ987" s="40">
        <f t="shared" si="501"/>
        <v>1.1455876646353974E-2</v>
      </c>
      <c r="AK987" s="28"/>
      <c r="AM987" s="14">
        <f>Rho_Coef0+Rho_Coef1*Solution!I987+Rho_Coef2*Solution!I987^2</f>
        <v>0.94892570344830252</v>
      </c>
      <c r="AO987" s="3" t="str">
        <f t="shared" si="482"/>
        <v xml:space="preserve"> </v>
      </c>
      <c r="AP987" s="3" t="str">
        <f t="shared" si="483"/>
        <v xml:space="preserve"> </v>
      </c>
      <c r="AQ987" s="3" t="str">
        <f t="shared" si="484"/>
        <v xml:space="preserve"> </v>
      </c>
      <c r="AR987" s="3" t="str">
        <f t="shared" si="485"/>
        <v xml:space="preserve"> </v>
      </c>
    </row>
    <row r="988" spans="1:44">
      <c r="A988" s="3">
        <f t="shared" si="486"/>
        <v>9.8499999999998344</v>
      </c>
      <c r="B988" s="3">
        <f t="shared" si="475"/>
        <v>0</v>
      </c>
      <c r="C988" s="3">
        <f t="shared" si="476"/>
        <v>4.8229000000000486</v>
      </c>
      <c r="D988" s="14">
        <f t="shared" si="487"/>
        <v>-1.1413288381401657E-2</v>
      </c>
      <c r="E988" s="14">
        <f t="shared" si="480"/>
        <v>-0.1123437727139672</v>
      </c>
      <c r="F988" s="14">
        <f t="shared" si="477"/>
        <v>-0.12375706109536885</v>
      </c>
      <c r="G988" s="3">
        <f t="shared" si="481"/>
        <v>-10.802932408909678</v>
      </c>
      <c r="H988" s="3">
        <f t="shared" si="478"/>
        <v>16.787489793391345</v>
      </c>
      <c r="I988" s="3">
        <f t="shared" si="479"/>
        <v>543.08008502230052</v>
      </c>
      <c r="P988" s="3" t="str">
        <f t="shared" si="505"/>
        <v xml:space="preserve"> </v>
      </c>
      <c r="Q988" s="3" t="str">
        <f t="shared" si="488"/>
        <v xml:space="preserve"> </v>
      </c>
      <c r="R988" s="3" t="str">
        <f t="shared" si="489"/>
        <v xml:space="preserve"> </v>
      </c>
      <c r="S988" s="3" t="str">
        <f t="shared" si="490"/>
        <v xml:space="preserve"> </v>
      </c>
      <c r="T988" s="3" t="str">
        <f t="shared" si="491"/>
        <v xml:space="preserve"> </v>
      </c>
      <c r="U988" s="3" t="str">
        <f t="shared" si="492"/>
        <v xml:space="preserve"> </v>
      </c>
      <c r="V988" s="3" t="str">
        <f t="shared" si="493"/>
        <v xml:space="preserve"> </v>
      </c>
      <c r="W988" s="3" t="str">
        <f t="shared" si="494"/>
        <v xml:space="preserve"> </v>
      </c>
      <c r="X988" s="3" t="str">
        <f t="shared" si="495"/>
        <v xml:space="preserve"> </v>
      </c>
      <c r="Y988" s="3">
        <f t="shared" si="496"/>
        <v>0</v>
      </c>
      <c r="AA988" s="16" t="str">
        <f t="shared" si="497"/>
        <v>UprStage</v>
      </c>
      <c r="AC988" s="3">
        <f t="shared" si="498"/>
        <v>2.3982428571428556</v>
      </c>
      <c r="AD988" s="3">
        <f t="shared" si="499"/>
        <v>19.801588161411491</v>
      </c>
      <c r="AE988" s="3">
        <f t="shared" si="500"/>
        <v>2.4246571428571926</v>
      </c>
      <c r="AF988" s="3">
        <f t="shared" si="502"/>
        <v>11.455876646353975</v>
      </c>
      <c r="AH988" s="28">
        <f t="shared" si="503"/>
        <v>0.26300000000000001</v>
      </c>
      <c r="AI988" s="28">
        <f t="shared" si="504"/>
        <v>2.5446900494077322E-4</v>
      </c>
      <c r="AJ988" s="40">
        <f t="shared" si="501"/>
        <v>1.1455876646353974E-2</v>
      </c>
      <c r="AK988" s="28"/>
      <c r="AM988" s="14">
        <f>Rho_Coef0+Rho_Coef1*Solution!I988+Rho_Coef2*Solution!I988^2</f>
        <v>0.94891016747901402</v>
      </c>
      <c r="AO988" s="3" t="str">
        <f t="shared" si="482"/>
        <v xml:space="preserve"> </v>
      </c>
      <c r="AP988" s="3" t="str">
        <f t="shared" si="483"/>
        <v xml:space="preserve"> </v>
      </c>
      <c r="AQ988" s="3" t="str">
        <f t="shared" si="484"/>
        <v xml:space="preserve"> </v>
      </c>
      <c r="AR988" s="3" t="str">
        <f t="shared" si="485"/>
        <v xml:space="preserve"> </v>
      </c>
    </row>
    <row r="989" spans="1:44">
      <c r="A989" s="3">
        <f t="shared" si="486"/>
        <v>9.8599999999998342</v>
      </c>
      <c r="B989" s="3">
        <f t="shared" si="475"/>
        <v>0</v>
      </c>
      <c r="C989" s="3">
        <f t="shared" si="476"/>
        <v>4.8229000000000486</v>
      </c>
      <c r="D989" s="14">
        <f t="shared" si="487"/>
        <v>-1.1266685043683137E-2</v>
      </c>
      <c r="E989" s="14">
        <f t="shared" si="480"/>
        <v>-0.1123437727139672</v>
      </c>
      <c r="F989" s="14">
        <f t="shared" si="477"/>
        <v>-0.12361045775765034</v>
      </c>
      <c r="G989" s="3">
        <f t="shared" si="481"/>
        <v>-10.790135192053718</v>
      </c>
      <c r="H989" s="3">
        <f t="shared" si="478"/>
        <v>16.679460469302249</v>
      </c>
      <c r="I989" s="3">
        <f t="shared" si="479"/>
        <v>543.24742041347474</v>
      </c>
      <c r="P989" s="3" t="str">
        <f t="shared" si="505"/>
        <v xml:space="preserve"> </v>
      </c>
      <c r="Q989" s="3" t="str">
        <f t="shared" si="488"/>
        <v xml:space="preserve"> </v>
      </c>
      <c r="R989" s="3" t="str">
        <f t="shared" si="489"/>
        <v xml:space="preserve"> </v>
      </c>
      <c r="S989" s="3" t="str">
        <f t="shared" si="490"/>
        <v xml:space="preserve"> </v>
      </c>
      <c r="T989" s="3" t="str">
        <f t="shared" si="491"/>
        <v xml:space="preserve"> </v>
      </c>
      <c r="U989" s="3" t="str">
        <f t="shared" si="492"/>
        <v xml:space="preserve"> </v>
      </c>
      <c r="V989" s="3" t="str">
        <f t="shared" si="493"/>
        <v xml:space="preserve"> </v>
      </c>
      <c r="W989" s="3" t="str">
        <f t="shared" si="494"/>
        <v xml:space="preserve"> </v>
      </c>
      <c r="X989" s="3" t="str">
        <f t="shared" si="495"/>
        <v xml:space="preserve"> </v>
      </c>
      <c r="Y989" s="3">
        <f t="shared" si="496"/>
        <v>0</v>
      </c>
      <c r="AA989" s="16" t="str">
        <f t="shared" si="497"/>
        <v>UprStage</v>
      </c>
      <c r="AC989" s="3">
        <f t="shared" si="498"/>
        <v>2.3982428571428556</v>
      </c>
      <c r="AD989" s="3">
        <f t="shared" si="499"/>
        <v>19.801588161411491</v>
      </c>
      <c r="AE989" s="3">
        <f t="shared" si="500"/>
        <v>2.4246571428571926</v>
      </c>
      <c r="AF989" s="3">
        <f t="shared" si="502"/>
        <v>11.455876646353975</v>
      </c>
      <c r="AH989" s="28">
        <f t="shared" si="503"/>
        <v>0.26300000000000001</v>
      </c>
      <c r="AI989" s="28">
        <f t="shared" si="504"/>
        <v>2.5446900494077322E-4</v>
      </c>
      <c r="AJ989" s="40">
        <f t="shared" si="501"/>
        <v>1.1455876646353974E-2</v>
      </c>
      <c r="AK989" s="28"/>
      <c r="AM989" s="14">
        <f>Rho_Coef0+Rho_Coef1*Solution!I989+Rho_Coef2*Solution!I989^2</f>
        <v>0.94889473141504743</v>
      </c>
      <c r="AO989" s="3" t="str">
        <f t="shared" si="482"/>
        <v xml:space="preserve"> </v>
      </c>
      <c r="AP989" s="3" t="str">
        <f t="shared" si="483"/>
        <v xml:space="preserve"> </v>
      </c>
      <c r="AQ989" s="3" t="str">
        <f t="shared" si="484"/>
        <v xml:space="preserve"> </v>
      </c>
      <c r="AR989" s="3" t="str">
        <f t="shared" si="485"/>
        <v xml:space="preserve"> </v>
      </c>
    </row>
    <row r="990" spans="1:44">
      <c r="A990" s="3">
        <f t="shared" si="486"/>
        <v>9.869999999999834</v>
      </c>
      <c r="B990" s="3">
        <f t="shared" si="475"/>
        <v>0</v>
      </c>
      <c r="C990" s="3">
        <f t="shared" si="476"/>
        <v>4.8229000000000486</v>
      </c>
      <c r="D990" s="14">
        <f t="shared" si="487"/>
        <v>-1.1121204667185677E-2</v>
      </c>
      <c r="E990" s="14">
        <f t="shared" si="480"/>
        <v>-0.1123437727139672</v>
      </c>
      <c r="F990" s="14">
        <f t="shared" si="477"/>
        <v>-0.12346497738115288</v>
      </c>
      <c r="G990" s="3">
        <f t="shared" si="481"/>
        <v>-10.777436000102854</v>
      </c>
      <c r="H990" s="3">
        <f t="shared" si="478"/>
        <v>16.57155911738171</v>
      </c>
      <c r="I990" s="3">
        <f t="shared" si="479"/>
        <v>543.41367614636772</v>
      </c>
      <c r="P990" s="3" t="str">
        <f t="shared" si="505"/>
        <v xml:space="preserve"> </v>
      </c>
      <c r="Q990" s="3" t="str">
        <f t="shared" si="488"/>
        <v xml:space="preserve"> </v>
      </c>
      <c r="R990" s="3" t="str">
        <f t="shared" si="489"/>
        <v xml:space="preserve"> </v>
      </c>
      <c r="S990" s="3" t="str">
        <f t="shared" si="490"/>
        <v xml:space="preserve"> </v>
      </c>
      <c r="T990" s="3" t="str">
        <f t="shared" si="491"/>
        <v xml:space="preserve"> </v>
      </c>
      <c r="U990" s="3" t="str">
        <f t="shared" si="492"/>
        <v xml:space="preserve"> </v>
      </c>
      <c r="V990" s="3" t="str">
        <f t="shared" si="493"/>
        <v xml:space="preserve"> </v>
      </c>
      <c r="W990" s="3" t="str">
        <f t="shared" si="494"/>
        <v xml:space="preserve"> </v>
      </c>
      <c r="X990" s="3" t="str">
        <f t="shared" si="495"/>
        <v xml:space="preserve"> </v>
      </c>
      <c r="Y990" s="3">
        <f t="shared" si="496"/>
        <v>0</v>
      </c>
      <c r="AA990" s="16" t="str">
        <f t="shared" si="497"/>
        <v>UprStage</v>
      </c>
      <c r="AC990" s="3">
        <f t="shared" si="498"/>
        <v>2.3982428571428556</v>
      </c>
      <c r="AD990" s="3">
        <f t="shared" si="499"/>
        <v>19.801588161411491</v>
      </c>
      <c r="AE990" s="3">
        <f t="shared" si="500"/>
        <v>2.4246571428571926</v>
      </c>
      <c r="AF990" s="3">
        <f t="shared" si="502"/>
        <v>11.455876646353975</v>
      </c>
      <c r="AH990" s="28">
        <f t="shared" si="503"/>
        <v>0.26300000000000001</v>
      </c>
      <c r="AI990" s="28">
        <f t="shared" si="504"/>
        <v>2.5446900494077322E-4</v>
      </c>
      <c r="AJ990" s="40">
        <f t="shared" si="501"/>
        <v>1.1455876646353974E-2</v>
      </c>
      <c r="AK990" s="28"/>
      <c r="AM990" s="14">
        <f>Rho_Coef0+Rho_Coef1*Solution!I990+Rho_Coef2*Solution!I990^2</f>
        <v>0.94887939513420749</v>
      </c>
      <c r="AO990" s="3" t="str">
        <f t="shared" si="482"/>
        <v xml:space="preserve"> </v>
      </c>
      <c r="AP990" s="3" t="str">
        <f t="shared" si="483"/>
        <v xml:space="preserve"> </v>
      </c>
      <c r="AQ990" s="3" t="str">
        <f t="shared" si="484"/>
        <v xml:space="preserve"> </v>
      </c>
      <c r="AR990" s="3" t="str">
        <f t="shared" si="485"/>
        <v xml:space="preserve"> </v>
      </c>
    </row>
    <row r="991" spans="1:44">
      <c r="A991" s="3">
        <f t="shared" si="486"/>
        <v>9.8799999999998338</v>
      </c>
      <c r="B991" s="3">
        <f t="shared" si="475"/>
        <v>0</v>
      </c>
      <c r="C991" s="3">
        <f t="shared" si="476"/>
        <v>4.8229000000000486</v>
      </c>
      <c r="D991" s="14">
        <f t="shared" si="487"/>
        <v>-1.097684248782593E-2</v>
      </c>
      <c r="E991" s="14">
        <f t="shared" si="480"/>
        <v>-0.1123437727139672</v>
      </c>
      <c r="F991" s="14">
        <f t="shared" si="477"/>
        <v>-0.12332061520179313</v>
      </c>
      <c r="G991" s="3">
        <f t="shared" si="481"/>
        <v>-10.764834417193379</v>
      </c>
      <c r="H991" s="3">
        <f t="shared" si="478"/>
        <v>16.463784757380683</v>
      </c>
      <c r="I991" s="3">
        <f t="shared" si="479"/>
        <v>543.57885349582068</v>
      </c>
      <c r="P991" s="3" t="str">
        <f t="shared" si="505"/>
        <v xml:space="preserve"> </v>
      </c>
      <c r="Q991" s="3" t="str">
        <f t="shared" si="488"/>
        <v xml:space="preserve"> </v>
      </c>
      <c r="R991" s="3" t="str">
        <f t="shared" si="489"/>
        <v xml:space="preserve"> </v>
      </c>
      <c r="S991" s="3" t="str">
        <f t="shared" si="490"/>
        <v xml:space="preserve"> </v>
      </c>
      <c r="T991" s="3" t="str">
        <f t="shared" si="491"/>
        <v xml:space="preserve"> </v>
      </c>
      <c r="U991" s="3" t="str">
        <f t="shared" si="492"/>
        <v xml:space="preserve"> </v>
      </c>
      <c r="V991" s="3" t="str">
        <f t="shared" si="493"/>
        <v xml:space="preserve"> </v>
      </c>
      <c r="W991" s="3" t="str">
        <f t="shared" si="494"/>
        <v xml:space="preserve"> </v>
      </c>
      <c r="X991" s="3" t="str">
        <f t="shared" si="495"/>
        <v xml:space="preserve"> </v>
      </c>
      <c r="Y991" s="3">
        <f t="shared" si="496"/>
        <v>0</v>
      </c>
      <c r="AA991" s="16" t="str">
        <f t="shared" si="497"/>
        <v>UprStage</v>
      </c>
      <c r="AC991" s="3">
        <f t="shared" si="498"/>
        <v>2.3982428571428556</v>
      </c>
      <c r="AD991" s="3">
        <f t="shared" si="499"/>
        <v>19.801588161411491</v>
      </c>
      <c r="AE991" s="3">
        <f t="shared" si="500"/>
        <v>2.4246571428571926</v>
      </c>
      <c r="AF991" s="3">
        <f t="shared" si="502"/>
        <v>11.455876646353975</v>
      </c>
      <c r="AH991" s="28">
        <f t="shared" si="503"/>
        <v>0.26300000000000001</v>
      </c>
      <c r="AI991" s="28">
        <f t="shared" si="504"/>
        <v>2.5446900494077322E-4</v>
      </c>
      <c r="AJ991" s="40">
        <f t="shared" si="501"/>
        <v>1.1455876646353974E-2</v>
      </c>
      <c r="AK991" s="28"/>
      <c r="AM991" s="14">
        <f>Rho_Coef0+Rho_Coef1*Solution!I991+Rho_Coef2*Solution!I991^2</f>
        <v>0.94886415851523409</v>
      </c>
      <c r="AO991" s="3" t="str">
        <f t="shared" si="482"/>
        <v xml:space="preserve"> </v>
      </c>
      <c r="AP991" s="3" t="str">
        <f t="shared" si="483"/>
        <v xml:space="preserve"> </v>
      </c>
      <c r="AQ991" s="3" t="str">
        <f t="shared" si="484"/>
        <v xml:space="preserve"> </v>
      </c>
      <c r="AR991" s="3" t="str">
        <f t="shared" si="485"/>
        <v xml:space="preserve"> </v>
      </c>
    </row>
    <row r="992" spans="1:44">
      <c r="A992" s="3">
        <f t="shared" si="486"/>
        <v>9.8899999999998336</v>
      </c>
      <c r="B992" s="3">
        <f t="shared" si="475"/>
        <v>0</v>
      </c>
      <c r="C992" s="3">
        <f t="shared" si="476"/>
        <v>4.8229000000000486</v>
      </c>
      <c r="D992" s="14">
        <f t="shared" si="487"/>
        <v>-1.0833593786283405E-2</v>
      </c>
      <c r="E992" s="14">
        <f t="shared" si="480"/>
        <v>-0.1123437727139672</v>
      </c>
      <c r="F992" s="14">
        <f t="shared" si="477"/>
        <v>-0.1231773665002506</v>
      </c>
      <c r="G992" s="3">
        <f t="shared" si="481"/>
        <v>-10.752330031368999</v>
      </c>
      <c r="H992" s="3">
        <f t="shared" si="478"/>
        <v>16.356136413208748</v>
      </c>
      <c r="I992" s="3">
        <f t="shared" si="479"/>
        <v>543.74295372689289</v>
      </c>
      <c r="P992" s="3" t="str">
        <f t="shared" si="505"/>
        <v xml:space="preserve"> </v>
      </c>
      <c r="Q992" s="3" t="str">
        <f t="shared" si="488"/>
        <v xml:space="preserve"> </v>
      </c>
      <c r="R992" s="3" t="str">
        <f t="shared" si="489"/>
        <v xml:space="preserve"> </v>
      </c>
      <c r="S992" s="3" t="str">
        <f t="shared" si="490"/>
        <v xml:space="preserve"> </v>
      </c>
      <c r="T992" s="3" t="str">
        <f t="shared" si="491"/>
        <v xml:space="preserve"> </v>
      </c>
      <c r="U992" s="3" t="str">
        <f t="shared" si="492"/>
        <v xml:space="preserve"> </v>
      </c>
      <c r="V992" s="3" t="str">
        <f t="shared" si="493"/>
        <v xml:space="preserve"> </v>
      </c>
      <c r="W992" s="3" t="str">
        <f t="shared" si="494"/>
        <v xml:space="preserve"> </v>
      </c>
      <c r="X992" s="3" t="str">
        <f t="shared" si="495"/>
        <v xml:space="preserve"> </v>
      </c>
      <c r="Y992" s="3">
        <f t="shared" si="496"/>
        <v>0</v>
      </c>
      <c r="AA992" s="16" t="str">
        <f t="shared" si="497"/>
        <v>UprStage</v>
      </c>
      <c r="AC992" s="3">
        <f t="shared" si="498"/>
        <v>2.3982428571428556</v>
      </c>
      <c r="AD992" s="3">
        <f t="shared" si="499"/>
        <v>19.801588161411491</v>
      </c>
      <c r="AE992" s="3">
        <f t="shared" si="500"/>
        <v>2.4246571428571926</v>
      </c>
      <c r="AF992" s="3">
        <f t="shared" si="502"/>
        <v>11.455876646353975</v>
      </c>
      <c r="AH992" s="28">
        <f t="shared" si="503"/>
        <v>0.26300000000000001</v>
      </c>
      <c r="AI992" s="28">
        <f t="shared" si="504"/>
        <v>2.5446900494077322E-4</v>
      </c>
      <c r="AJ992" s="40">
        <f t="shared" si="501"/>
        <v>1.1455876646353974E-2</v>
      </c>
      <c r="AK992" s="28"/>
      <c r="AM992" s="14">
        <f>Rho_Coef0+Rho_Coef1*Solution!I992+Rho_Coef2*Solution!I992^2</f>
        <v>0.94884902143779926</v>
      </c>
      <c r="AO992" s="3" t="str">
        <f t="shared" si="482"/>
        <v xml:space="preserve"> </v>
      </c>
      <c r="AP992" s="3" t="str">
        <f t="shared" si="483"/>
        <v xml:space="preserve"> </v>
      </c>
      <c r="AQ992" s="3" t="str">
        <f t="shared" si="484"/>
        <v xml:space="preserve"> </v>
      </c>
      <c r="AR992" s="3" t="str">
        <f t="shared" si="485"/>
        <v xml:space="preserve"> </v>
      </c>
    </row>
    <row r="993" spans="1:44">
      <c r="A993" s="3">
        <f t="shared" si="486"/>
        <v>9.8999999999998334</v>
      </c>
      <c r="B993" s="3">
        <f t="shared" ref="B993:B1003" si="506">MAX(P993:Y993)</f>
        <v>0</v>
      </c>
      <c r="C993" s="3">
        <f t="shared" ref="C993:C1003" si="507">C992+AVERAGE(B992:B993)*DeltaT</f>
        <v>4.8229000000000486</v>
      </c>
      <c r="D993" s="14">
        <f t="shared" si="487"/>
        <v>-1.0691453887657069E-2</v>
      </c>
      <c r="E993" s="14">
        <f t="shared" si="480"/>
        <v>-0.1123437727139672</v>
      </c>
      <c r="F993" s="14">
        <f t="shared" ref="F993:F1003" si="508">B993+D993+E993</f>
        <v>-0.12303522660162428</v>
      </c>
      <c r="G993" s="3">
        <f t="shared" si="481"/>
        <v>-10.739922434550857</v>
      </c>
      <c r="H993" s="3">
        <f t="shared" ref="H993:H1003" si="509">H992+(G992*DeltaT)</f>
        <v>16.248613112895057</v>
      </c>
      <c r="I993" s="3">
        <f t="shared" ref="I993:I1003" si="510">I992+(H992*DeltaT)+(0.5*G993*DeltaT^2)</f>
        <v>543.90597809490328</v>
      </c>
      <c r="P993" s="3" t="str">
        <f t="shared" si="505"/>
        <v xml:space="preserve"> </v>
      </c>
      <c r="Q993" s="3" t="str">
        <f t="shared" si="488"/>
        <v xml:space="preserve"> </v>
      </c>
      <c r="R993" s="3" t="str">
        <f t="shared" si="489"/>
        <v xml:space="preserve"> </v>
      </c>
      <c r="S993" s="3" t="str">
        <f t="shared" si="490"/>
        <v xml:space="preserve"> </v>
      </c>
      <c r="T993" s="3" t="str">
        <f t="shared" si="491"/>
        <v xml:space="preserve"> </v>
      </c>
      <c r="U993" s="3" t="str">
        <f t="shared" si="492"/>
        <v xml:space="preserve"> </v>
      </c>
      <c r="V993" s="3" t="str">
        <f t="shared" si="493"/>
        <v xml:space="preserve"> </v>
      </c>
      <c r="W993" s="3" t="str">
        <f t="shared" si="494"/>
        <v xml:space="preserve"> </v>
      </c>
      <c r="X993" s="3" t="str">
        <f t="shared" si="495"/>
        <v xml:space="preserve"> </v>
      </c>
      <c r="Y993" s="3">
        <f t="shared" si="496"/>
        <v>0</v>
      </c>
      <c r="AA993" s="16" t="str">
        <f t="shared" si="497"/>
        <v>UprStage</v>
      </c>
      <c r="AC993" s="3">
        <f t="shared" si="498"/>
        <v>2.3982428571428556</v>
      </c>
      <c r="AD993" s="3">
        <f t="shared" si="499"/>
        <v>19.801588161411491</v>
      </c>
      <c r="AE993" s="3">
        <f t="shared" si="500"/>
        <v>2.4246571428571926</v>
      </c>
      <c r="AF993" s="3">
        <f t="shared" si="502"/>
        <v>11.455876646353975</v>
      </c>
      <c r="AH993" s="28">
        <f t="shared" si="503"/>
        <v>0.26300000000000001</v>
      </c>
      <c r="AI993" s="28">
        <f t="shared" si="504"/>
        <v>2.5446900494077322E-4</v>
      </c>
      <c r="AJ993" s="40">
        <f t="shared" si="501"/>
        <v>1.1455876646353974E-2</v>
      </c>
      <c r="AK993" s="28"/>
      <c r="AM993" s="14">
        <f>Rho_Coef0+Rho_Coef1*Solution!I993+Rho_Coef2*Solution!I993^2</f>
        <v>0.94883398378250283</v>
      </c>
      <c r="AO993" s="3" t="str">
        <f t="shared" si="482"/>
        <v xml:space="preserve"> </v>
      </c>
      <c r="AP993" s="3" t="str">
        <f t="shared" si="483"/>
        <v xml:space="preserve"> </v>
      </c>
      <c r="AQ993" s="3" t="str">
        <f t="shared" si="484"/>
        <v xml:space="preserve"> </v>
      </c>
      <c r="AR993" s="3" t="str">
        <f t="shared" si="485"/>
        <v xml:space="preserve"> </v>
      </c>
    </row>
    <row r="994" spans="1:44">
      <c r="A994" s="3">
        <f t="shared" si="486"/>
        <v>9.9099999999998332</v>
      </c>
      <c r="B994" s="3">
        <f t="shared" si="506"/>
        <v>0</v>
      </c>
      <c r="C994" s="3">
        <f t="shared" si="507"/>
        <v>4.8229000000000486</v>
      </c>
      <c r="D994" s="14">
        <f t="shared" si="487"/>
        <v>-1.0550418161125773E-2</v>
      </c>
      <c r="E994" s="14">
        <f t="shared" si="480"/>
        <v>-0.1123437727139672</v>
      </c>
      <c r="F994" s="14">
        <f t="shared" si="508"/>
        <v>-0.12289419087509297</v>
      </c>
      <c r="G994" s="3">
        <f t="shared" si="481"/>
        <v>-10.727611222507893</v>
      </c>
      <c r="H994" s="3">
        <f t="shared" si="509"/>
        <v>16.141213888549547</v>
      </c>
      <c r="I994" s="3">
        <f t="shared" si="510"/>
        <v>544.0679278454711</v>
      </c>
      <c r="P994" s="3" t="str">
        <f t="shared" si="505"/>
        <v xml:space="preserve"> </v>
      </c>
      <c r="Q994" s="3" t="str">
        <f t="shared" si="488"/>
        <v xml:space="preserve"> </v>
      </c>
      <c r="R994" s="3" t="str">
        <f t="shared" si="489"/>
        <v xml:space="preserve"> </v>
      </c>
      <c r="S994" s="3" t="str">
        <f t="shared" si="490"/>
        <v xml:space="preserve"> </v>
      </c>
      <c r="T994" s="3" t="str">
        <f t="shared" si="491"/>
        <v xml:space="preserve"> </v>
      </c>
      <c r="U994" s="3" t="str">
        <f t="shared" si="492"/>
        <v xml:space="preserve"> </v>
      </c>
      <c r="V994" s="3" t="str">
        <f t="shared" si="493"/>
        <v xml:space="preserve"> </v>
      </c>
      <c r="W994" s="3" t="str">
        <f t="shared" si="494"/>
        <v xml:space="preserve"> </v>
      </c>
      <c r="X994" s="3" t="str">
        <f t="shared" si="495"/>
        <v xml:space="preserve"> </v>
      </c>
      <c r="Y994" s="3">
        <f t="shared" si="496"/>
        <v>0</v>
      </c>
      <c r="AA994" s="16" t="str">
        <f t="shared" si="497"/>
        <v>UprStage</v>
      </c>
      <c r="AC994" s="3">
        <f t="shared" si="498"/>
        <v>2.3982428571428556</v>
      </c>
      <c r="AD994" s="3">
        <f t="shared" si="499"/>
        <v>19.801588161411491</v>
      </c>
      <c r="AE994" s="3">
        <f t="shared" si="500"/>
        <v>2.4246571428571926</v>
      </c>
      <c r="AF994" s="3">
        <f t="shared" si="502"/>
        <v>11.455876646353975</v>
      </c>
      <c r="AH994" s="28">
        <f t="shared" si="503"/>
        <v>0.26300000000000001</v>
      </c>
      <c r="AI994" s="28">
        <f t="shared" si="504"/>
        <v>2.5446900494077322E-4</v>
      </c>
      <c r="AJ994" s="40">
        <f t="shared" si="501"/>
        <v>1.1455876646353974E-2</v>
      </c>
      <c r="AK994" s="28"/>
      <c r="AM994" s="14">
        <f>Rho_Coef0+Rho_Coef1*Solution!I994+Rho_Coef2*Solution!I994^2</f>
        <v>0.94881904543086859</v>
      </c>
      <c r="AO994" s="3" t="str">
        <f t="shared" si="482"/>
        <v xml:space="preserve"> </v>
      </c>
      <c r="AP994" s="3" t="str">
        <f t="shared" si="483"/>
        <v xml:space="preserve"> </v>
      </c>
      <c r="AQ994" s="3" t="str">
        <f t="shared" si="484"/>
        <v xml:space="preserve"> </v>
      </c>
      <c r="AR994" s="3" t="str">
        <f t="shared" si="485"/>
        <v xml:space="preserve"> </v>
      </c>
    </row>
    <row r="995" spans="1:44">
      <c r="A995" s="3">
        <f t="shared" si="486"/>
        <v>9.919999999999833</v>
      </c>
      <c r="B995" s="3">
        <f t="shared" si="506"/>
        <v>0</v>
      </c>
      <c r="C995" s="3">
        <f t="shared" si="507"/>
        <v>4.8229000000000486</v>
      </c>
      <c r="D995" s="14">
        <f t="shared" si="487"/>
        <v>-1.0410482019612696E-2</v>
      </c>
      <c r="E995" s="14">
        <f t="shared" si="480"/>
        <v>-0.1123437727139672</v>
      </c>
      <c r="F995" s="14">
        <f t="shared" si="508"/>
        <v>-0.1227542547335799</v>
      </c>
      <c r="G995" s="3">
        <f t="shared" si="481"/>
        <v>-10.715395994827555</v>
      </c>
      <c r="H995" s="3">
        <f t="shared" si="509"/>
        <v>16.033937776324468</v>
      </c>
      <c r="I995" s="3">
        <f t="shared" si="510"/>
        <v>544.22880421455682</v>
      </c>
      <c r="P995" s="3" t="str">
        <f t="shared" si="505"/>
        <v xml:space="preserve"> </v>
      </c>
      <c r="Q995" s="3" t="str">
        <f t="shared" si="488"/>
        <v xml:space="preserve"> </v>
      </c>
      <c r="R995" s="3" t="str">
        <f t="shared" si="489"/>
        <v xml:space="preserve"> </v>
      </c>
      <c r="S995" s="3" t="str">
        <f t="shared" si="490"/>
        <v xml:space="preserve"> </v>
      </c>
      <c r="T995" s="3" t="str">
        <f t="shared" si="491"/>
        <v xml:space="preserve"> </v>
      </c>
      <c r="U995" s="3" t="str">
        <f t="shared" si="492"/>
        <v xml:space="preserve"> </v>
      </c>
      <c r="V995" s="3" t="str">
        <f t="shared" si="493"/>
        <v xml:space="preserve"> </v>
      </c>
      <c r="W995" s="3" t="str">
        <f t="shared" si="494"/>
        <v xml:space="preserve"> </v>
      </c>
      <c r="X995" s="3" t="str">
        <f t="shared" si="495"/>
        <v xml:space="preserve"> </v>
      </c>
      <c r="Y995" s="3">
        <f t="shared" si="496"/>
        <v>0</v>
      </c>
      <c r="AA995" s="16" t="str">
        <f t="shared" si="497"/>
        <v>UprStage</v>
      </c>
      <c r="AC995" s="3">
        <f t="shared" si="498"/>
        <v>2.3982428571428556</v>
      </c>
      <c r="AD995" s="3">
        <f t="shared" si="499"/>
        <v>19.801588161411491</v>
      </c>
      <c r="AE995" s="3">
        <f t="shared" si="500"/>
        <v>2.4246571428571926</v>
      </c>
      <c r="AF995" s="3">
        <f t="shared" si="502"/>
        <v>11.455876646353975</v>
      </c>
      <c r="AH995" s="28">
        <f t="shared" si="503"/>
        <v>0.26300000000000001</v>
      </c>
      <c r="AI995" s="28">
        <f t="shared" si="504"/>
        <v>2.5446900494077322E-4</v>
      </c>
      <c r="AJ995" s="40">
        <f t="shared" si="501"/>
        <v>1.1455876646353974E-2</v>
      </c>
      <c r="AK995" s="28"/>
      <c r="AM995" s="14">
        <f>Rho_Coef0+Rho_Coef1*Solution!I995+Rho_Coef2*Solution!I995^2</f>
        <v>0.94880420626534001</v>
      </c>
      <c r="AO995" s="3" t="str">
        <f t="shared" si="482"/>
        <v xml:space="preserve"> </v>
      </c>
      <c r="AP995" s="3" t="str">
        <f t="shared" si="483"/>
        <v xml:space="preserve"> </v>
      </c>
      <c r="AQ995" s="3" t="str">
        <f t="shared" si="484"/>
        <v xml:space="preserve"> </v>
      </c>
      <c r="AR995" s="3" t="str">
        <f t="shared" si="485"/>
        <v xml:space="preserve"> </v>
      </c>
    </row>
    <row r="996" spans="1:44">
      <c r="A996" s="3">
        <f t="shared" si="486"/>
        <v>9.9299999999998327</v>
      </c>
      <c r="B996" s="3">
        <f t="shared" si="506"/>
        <v>0</v>
      </c>
      <c r="C996" s="3">
        <f t="shared" si="507"/>
        <v>4.8229000000000486</v>
      </c>
      <c r="D996" s="14">
        <f t="shared" si="487"/>
        <v>-1.0271640919453592E-2</v>
      </c>
      <c r="E996" s="14">
        <f t="shared" si="480"/>
        <v>-0.1123437727139672</v>
      </c>
      <c r="F996" s="14">
        <f t="shared" si="508"/>
        <v>-0.12261541363342079</v>
      </c>
      <c r="G996" s="3">
        <f t="shared" si="481"/>
        <v>-10.703276354886835</v>
      </c>
      <c r="H996" s="3">
        <f t="shared" si="509"/>
        <v>15.926783816376192</v>
      </c>
      <c r="I996" s="3">
        <f t="shared" si="510"/>
        <v>544.38860842850227</v>
      </c>
      <c r="P996" s="3" t="str">
        <f t="shared" si="505"/>
        <v xml:space="preserve"> </v>
      </c>
      <c r="Q996" s="3" t="str">
        <f t="shared" si="488"/>
        <v xml:space="preserve"> </v>
      </c>
      <c r="R996" s="3" t="str">
        <f t="shared" si="489"/>
        <v xml:space="preserve"> </v>
      </c>
      <c r="S996" s="3" t="str">
        <f t="shared" si="490"/>
        <v xml:space="preserve"> </v>
      </c>
      <c r="T996" s="3" t="str">
        <f t="shared" si="491"/>
        <v xml:space="preserve"> </v>
      </c>
      <c r="U996" s="3" t="str">
        <f t="shared" si="492"/>
        <v xml:space="preserve"> </v>
      </c>
      <c r="V996" s="3" t="str">
        <f t="shared" si="493"/>
        <v xml:space="preserve"> </v>
      </c>
      <c r="W996" s="3" t="str">
        <f t="shared" si="494"/>
        <v xml:space="preserve"> </v>
      </c>
      <c r="X996" s="3" t="str">
        <f t="shared" si="495"/>
        <v xml:space="preserve"> </v>
      </c>
      <c r="Y996" s="3">
        <f t="shared" si="496"/>
        <v>0</v>
      </c>
      <c r="AA996" s="16" t="str">
        <f t="shared" si="497"/>
        <v>UprStage</v>
      </c>
      <c r="AC996" s="3">
        <f t="shared" si="498"/>
        <v>2.3982428571428556</v>
      </c>
      <c r="AD996" s="3">
        <f t="shared" si="499"/>
        <v>19.801588161411491</v>
      </c>
      <c r="AE996" s="3">
        <f t="shared" si="500"/>
        <v>2.4246571428571926</v>
      </c>
      <c r="AF996" s="3">
        <f t="shared" si="502"/>
        <v>11.455876646353975</v>
      </c>
      <c r="AH996" s="28">
        <f t="shared" si="503"/>
        <v>0.26300000000000001</v>
      </c>
      <c r="AI996" s="28">
        <f t="shared" si="504"/>
        <v>2.5446900494077322E-4</v>
      </c>
      <c r="AJ996" s="40">
        <f t="shared" si="501"/>
        <v>1.1455876646353974E-2</v>
      </c>
      <c r="AK996" s="28"/>
      <c r="AM996" s="14">
        <f>Rho_Coef0+Rho_Coef1*Solution!I996+Rho_Coef2*Solution!I996^2</f>
        <v>0.94878946616927695</v>
      </c>
      <c r="AO996" s="3" t="str">
        <f t="shared" si="482"/>
        <v xml:space="preserve"> </v>
      </c>
      <c r="AP996" s="3" t="str">
        <f t="shared" si="483"/>
        <v xml:space="preserve"> </v>
      </c>
      <c r="AQ996" s="3" t="str">
        <f t="shared" si="484"/>
        <v xml:space="preserve"> </v>
      </c>
      <c r="AR996" s="3" t="str">
        <f t="shared" si="485"/>
        <v xml:space="preserve"> </v>
      </c>
    </row>
    <row r="997" spans="1:44">
      <c r="A997" s="3">
        <f t="shared" si="486"/>
        <v>9.9399999999998325</v>
      </c>
      <c r="B997" s="3">
        <f t="shared" si="506"/>
        <v>0</v>
      </c>
      <c r="C997" s="3">
        <f t="shared" si="507"/>
        <v>4.8229000000000486</v>
      </c>
      <c r="D997" s="14">
        <f t="shared" si="487"/>
        <v>-1.0133890360068971E-2</v>
      </c>
      <c r="E997" s="14">
        <f t="shared" si="480"/>
        <v>-0.1123437727139672</v>
      </c>
      <c r="F997" s="14">
        <f t="shared" si="508"/>
        <v>-0.12247766307403617</v>
      </c>
      <c r="G997" s="3">
        <f t="shared" si="481"/>
        <v>-10.691251909823658</v>
      </c>
      <c r="H997" s="3">
        <f t="shared" si="509"/>
        <v>15.819751052827323</v>
      </c>
      <c r="I997" s="3">
        <f t="shared" si="510"/>
        <v>544.5473417040705</v>
      </c>
      <c r="P997" s="3" t="str">
        <f t="shared" si="505"/>
        <v xml:space="preserve"> </v>
      </c>
      <c r="Q997" s="3" t="str">
        <f t="shared" si="488"/>
        <v xml:space="preserve"> </v>
      </c>
      <c r="R997" s="3" t="str">
        <f t="shared" si="489"/>
        <v xml:space="preserve"> </v>
      </c>
      <c r="S997" s="3" t="str">
        <f t="shared" si="490"/>
        <v xml:space="preserve"> </v>
      </c>
      <c r="T997" s="3" t="str">
        <f t="shared" si="491"/>
        <v xml:space="preserve"> </v>
      </c>
      <c r="U997" s="3" t="str">
        <f t="shared" si="492"/>
        <v xml:space="preserve"> </v>
      </c>
      <c r="V997" s="3" t="str">
        <f t="shared" si="493"/>
        <v xml:space="preserve"> </v>
      </c>
      <c r="W997" s="3" t="str">
        <f t="shared" si="494"/>
        <v xml:space="preserve"> </v>
      </c>
      <c r="X997" s="3" t="str">
        <f t="shared" si="495"/>
        <v xml:space="preserve"> </v>
      </c>
      <c r="Y997" s="3">
        <f t="shared" si="496"/>
        <v>0</v>
      </c>
      <c r="AA997" s="16" t="str">
        <f t="shared" si="497"/>
        <v>UprStage</v>
      </c>
      <c r="AC997" s="3">
        <f t="shared" si="498"/>
        <v>2.3982428571428556</v>
      </c>
      <c r="AD997" s="3">
        <f t="shared" si="499"/>
        <v>19.801588161411491</v>
      </c>
      <c r="AE997" s="3">
        <f t="shared" si="500"/>
        <v>2.4246571428571926</v>
      </c>
      <c r="AF997" s="3">
        <f t="shared" si="502"/>
        <v>11.455876646353975</v>
      </c>
      <c r="AH997" s="28">
        <f t="shared" si="503"/>
        <v>0.26300000000000001</v>
      </c>
      <c r="AI997" s="28">
        <f t="shared" si="504"/>
        <v>2.5446900494077322E-4</v>
      </c>
      <c r="AJ997" s="40">
        <f t="shared" si="501"/>
        <v>1.1455876646353974E-2</v>
      </c>
      <c r="AK997" s="28"/>
      <c r="AM997" s="14">
        <f>Rho_Coef0+Rho_Coef1*Solution!I997+Rho_Coef2*Solution!I997^2</f>
        <v>0.94877482502695176</v>
      </c>
      <c r="AO997" s="3" t="str">
        <f t="shared" si="482"/>
        <v xml:space="preserve"> </v>
      </c>
      <c r="AP997" s="3" t="str">
        <f t="shared" si="483"/>
        <v xml:space="preserve"> </v>
      </c>
      <c r="AQ997" s="3" t="str">
        <f t="shared" si="484"/>
        <v xml:space="preserve"> </v>
      </c>
      <c r="AR997" s="3" t="str">
        <f t="shared" si="485"/>
        <v xml:space="preserve"> </v>
      </c>
    </row>
    <row r="998" spans="1:44">
      <c r="A998" s="3">
        <f t="shared" si="486"/>
        <v>9.9499999999998323</v>
      </c>
      <c r="B998" s="3">
        <f t="shared" si="506"/>
        <v>0</v>
      </c>
      <c r="C998" s="3">
        <f t="shared" si="507"/>
        <v>4.8229000000000486</v>
      </c>
      <c r="D998" s="14">
        <f t="shared" si="487"/>
        <v>-9.997225883639986E-3</v>
      </c>
      <c r="E998" s="14">
        <f t="shared" si="480"/>
        <v>-0.1123437727139672</v>
      </c>
      <c r="F998" s="14">
        <f t="shared" si="508"/>
        <v>-0.12234099859760719</v>
      </c>
      <c r="G998" s="3">
        <f t="shared" si="481"/>
        <v>-10.679322270508585</v>
      </c>
      <c r="H998" s="3">
        <f t="shared" si="509"/>
        <v>15.712838533729087</v>
      </c>
      <c r="I998" s="3">
        <f t="shared" si="510"/>
        <v>544.70500524848524</v>
      </c>
      <c r="P998" s="3" t="str">
        <f t="shared" si="505"/>
        <v xml:space="preserve"> </v>
      </c>
      <c r="Q998" s="3" t="str">
        <f t="shared" si="488"/>
        <v xml:space="preserve"> </v>
      </c>
      <c r="R998" s="3" t="str">
        <f t="shared" si="489"/>
        <v xml:space="preserve"> </v>
      </c>
      <c r="S998" s="3" t="str">
        <f t="shared" si="490"/>
        <v xml:space="preserve"> </v>
      </c>
      <c r="T998" s="3" t="str">
        <f t="shared" si="491"/>
        <v xml:space="preserve"> </v>
      </c>
      <c r="U998" s="3" t="str">
        <f t="shared" si="492"/>
        <v xml:space="preserve"> </v>
      </c>
      <c r="V998" s="3" t="str">
        <f t="shared" si="493"/>
        <v xml:space="preserve"> </v>
      </c>
      <c r="W998" s="3" t="str">
        <f t="shared" si="494"/>
        <v xml:space="preserve"> </v>
      </c>
      <c r="X998" s="3" t="str">
        <f t="shared" si="495"/>
        <v xml:space="preserve"> </v>
      </c>
      <c r="Y998" s="3">
        <f t="shared" si="496"/>
        <v>0</v>
      </c>
      <c r="AA998" s="16" t="str">
        <f t="shared" si="497"/>
        <v>UprStage</v>
      </c>
      <c r="AC998" s="3">
        <f t="shared" si="498"/>
        <v>2.3982428571428556</v>
      </c>
      <c r="AD998" s="3">
        <f t="shared" si="499"/>
        <v>19.801588161411491</v>
      </c>
      <c r="AE998" s="3">
        <f t="shared" si="500"/>
        <v>2.4246571428571926</v>
      </c>
      <c r="AF998" s="3">
        <f t="shared" si="502"/>
        <v>11.455876646353975</v>
      </c>
      <c r="AH998" s="28">
        <f t="shared" si="503"/>
        <v>0.26300000000000001</v>
      </c>
      <c r="AI998" s="28">
        <f t="shared" si="504"/>
        <v>2.5446900494077322E-4</v>
      </c>
      <c r="AJ998" s="40">
        <f t="shared" si="501"/>
        <v>1.1455876646353974E-2</v>
      </c>
      <c r="AK998" s="28"/>
      <c r="AM998" s="14">
        <f>Rho_Coef0+Rho_Coef1*Solution!I998+Rho_Coef2*Solution!I998^2</f>
        <v>0.94876028272354507</v>
      </c>
      <c r="AO998" s="3" t="str">
        <f t="shared" si="482"/>
        <v xml:space="preserve"> </v>
      </c>
      <c r="AP998" s="3" t="str">
        <f t="shared" si="483"/>
        <v xml:space="preserve"> </v>
      </c>
      <c r="AQ998" s="3" t="str">
        <f t="shared" si="484"/>
        <v xml:space="preserve"> </v>
      </c>
      <c r="AR998" s="3" t="str">
        <f t="shared" si="485"/>
        <v xml:space="preserve"> </v>
      </c>
    </row>
    <row r="999" spans="1:44">
      <c r="A999" s="3">
        <f t="shared" si="486"/>
        <v>9.9599999999998321</v>
      </c>
      <c r="B999" s="3">
        <f t="shared" si="506"/>
        <v>0</v>
      </c>
      <c r="C999" s="3">
        <f t="shared" si="507"/>
        <v>4.8229000000000486</v>
      </c>
      <c r="D999" s="14">
        <f t="shared" si="487"/>
        <v>-9.8616430747881269E-3</v>
      </c>
      <c r="E999" s="14">
        <f t="shared" si="480"/>
        <v>-0.1123437727139672</v>
      </c>
      <c r="F999" s="14">
        <f t="shared" si="508"/>
        <v>-0.12220541578875532</v>
      </c>
      <c r="G999" s="3">
        <f t="shared" si="481"/>
        <v>-10.667487051516853</v>
      </c>
      <c r="H999" s="3">
        <f t="shared" si="509"/>
        <v>15.606045311024001</v>
      </c>
      <c r="I999" s="3">
        <f t="shared" si="510"/>
        <v>544.86160025946992</v>
      </c>
      <c r="P999" s="3" t="str">
        <f t="shared" si="505"/>
        <v xml:space="preserve"> </v>
      </c>
      <c r="Q999" s="3" t="str">
        <f t="shared" si="488"/>
        <v xml:space="preserve"> </v>
      </c>
      <c r="R999" s="3" t="str">
        <f t="shared" si="489"/>
        <v xml:space="preserve"> </v>
      </c>
      <c r="S999" s="3" t="str">
        <f t="shared" si="490"/>
        <v xml:space="preserve"> </v>
      </c>
      <c r="T999" s="3" t="str">
        <f t="shared" si="491"/>
        <v xml:space="preserve"> </v>
      </c>
      <c r="U999" s="3" t="str">
        <f t="shared" si="492"/>
        <v xml:space="preserve"> </v>
      </c>
      <c r="V999" s="3" t="str">
        <f t="shared" si="493"/>
        <v xml:space="preserve"> </v>
      </c>
      <c r="W999" s="3" t="str">
        <f t="shared" si="494"/>
        <v xml:space="preserve"> </v>
      </c>
      <c r="X999" s="3" t="str">
        <f t="shared" si="495"/>
        <v xml:space="preserve"> </v>
      </c>
      <c r="Y999" s="3">
        <f t="shared" si="496"/>
        <v>0</v>
      </c>
      <c r="AA999" s="16" t="str">
        <f t="shared" si="497"/>
        <v>UprStage</v>
      </c>
      <c r="AC999" s="3">
        <f t="shared" si="498"/>
        <v>2.3982428571428556</v>
      </c>
      <c r="AD999" s="3">
        <f t="shared" si="499"/>
        <v>19.801588161411491</v>
      </c>
      <c r="AE999" s="3">
        <f t="shared" si="500"/>
        <v>2.4246571428571926</v>
      </c>
      <c r="AF999" s="3">
        <f t="shared" si="502"/>
        <v>11.455876646353975</v>
      </c>
      <c r="AH999" s="28">
        <f t="shared" si="503"/>
        <v>0.26300000000000001</v>
      </c>
      <c r="AI999" s="28">
        <f t="shared" si="504"/>
        <v>2.5446900494077322E-4</v>
      </c>
      <c r="AJ999" s="40">
        <f t="shared" si="501"/>
        <v>1.1455876646353974E-2</v>
      </c>
      <c r="AK999" s="28"/>
      <c r="AM999" s="14">
        <f>Rho_Coef0+Rho_Coef1*Solution!I999+Rho_Coef2*Solution!I999^2</f>
        <v>0.94874583914514232</v>
      </c>
      <c r="AO999" s="3" t="str">
        <f t="shared" si="482"/>
        <v xml:space="preserve"> </v>
      </c>
      <c r="AP999" s="3" t="str">
        <f t="shared" si="483"/>
        <v xml:space="preserve"> </v>
      </c>
      <c r="AQ999" s="3" t="str">
        <f t="shared" si="484"/>
        <v xml:space="preserve"> </v>
      </c>
      <c r="AR999" s="3" t="str">
        <f t="shared" si="485"/>
        <v xml:space="preserve"> </v>
      </c>
    </row>
    <row r="1000" spans="1:44">
      <c r="A1000" s="3">
        <f t="shared" si="486"/>
        <v>9.9699999999998319</v>
      </c>
      <c r="B1000" s="3">
        <f t="shared" si="506"/>
        <v>0</v>
      </c>
      <c r="C1000" s="3">
        <f t="shared" si="507"/>
        <v>4.8229000000000486</v>
      </c>
      <c r="D1000" s="14">
        <f t="shared" si="487"/>
        <v>-9.7271375602586158E-3</v>
      </c>
      <c r="E1000" s="14">
        <f t="shared" si="480"/>
        <v>-0.1123437727139672</v>
      </c>
      <c r="F1000" s="14">
        <f t="shared" si="508"/>
        <v>-0.12207091027422581</v>
      </c>
      <c r="G1000" s="3">
        <f t="shared" si="481"/>
        <v>-10.655745871100745</v>
      </c>
      <c r="H1000" s="3">
        <f t="shared" si="509"/>
        <v>15.499370440508832</v>
      </c>
      <c r="I1000" s="3">
        <f t="shared" si="510"/>
        <v>545.01712792528667</v>
      </c>
      <c r="P1000" s="3" t="str">
        <f t="shared" si="505"/>
        <v xml:space="preserve"> </v>
      </c>
      <c r="Q1000" s="3" t="str">
        <f t="shared" si="488"/>
        <v xml:space="preserve"> </v>
      </c>
      <c r="R1000" s="3" t="str">
        <f t="shared" si="489"/>
        <v xml:space="preserve"> </v>
      </c>
      <c r="S1000" s="3" t="str">
        <f t="shared" si="490"/>
        <v xml:space="preserve"> </v>
      </c>
      <c r="T1000" s="3" t="str">
        <f t="shared" si="491"/>
        <v xml:space="preserve"> </v>
      </c>
      <c r="U1000" s="3" t="str">
        <f t="shared" si="492"/>
        <v xml:space="preserve"> </v>
      </c>
      <c r="V1000" s="3" t="str">
        <f t="shared" si="493"/>
        <v xml:space="preserve"> </v>
      </c>
      <c r="W1000" s="3" t="str">
        <f t="shared" si="494"/>
        <v xml:space="preserve"> </v>
      </c>
      <c r="X1000" s="3" t="str">
        <f t="shared" si="495"/>
        <v xml:space="preserve"> </v>
      </c>
      <c r="Y1000" s="3">
        <f t="shared" si="496"/>
        <v>0</v>
      </c>
      <c r="AA1000" s="16" t="str">
        <f t="shared" si="497"/>
        <v>UprStage</v>
      </c>
      <c r="AC1000" s="3">
        <f t="shared" si="498"/>
        <v>2.3982428571428556</v>
      </c>
      <c r="AD1000" s="3">
        <f t="shared" si="499"/>
        <v>19.801588161411491</v>
      </c>
      <c r="AE1000" s="3">
        <f t="shared" si="500"/>
        <v>2.4246571428571926</v>
      </c>
      <c r="AF1000" s="3">
        <f t="shared" si="502"/>
        <v>11.455876646353975</v>
      </c>
      <c r="AH1000" s="28">
        <f t="shared" si="503"/>
        <v>0.26300000000000001</v>
      </c>
      <c r="AI1000" s="28">
        <f t="shared" si="504"/>
        <v>2.5446900494077322E-4</v>
      </c>
      <c r="AJ1000" s="40">
        <f t="shared" si="501"/>
        <v>1.1455876646353974E-2</v>
      </c>
      <c r="AK1000" s="28"/>
      <c r="AM1000" s="14">
        <f>Rho_Coef0+Rho_Coef1*Solution!I1000+Rho_Coef2*Solution!I1000^2</f>
        <v>0.94873149417873026</v>
      </c>
      <c r="AO1000" s="3" t="str">
        <f t="shared" si="482"/>
        <v xml:space="preserve"> </v>
      </c>
      <c r="AP1000" s="3" t="str">
        <f t="shared" si="483"/>
        <v xml:space="preserve"> </v>
      </c>
      <c r="AQ1000" s="3" t="str">
        <f t="shared" si="484"/>
        <v xml:space="preserve"> </v>
      </c>
      <c r="AR1000" s="3" t="str">
        <f t="shared" si="485"/>
        <v xml:space="preserve"> </v>
      </c>
    </row>
    <row r="1001" spans="1:44">
      <c r="A1001" s="3">
        <f t="shared" si="486"/>
        <v>9.9799999999998317</v>
      </c>
      <c r="B1001" s="3">
        <f t="shared" si="506"/>
        <v>0</v>
      </c>
      <c r="C1001" s="3">
        <f t="shared" si="507"/>
        <v>4.8229000000000486</v>
      </c>
      <c r="D1001" s="14">
        <f t="shared" si="487"/>
        <v>-9.5937050086074682E-3</v>
      </c>
      <c r="E1001" s="14">
        <f t="shared" si="480"/>
        <v>-0.1123437727139672</v>
      </c>
      <c r="F1001" s="14">
        <f t="shared" si="508"/>
        <v>-0.12193747772257467</v>
      </c>
      <c r="G1001" s="3">
        <f t="shared" si="481"/>
        <v>-10.644098351162269</v>
      </c>
      <c r="H1001" s="3">
        <f t="shared" si="509"/>
        <v>15.392812981797825</v>
      </c>
      <c r="I1001" s="3">
        <f t="shared" si="510"/>
        <v>545.1715894247742</v>
      </c>
      <c r="P1001" s="3" t="str">
        <f t="shared" si="505"/>
        <v xml:space="preserve"> </v>
      </c>
      <c r="Q1001" s="3" t="str">
        <f t="shared" si="488"/>
        <v xml:space="preserve"> </v>
      </c>
      <c r="R1001" s="3" t="str">
        <f t="shared" si="489"/>
        <v xml:space="preserve"> </v>
      </c>
      <c r="S1001" s="3" t="str">
        <f t="shared" si="490"/>
        <v xml:space="preserve"> </v>
      </c>
      <c r="T1001" s="3" t="str">
        <f t="shared" si="491"/>
        <v xml:space="preserve"> </v>
      </c>
      <c r="U1001" s="3" t="str">
        <f t="shared" si="492"/>
        <v xml:space="preserve"> </v>
      </c>
      <c r="V1001" s="3" t="str">
        <f t="shared" si="493"/>
        <v xml:space="preserve"> </v>
      </c>
      <c r="W1001" s="3" t="str">
        <f t="shared" si="494"/>
        <v xml:space="preserve"> </v>
      </c>
      <c r="X1001" s="3" t="str">
        <f t="shared" si="495"/>
        <v xml:space="preserve"> </v>
      </c>
      <c r="Y1001" s="3">
        <f t="shared" si="496"/>
        <v>0</v>
      </c>
      <c r="AA1001" s="16" t="str">
        <f t="shared" si="497"/>
        <v>UprStage</v>
      </c>
      <c r="AC1001" s="3">
        <f t="shared" si="498"/>
        <v>2.3982428571428556</v>
      </c>
      <c r="AD1001" s="3">
        <f t="shared" si="499"/>
        <v>19.801588161411491</v>
      </c>
      <c r="AE1001" s="3">
        <f t="shared" si="500"/>
        <v>2.4246571428571926</v>
      </c>
      <c r="AF1001" s="3">
        <f t="shared" si="502"/>
        <v>11.455876646353975</v>
      </c>
      <c r="AH1001" s="28">
        <f t="shared" si="503"/>
        <v>0.26300000000000001</v>
      </c>
      <c r="AI1001" s="28">
        <f t="shared" si="504"/>
        <v>2.5446900494077322E-4</v>
      </c>
      <c r="AJ1001" s="40">
        <f t="shared" si="501"/>
        <v>1.1455876646353974E-2</v>
      </c>
      <c r="AK1001" s="28"/>
      <c r="AM1001" s="14">
        <f>Rho_Coef0+Rho_Coef1*Solution!I1001+Rho_Coef2*Solution!I1001^2</f>
        <v>0.94871724771219279</v>
      </c>
      <c r="AO1001" s="3" t="str">
        <f t="shared" si="482"/>
        <v xml:space="preserve"> </v>
      </c>
      <c r="AP1001" s="3" t="str">
        <f t="shared" si="483"/>
        <v xml:space="preserve"> </v>
      </c>
      <c r="AQ1001" s="3" t="str">
        <f t="shared" si="484"/>
        <v xml:space="preserve"> </v>
      </c>
      <c r="AR1001" s="3" t="str">
        <f t="shared" si="485"/>
        <v xml:space="preserve"> </v>
      </c>
    </row>
    <row r="1002" spans="1:44">
      <c r="A1002" s="3">
        <f t="shared" si="486"/>
        <v>9.9899999999998315</v>
      </c>
      <c r="B1002" s="3">
        <f t="shared" si="506"/>
        <v>0</v>
      </c>
      <c r="C1002" s="3">
        <f t="shared" si="507"/>
        <v>4.8229000000000486</v>
      </c>
      <c r="D1002" s="14">
        <f t="shared" si="487"/>
        <v>-9.4613411298921975E-3</v>
      </c>
      <c r="E1002" s="14">
        <f t="shared" si="480"/>
        <v>-0.1123437727139672</v>
      </c>
      <c r="F1002" s="14">
        <f t="shared" si="508"/>
        <v>-0.12180511384385939</v>
      </c>
      <c r="G1002" s="3">
        <f t="shared" si="481"/>
        <v>-10.63254411722615</v>
      </c>
      <c r="H1002" s="3">
        <f t="shared" si="509"/>
        <v>15.286371998286201</v>
      </c>
      <c r="I1002" s="3">
        <f t="shared" si="510"/>
        <v>545.32498592738625</v>
      </c>
      <c r="P1002" s="3" t="str">
        <f t="shared" si="505"/>
        <v xml:space="preserve"> </v>
      </c>
      <c r="Q1002" s="3" t="str">
        <f t="shared" si="488"/>
        <v xml:space="preserve"> </v>
      </c>
      <c r="R1002" s="3" t="str">
        <f t="shared" si="489"/>
        <v xml:space="preserve"> </v>
      </c>
      <c r="S1002" s="3" t="str">
        <f t="shared" si="490"/>
        <v xml:space="preserve"> </v>
      </c>
      <c r="T1002" s="3" t="str">
        <f t="shared" si="491"/>
        <v xml:space="preserve"> </v>
      </c>
      <c r="U1002" s="3" t="str">
        <f t="shared" si="492"/>
        <v xml:space="preserve"> </v>
      </c>
      <c r="V1002" s="3" t="str">
        <f t="shared" si="493"/>
        <v xml:space="preserve"> </v>
      </c>
      <c r="W1002" s="3" t="str">
        <f t="shared" si="494"/>
        <v xml:space="preserve"> </v>
      </c>
      <c r="X1002" s="3" t="str">
        <f t="shared" si="495"/>
        <v xml:space="preserve"> </v>
      </c>
      <c r="Y1002" s="3">
        <f t="shared" si="496"/>
        <v>0</v>
      </c>
      <c r="AA1002" s="16" t="str">
        <f t="shared" si="497"/>
        <v>UprStage</v>
      </c>
      <c r="AC1002" s="3">
        <f t="shared" si="498"/>
        <v>2.3982428571428556</v>
      </c>
      <c r="AD1002" s="3">
        <f t="shared" si="499"/>
        <v>19.801588161411491</v>
      </c>
      <c r="AE1002" s="3">
        <f t="shared" si="500"/>
        <v>2.4246571428571926</v>
      </c>
      <c r="AF1002" s="3">
        <f t="shared" si="502"/>
        <v>11.455876646353975</v>
      </c>
      <c r="AH1002" s="28">
        <f t="shared" si="503"/>
        <v>0.26300000000000001</v>
      </c>
      <c r="AI1002" s="28">
        <f t="shared" si="504"/>
        <v>2.5446900494077322E-4</v>
      </c>
      <c r="AJ1002" s="40">
        <f t="shared" si="501"/>
        <v>1.1455876646353974E-2</v>
      </c>
      <c r="AK1002" s="28"/>
      <c r="AM1002" s="14">
        <f>Rho_Coef0+Rho_Coef1*Solution!I1002+Rho_Coef2*Solution!I1002^2</f>
        <v>0.94870309963430788</v>
      </c>
      <c r="AO1002" s="3" t="str">
        <f t="shared" si="482"/>
        <v xml:space="preserve"> </v>
      </c>
      <c r="AP1002" s="3" t="str">
        <f t="shared" si="483"/>
        <v xml:space="preserve"> </v>
      </c>
      <c r="AQ1002" s="3" t="str">
        <f t="shared" si="484"/>
        <v xml:space="preserve"> </v>
      </c>
      <c r="AR1002" s="3" t="str">
        <f t="shared" si="485"/>
        <v xml:space="preserve"> </v>
      </c>
    </row>
    <row r="1003" spans="1:44">
      <c r="A1003" s="3">
        <f t="shared" si="486"/>
        <v>9.9999999999998312</v>
      </c>
      <c r="B1003" s="3">
        <f t="shared" si="506"/>
        <v>0</v>
      </c>
      <c r="C1003" s="3">
        <f t="shared" si="507"/>
        <v>4.8229000000000486</v>
      </c>
      <c r="D1003" s="14">
        <f t="shared" si="487"/>
        <v>-9.3300416753661092E-3</v>
      </c>
      <c r="E1003" s="14">
        <f t="shared" si="480"/>
        <v>-0.1123437727139672</v>
      </c>
      <c r="F1003" s="14">
        <f t="shared" si="508"/>
        <v>-0.12167381438933331</v>
      </c>
      <c r="G1003" s="3">
        <f t="shared" si="481"/>
        <v>-10.621082798413166</v>
      </c>
      <c r="H1003" s="3">
        <f t="shared" si="509"/>
        <v>15.18004655711394</v>
      </c>
      <c r="I1003" s="3">
        <f t="shared" si="510"/>
        <v>545.47731859322914</v>
      </c>
      <c r="P1003" s="3" t="str">
        <f t="shared" si="505"/>
        <v xml:space="preserve"> </v>
      </c>
      <c r="Q1003" s="3" t="str">
        <f t="shared" si="488"/>
        <v xml:space="preserve"> </v>
      </c>
      <c r="R1003" s="3" t="str">
        <f t="shared" si="489"/>
        <v xml:space="preserve"> </v>
      </c>
      <c r="S1003" s="3" t="str">
        <f t="shared" si="490"/>
        <v xml:space="preserve"> </v>
      </c>
      <c r="T1003" s="3" t="str">
        <f t="shared" si="491"/>
        <v xml:space="preserve"> </v>
      </c>
      <c r="U1003" s="3" t="str">
        <f t="shared" si="492"/>
        <v xml:space="preserve"> </v>
      </c>
      <c r="V1003" s="3" t="str">
        <f t="shared" si="493"/>
        <v xml:space="preserve"> </v>
      </c>
      <c r="W1003" s="3" t="str">
        <f t="shared" si="494"/>
        <v xml:space="preserve"> </v>
      </c>
      <c r="X1003" s="3" t="str">
        <f t="shared" si="495"/>
        <v xml:space="preserve"> </v>
      </c>
      <c r="Y1003" s="3">
        <f t="shared" si="496"/>
        <v>0</v>
      </c>
      <c r="AA1003" s="16" t="str">
        <f t="shared" si="497"/>
        <v>UprStage</v>
      </c>
      <c r="AC1003" s="3">
        <f t="shared" si="498"/>
        <v>2.3982428571428556</v>
      </c>
      <c r="AD1003" s="3">
        <f t="shared" si="499"/>
        <v>19.801588161411491</v>
      </c>
      <c r="AE1003" s="3">
        <f t="shared" si="500"/>
        <v>2.4246571428571926</v>
      </c>
      <c r="AF1003" s="3">
        <f t="shared" si="502"/>
        <v>11.455876646353975</v>
      </c>
      <c r="AH1003" s="28">
        <f t="shared" si="503"/>
        <v>0.26300000000000001</v>
      </c>
      <c r="AI1003" s="28">
        <f t="shared" si="504"/>
        <v>2.5446900494077322E-4</v>
      </c>
      <c r="AJ1003" s="40">
        <f t="shared" si="501"/>
        <v>1.1455876646353974E-2</v>
      </c>
      <c r="AK1003" s="28"/>
      <c r="AM1003" s="14">
        <f>Rho_Coef0+Rho_Coef1*Solution!I1003+Rho_Coef2*Solution!I1003^2</f>
        <v>0.94868904983474367</v>
      </c>
      <c r="AO1003" s="3" t="str">
        <f t="shared" si="482"/>
        <v xml:space="preserve"> </v>
      </c>
      <c r="AP1003" s="3" t="str">
        <f t="shared" si="483"/>
        <v xml:space="preserve"> </v>
      </c>
      <c r="AQ1003" s="3" t="str">
        <f t="shared" si="484"/>
        <v xml:space="preserve"> </v>
      </c>
      <c r="AR1003" s="3" t="str">
        <f t="shared" si="485"/>
        <v xml:space="preserve"> </v>
      </c>
    </row>
    <row r="1004" spans="1:44">
      <c r="A1004" s="3">
        <f t="shared" si="486"/>
        <v>10.009999999999831</v>
      </c>
      <c r="B1004" s="3">
        <f t="shared" ref="B1004:B1067" si="511">MAX(P1004:Y1004)</f>
        <v>0</v>
      </c>
      <c r="C1004" s="3">
        <f t="shared" ref="C1004:C1067" si="512">C1003+AVERAGE(B1003:B1004)*DeltaT</f>
        <v>4.8229000000000486</v>
      </c>
      <c r="D1004" s="14">
        <f t="shared" si="487"/>
        <v>-9.1998024371761425E-3</v>
      </c>
      <c r="E1004" s="14">
        <f t="shared" si="480"/>
        <v>-0.1123437727139672</v>
      </c>
      <c r="F1004" s="14">
        <f t="shared" ref="F1004:F1067" si="513">B1004+D1004+E1004</f>
        <v>-0.12154357515114333</v>
      </c>
      <c r="G1004" s="3">
        <f t="shared" si="481"/>
        <v>-10.60971402741375</v>
      </c>
      <c r="H1004" s="3">
        <f t="shared" ref="H1004:H1067" si="514">H1003+(G1003*DeltaT)</f>
        <v>15.073835729129808</v>
      </c>
      <c r="I1004" s="3">
        <f t="shared" ref="I1004:I1067" si="515">I1003+(H1003*DeltaT)+(0.5*G1004*DeltaT^2)</f>
        <v>545.62858857309891</v>
      </c>
      <c r="P1004" s="3" t="str">
        <f t="shared" si="505"/>
        <v xml:space="preserve"> </v>
      </c>
      <c r="Q1004" s="3" t="str">
        <f t="shared" si="488"/>
        <v xml:space="preserve"> </v>
      </c>
      <c r="R1004" s="3" t="str">
        <f t="shared" si="489"/>
        <v xml:space="preserve"> </v>
      </c>
      <c r="S1004" s="3" t="str">
        <f t="shared" si="490"/>
        <v xml:space="preserve"> </v>
      </c>
      <c r="T1004" s="3" t="str">
        <f t="shared" si="491"/>
        <v xml:space="preserve"> </v>
      </c>
      <c r="U1004" s="3" t="str">
        <f t="shared" si="492"/>
        <v xml:space="preserve"> </v>
      </c>
      <c r="V1004" s="3" t="str">
        <f t="shared" si="493"/>
        <v xml:space="preserve"> </v>
      </c>
      <c r="W1004" s="3" t="str">
        <f t="shared" si="494"/>
        <v xml:space="preserve"> </v>
      </c>
      <c r="X1004" s="3" t="str">
        <f t="shared" si="495"/>
        <v xml:space="preserve"> </v>
      </c>
      <c r="Y1004" s="3">
        <f t="shared" si="496"/>
        <v>0</v>
      </c>
      <c r="AA1004" s="16" t="str">
        <f t="shared" si="497"/>
        <v>UprStage</v>
      </c>
      <c r="AC1004" s="3">
        <f t="shared" si="498"/>
        <v>2.3982428571428556</v>
      </c>
      <c r="AD1004" s="3">
        <f t="shared" si="499"/>
        <v>19.801588161411491</v>
      </c>
      <c r="AE1004" s="3">
        <f t="shared" si="500"/>
        <v>2.4246571428571926</v>
      </c>
      <c r="AF1004" s="3">
        <f t="shared" si="502"/>
        <v>11.455876646353975</v>
      </c>
      <c r="AH1004" s="28">
        <f t="shared" si="503"/>
        <v>0.26300000000000001</v>
      </c>
      <c r="AI1004" s="28">
        <f t="shared" si="504"/>
        <v>2.5446900494077322E-4</v>
      </c>
      <c r="AJ1004" s="40">
        <f t="shared" si="501"/>
        <v>1.1455876646353974E-2</v>
      </c>
      <c r="AK1004" s="28"/>
      <c r="AM1004" s="14">
        <f>Rho_Coef0+Rho_Coef1*Solution!I1004+Rho_Coef2*Solution!I1004^2</f>
        <v>0.9486750982040546</v>
      </c>
      <c r="AO1004" s="3" t="str">
        <f t="shared" si="482"/>
        <v xml:space="preserve"> </v>
      </c>
      <c r="AP1004" s="3" t="str">
        <f t="shared" si="483"/>
        <v xml:space="preserve"> </v>
      </c>
      <c r="AQ1004" s="3" t="str">
        <f t="shared" si="484"/>
        <v xml:space="preserve"> </v>
      </c>
      <c r="AR1004" s="3" t="str">
        <f t="shared" si="485"/>
        <v xml:space="preserve"> </v>
      </c>
    </row>
    <row r="1005" spans="1:44">
      <c r="A1005" s="3">
        <f t="shared" si="486"/>
        <v>10.019999999999831</v>
      </c>
      <c r="B1005" s="3">
        <f t="shared" si="511"/>
        <v>0</v>
      </c>
      <c r="C1005" s="3">
        <f t="shared" si="512"/>
        <v>4.8229000000000486</v>
      </c>
      <c r="D1005" s="14">
        <f t="shared" si="487"/>
        <v>-9.0706192480642517E-3</v>
      </c>
      <c r="E1005" s="14">
        <f t="shared" si="480"/>
        <v>-0.1123437727139672</v>
      </c>
      <c r="F1005" s="14">
        <f t="shared" si="513"/>
        <v>-0.12141439196203145</v>
      </c>
      <c r="G1005" s="3">
        <f t="shared" si="481"/>
        <v>-10.598437440461934</v>
      </c>
      <c r="H1005" s="3">
        <f t="shared" si="514"/>
        <v>14.967738588855671</v>
      </c>
      <c r="I1005" s="3">
        <f t="shared" si="515"/>
        <v>545.77879700851815</v>
      </c>
      <c r="P1005" s="3" t="str">
        <f t="shared" si="505"/>
        <v xml:space="preserve"> </v>
      </c>
      <c r="Q1005" s="3" t="str">
        <f t="shared" si="488"/>
        <v xml:space="preserve"> </v>
      </c>
      <c r="R1005" s="3" t="str">
        <f t="shared" si="489"/>
        <v xml:space="preserve"> </v>
      </c>
      <c r="S1005" s="3" t="str">
        <f t="shared" si="490"/>
        <v xml:space="preserve"> </v>
      </c>
      <c r="T1005" s="3" t="str">
        <f t="shared" si="491"/>
        <v xml:space="preserve"> </v>
      </c>
      <c r="U1005" s="3" t="str">
        <f t="shared" si="492"/>
        <v xml:space="preserve"> </v>
      </c>
      <c r="V1005" s="3" t="str">
        <f t="shared" si="493"/>
        <v xml:space="preserve"> </v>
      </c>
      <c r="W1005" s="3" t="str">
        <f t="shared" si="494"/>
        <v xml:space="preserve"> </v>
      </c>
      <c r="X1005" s="3" t="str">
        <f t="shared" si="495"/>
        <v xml:space="preserve"> </v>
      </c>
      <c r="Y1005" s="3">
        <f t="shared" si="496"/>
        <v>0</v>
      </c>
      <c r="AA1005" s="16" t="str">
        <f t="shared" si="497"/>
        <v>UprStage</v>
      </c>
      <c r="AC1005" s="3">
        <f t="shared" si="498"/>
        <v>2.3982428571428556</v>
      </c>
      <c r="AD1005" s="3">
        <f t="shared" si="499"/>
        <v>19.801588161411491</v>
      </c>
      <c r="AE1005" s="3">
        <f t="shared" si="500"/>
        <v>2.4246571428571926</v>
      </c>
      <c r="AF1005" s="3">
        <f t="shared" si="502"/>
        <v>11.455876646353975</v>
      </c>
      <c r="AH1005" s="28">
        <f t="shared" si="503"/>
        <v>0.26300000000000001</v>
      </c>
      <c r="AI1005" s="28">
        <f t="shared" si="504"/>
        <v>2.5446900494077322E-4</v>
      </c>
      <c r="AJ1005" s="40">
        <f t="shared" si="501"/>
        <v>1.1455876646353974E-2</v>
      </c>
      <c r="AK1005" s="28"/>
      <c r="AM1005" s="14">
        <f>Rho_Coef0+Rho_Coef1*Solution!I1005+Rho_Coef2*Solution!I1005^2</f>
        <v>0.94866124463367818</v>
      </c>
      <c r="AO1005" s="3" t="str">
        <f t="shared" si="482"/>
        <v xml:space="preserve"> </v>
      </c>
      <c r="AP1005" s="3" t="str">
        <f t="shared" si="483"/>
        <v xml:space="preserve"> </v>
      </c>
      <c r="AQ1005" s="3" t="str">
        <f t="shared" si="484"/>
        <v xml:space="preserve"> </v>
      </c>
      <c r="AR1005" s="3" t="str">
        <f t="shared" si="485"/>
        <v xml:space="preserve"> </v>
      </c>
    </row>
    <row r="1006" spans="1:44">
      <c r="A1006" s="3">
        <f t="shared" si="486"/>
        <v>10.029999999999831</v>
      </c>
      <c r="B1006" s="3">
        <f t="shared" si="511"/>
        <v>0</v>
      </c>
      <c r="C1006" s="3">
        <f t="shared" si="512"/>
        <v>4.8229000000000486</v>
      </c>
      <c r="D1006" s="14">
        <f t="shared" si="487"/>
        <v>-8.9424879810722328E-3</v>
      </c>
      <c r="E1006" s="14">
        <f t="shared" si="480"/>
        <v>-0.1123437727139672</v>
      </c>
      <c r="F1006" s="14">
        <f t="shared" si="513"/>
        <v>-0.12128626069503944</v>
      </c>
      <c r="G1006" s="3">
        <f t="shared" si="481"/>
        <v>-10.587252677309582</v>
      </c>
      <c r="H1006" s="3">
        <f t="shared" si="514"/>
        <v>14.861754214451052</v>
      </c>
      <c r="I1006" s="3">
        <f t="shared" si="515"/>
        <v>545.92794503177288</v>
      </c>
      <c r="P1006" s="3" t="str">
        <f t="shared" si="505"/>
        <v xml:space="preserve"> </v>
      </c>
      <c r="Q1006" s="3" t="str">
        <f t="shared" si="488"/>
        <v xml:space="preserve"> </v>
      </c>
      <c r="R1006" s="3" t="str">
        <f t="shared" si="489"/>
        <v xml:space="preserve"> </v>
      </c>
      <c r="S1006" s="3" t="str">
        <f t="shared" si="490"/>
        <v xml:space="preserve"> </v>
      </c>
      <c r="T1006" s="3" t="str">
        <f t="shared" si="491"/>
        <v xml:space="preserve"> </v>
      </c>
      <c r="U1006" s="3" t="str">
        <f t="shared" si="492"/>
        <v xml:space="preserve"> </v>
      </c>
      <c r="V1006" s="3" t="str">
        <f t="shared" si="493"/>
        <v xml:space="preserve"> </v>
      </c>
      <c r="W1006" s="3" t="str">
        <f t="shared" si="494"/>
        <v xml:space="preserve"> </v>
      </c>
      <c r="X1006" s="3" t="str">
        <f t="shared" si="495"/>
        <v xml:space="preserve"> </v>
      </c>
      <c r="Y1006" s="3">
        <f t="shared" si="496"/>
        <v>0</v>
      </c>
      <c r="AA1006" s="16" t="str">
        <f t="shared" si="497"/>
        <v>UprStage</v>
      </c>
      <c r="AC1006" s="3">
        <f t="shared" si="498"/>
        <v>2.3982428571428556</v>
      </c>
      <c r="AD1006" s="3">
        <f t="shared" si="499"/>
        <v>19.801588161411491</v>
      </c>
      <c r="AE1006" s="3">
        <f t="shared" si="500"/>
        <v>2.4246571428571926</v>
      </c>
      <c r="AF1006" s="3">
        <f t="shared" si="502"/>
        <v>11.455876646353975</v>
      </c>
      <c r="AH1006" s="28">
        <f t="shared" si="503"/>
        <v>0.26300000000000001</v>
      </c>
      <c r="AI1006" s="28">
        <f t="shared" si="504"/>
        <v>2.5446900494077322E-4</v>
      </c>
      <c r="AJ1006" s="40">
        <f t="shared" si="501"/>
        <v>1.1455876646353974E-2</v>
      </c>
      <c r="AK1006" s="28"/>
      <c r="AM1006" s="14">
        <f>Rho_Coef0+Rho_Coef1*Solution!I1006+Rho_Coef2*Solution!I1006^2</f>
        <v>0.94864748901593199</v>
      </c>
      <c r="AO1006" s="3" t="str">
        <f t="shared" si="482"/>
        <v xml:space="preserve"> </v>
      </c>
      <c r="AP1006" s="3" t="str">
        <f t="shared" si="483"/>
        <v xml:space="preserve"> </v>
      </c>
      <c r="AQ1006" s="3" t="str">
        <f t="shared" si="484"/>
        <v xml:space="preserve"> </v>
      </c>
      <c r="AR1006" s="3" t="str">
        <f t="shared" si="485"/>
        <v xml:space="preserve"> </v>
      </c>
    </row>
    <row r="1007" spans="1:44">
      <c r="A1007" s="3">
        <f t="shared" si="486"/>
        <v>10.03999999999983</v>
      </c>
      <c r="B1007" s="3">
        <f t="shared" si="511"/>
        <v>0</v>
      </c>
      <c r="C1007" s="3">
        <f t="shared" si="512"/>
        <v>4.8229000000000486</v>
      </c>
      <c r="D1007" s="14">
        <f t="shared" si="487"/>
        <v>-8.815404549250035E-3</v>
      </c>
      <c r="E1007" s="14">
        <f t="shared" si="480"/>
        <v>-0.1123437727139672</v>
      </c>
      <c r="F1007" s="14">
        <f t="shared" si="513"/>
        <v>-0.12115917726321723</v>
      </c>
      <c r="G1007" s="3">
        <f t="shared" si="481"/>
        <v>-10.576159381200931</v>
      </c>
      <c r="H1007" s="3">
        <f t="shared" si="514"/>
        <v>14.755881687677956</v>
      </c>
      <c r="I1007" s="3">
        <f t="shared" si="515"/>
        <v>546.0760337659483</v>
      </c>
      <c r="P1007" s="3" t="str">
        <f t="shared" si="505"/>
        <v xml:space="preserve"> </v>
      </c>
      <c r="Q1007" s="3" t="str">
        <f t="shared" si="488"/>
        <v xml:space="preserve"> </v>
      </c>
      <c r="R1007" s="3" t="str">
        <f t="shared" si="489"/>
        <v xml:space="preserve"> </v>
      </c>
      <c r="S1007" s="3" t="str">
        <f t="shared" si="490"/>
        <v xml:space="preserve"> </v>
      </c>
      <c r="T1007" s="3" t="str">
        <f t="shared" si="491"/>
        <v xml:space="preserve"> </v>
      </c>
      <c r="U1007" s="3" t="str">
        <f t="shared" si="492"/>
        <v xml:space="preserve"> </v>
      </c>
      <c r="V1007" s="3" t="str">
        <f t="shared" si="493"/>
        <v xml:space="preserve"> </v>
      </c>
      <c r="W1007" s="3" t="str">
        <f t="shared" si="494"/>
        <v xml:space="preserve"> </v>
      </c>
      <c r="X1007" s="3" t="str">
        <f t="shared" si="495"/>
        <v xml:space="preserve"> </v>
      </c>
      <c r="Y1007" s="3">
        <f t="shared" si="496"/>
        <v>0</v>
      </c>
      <c r="AA1007" s="16" t="str">
        <f t="shared" si="497"/>
        <v>UprStage</v>
      </c>
      <c r="AC1007" s="3">
        <f t="shared" si="498"/>
        <v>2.3982428571428556</v>
      </c>
      <c r="AD1007" s="3">
        <f t="shared" si="499"/>
        <v>19.801588161411491</v>
      </c>
      <c r="AE1007" s="3">
        <f t="shared" si="500"/>
        <v>2.4246571428571926</v>
      </c>
      <c r="AF1007" s="3">
        <f t="shared" si="502"/>
        <v>11.455876646353975</v>
      </c>
      <c r="AH1007" s="28">
        <f t="shared" si="503"/>
        <v>0.26300000000000001</v>
      </c>
      <c r="AI1007" s="28">
        <f t="shared" si="504"/>
        <v>2.5446900494077322E-4</v>
      </c>
      <c r="AJ1007" s="40">
        <f t="shared" si="501"/>
        <v>1.1455876646353974E-2</v>
      </c>
      <c r="AK1007" s="28"/>
      <c r="AM1007" s="14">
        <f>Rho_Coef0+Rho_Coef1*Solution!I1007+Rho_Coef2*Solution!I1007^2</f>
        <v>0.94863383124400924</v>
      </c>
      <c r="AO1007" s="3" t="str">
        <f t="shared" si="482"/>
        <v xml:space="preserve"> </v>
      </c>
      <c r="AP1007" s="3" t="str">
        <f t="shared" si="483"/>
        <v xml:space="preserve"> </v>
      </c>
      <c r="AQ1007" s="3" t="str">
        <f t="shared" si="484"/>
        <v xml:space="preserve"> </v>
      </c>
      <c r="AR1007" s="3" t="str">
        <f t="shared" si="485"/>
        <v xml:space="preserve"> </v>
      </c>
    </row>
    <row r="1008" spans="1:44">
      <c r="A1008" s="3">
        <f t="shared" si="486"/>
        <v>10.04999999999983</v>
      </c>
      <c r="B1008" s="3">
        <f t="shared" si="511"/>
        <v>0</v>
      </c>
      <c r="C1008" s="3">
        <f t="shared" si="512"/>
        <v>4.8229000000000486</v>
      </c>
      <c r="D1008" s="14">
        <f t="shared" si="487"/>
        <v>-8.689364905367437E-3</v>
      </c>
      <c r="E1008" s="14">
        <f t="shared" si="480"/>
        <v>-0.1123437727139672</v>
      </c>
      <c r="F1008" s="14">
        <f t="shared" si="513"/>
        <v>-0.12103313761933464</v>
      </c>
      <c r="G1008" s="3">
        <f t="shared" si="481"/>
        <v>-10.565157198847412</v>
      </c>
      <c r="H1008" s="3">
        <f t="shared" si="514"/>
        <v>14.650120093865947</v>
      </c>
      <c r="I1008" s="3">
        <f t="shared" si="515"/>
        <v>546.22306432496509</v>
      </c>
      <c r="P1008" s="3" t="str">
        <f t="shared" si="505"/>
        <v xml:space="preserve"> </v>
      </c>
      <c r="Q1008" s="3" t="str">
        <f t="shared" si="488"/>
        <v xml:space="preserve"> </v>
      </c>
      <c r="R1008" s="3" t="str">
        <f t="shared" si="489"/>
        <v xml:space="preserve"> </v>
      </c>
      <c r="S1008" s="3" t="str">
        <f t="shared" si="490"/>
        <v xml:space="preserve"> </v>
      </c>
      <c r="T1008" s="3" t="str">
        <f t="shared" si="491"/>
        <v xml:space="preserve"> </v>
      </c>
      <c r="U1008" s="3" t="str">
        <f t="shared" si="492"/>
        <v xml:space="preserve"> </v>
      </c>
      <c r="V1008" s="3" t="str">
        <f t="shared" si="493"/>
        <v xml:space="preserve"> </v>
      </c>
      <c r="W1008" s="3" t="str">
        <f t="shared" si="494"/>
        <v xml:space="preserve"> </v>
      </c>
      <c r="X1008" s="3" t="str">
        <f t="shared" si="495"/>
        <v xml:space="preserve"> </v>
      </c>
      <c r="Y1008" s="3">
        <f t="shared" si="496"/>
        <v>0</v>
      </c>
      <c r="AA1008" s="16" t="str">
        <f t="shared" si="497"/>
        <v>UprStage</v>
      </c>
      <c r="AC1008" s="3">
        <f t="shared" si="498"/>
        <v>2.3982428571428556</v>
      </c>
      <c r="AD1008" s="3">
        <f t="shared" si="499"/>
        <v>19.801588161411491</v>
      </c>
      <c r="AE1008" s="3">
        <f t="shared" si="500"/>
        <v>2.4246571428571926</v>
      </c>
      <c r="AF1008" s="3">
        <f t="shared" si="502"/>
        <v>11.455876646353975</v>
      </c>
      <c r="AH1008" s="28">
        <f t="shared" si="503"/>
        <v>0.26300000000000001</v>
      </c>
      <c r="AI1008" s="28">
        <f t="shared" si="504"/>
        <v>2.5446900494077322E-4</v>
      </c>
      <c r="AJ1008" s="40">
        <f t="shared" si="501"/>
        <v>1.1455876646353974E-2</v>
      </c>
      <c r="AK1008" s="28"/>
      <c r="AM1008" s="14">
        <f>Rho_Coef0+Rho_Coef1*Solution!I1008+Rho_Coef2*Solution!I1008^2</f>
        <v>0.94862027121197601</v>
      </c>
      <c r="AO1008" s="3" t="str">
        <f t="shared" si="482"/>
        <v xml:space="preserve"> </v>
      </c>
      <c r="AP1008" s="3" t="str">
        <f t="shared" si="483"/>
        <v xml:space="preserve"> </v>
      </c>
      <c r="AQ1008" s="3" t="str">
        <f t="shared" si="484"/>
        <v xml:space="preserve"> </v>
      </c>
      <c r="AR1008" s="3" t="str">
        <f t="shared" si="485"/>
        <v xml:space="preserve"> </v>
      </c>
    </row>
    <row r="1009" spans="1:44">
      <c r="A1009" s="3">
        <f t="shared" si="486"/>
        <v>10.05999999999983</v>
      </c>
      <c r="B1009" s="3">
        <f t="shared" si="511"/>
        <v>0</v>
      </c>
      <c r="C1009" s="3">
        <f t="shared" si="512"/>
        <v>4.8229000000000486</v>
      </c>
      <c r="D1009" s="14">
        <f t="shared" si="487"/>
        <v>-8.5643650416291038E-3</v>
      </c>
      <c r="E1009" s="14">
        <f t="shared" si="480"/>
        <v>-0.1123437727139672</v>
      </c>
      <c r="F1009" s="14">
        <f t="shared" si="513"/>
        <v>-0.12090813775559631</v>
      </c>
      <c r="G1009" s="3">
        <f t="shared" si="481"/>
        <v>-10.554245780402791</v>
      </c>
      <c r="H1009" s="3">
        <f t="shared" si="514"/>
        <v>14.544468521877473</v>
      </c>
      <c r="I1009" s="3">
        <f t="shared" si="515"/>
        <v>546.3690378136148</v>
      </c>
      <c r="P1009" s="3" t="str">
        <f t="shared" si="505"/>
        <v xml:space="preserve"> </v>
      </c>
      <c r="Q1009" s="3" t="str">
        <f t="shared" si="488"/>
        <v xml:space="preserve"> </v>
      </c>
      <c r="R1009" s="3" t="str">
        <f t="shared" si="489"/>
        <v xml:space="preserve"> </v>
      </c>
      <c r="S1009" s="3" t="str">
        <f t="shared" si="490"/>
        <v xml:space="preserve"> </v>
      </c>
      <c r="T1009" s="3" t="str">
        <f t="shared" si="491"/>
        <v xml:space="preserve"> </v>
      </c>
      <c r="U1009" s="3" t="str">
        <f t="shared" si="492"/>
        <v xml:space="preserve"> </v>
      </c>
      <c r="V1009" s="3" t="str">
        <f t="shared" si="493"/>
        <v xml:space="preserve"> </v>
      </c>
      <c r="W1009" s="3" t="str">
        <f t="shared" si="494"/>
        <v xml:space="preserve"> </v>
      </c>
      <c r="X1009" s="3" t="str">
        <f t="shared" si="495"/>
        <v xml:space="preserve"> </v>
      </c>
      <c r="Y1009" s="3">
        <f t="shared" si="496"/>
        <v>0</v>
      </c>
      <c r="AA1009" s="16" t="str">
        <f t="shared" si="497"/>
        <v>UprStage</v>
      </c>
      <c r="AC1009" s="3">
        <f t="shared" si="498"/>
        <v>2.3982428571428556</v>
      </c>
      <c r="AD1009" s="3">
        <f t="shared" si="499"/>
        <v>19.801588161411491</v>
      </c>
      <c r="AE1009" s="3">
        <f t="shared" si="500"/>
        <v>2.4246571428571926</v>
      </c>
      <c r="AF1009" s="3">
        <f t="shared" si="502"/>
        <v>11.455876646353975</v>
      </c>
      <c r="AH1009" s="28">
        <f t="shared" si="503"/>
        <v>0.26300000000000001</v>
      </c>
      <c r="AI1009" s="28">
        <f t="shared" si="504"/>
        <v>2.5446900494077322E-4</v>
      </c>
      <c r="AJ1009" s="40">
        <f t="shared" si="501"/>
        <v>1.1455876646353974E-2</v>
      </c>
      <c r="AK1009" s="28"/>
      <c r="AM1009" s="14">
        <f>Rho_Coef0+Rho_Coef1*Solution!I1009+Rho_Coef2*Solution!I1009^2</f>
        <v>0.94860680881476755</v>
      </c>
      <c r="AO1009" s="3" t="str">
        <f t="shared" si="482"/>
        <v xml:space="preserve"> </v>
      </c>
      <c r="AP1009" s="3" t="str">
        <f t="shared" si="483"/>
        <v xml:space="preserve"> </v>
      </c>
      <c r="AQ1009" s="3" t="str">
        <f t="shared" si="484"/>
        <v xml:space="preserve"> </v>
      </c>
      <c r="AR1009" s="3" t="str">
        <f t="shared" si="485"/>
        <v xml:space="preserve"> </v>
      </c>
    </row>
    <row r="1010" spans="1:44">
      <c r="A1010" s="3">
        <f t="shared" si="486"/>
        <v>10.06999999999983</v>
      </c>
      <c r="B1010" s="3">
        <f t="shared" si="511"/>
        <v>0</v>
      </c>
      <c r="C1010" s="3">
        <f t="shared" si="512"/>
        <v>4.8229000000000486</v>
      </c>
      <c r="D1010" s="14">
        <f t="shared" si="487"/>
        <v>-8.4404009893930178E-3</v>
      </c>
      <c r="E1010" s="14">
        <f t="shared" si="480"/>
        <v>-0.1123437727139672</v>
      </c>
      <c r="F1010" s="14">
        <f t="shared" si="513"/>
        <v>-0.12078417370336021</v>
      </c>
      <c r="G1010" s="3">
        <f t="shared" si="481"/>
        <v>-10.543424779438579</v>
      </c>
      <c r="H1010" s="3">
        <f t="shared" si="514"/>
        <v>14.438926064073446</v>
      </c>
      <c r="I1010" s="3">
        <f t="shared" si="515"/>
        <v>546.51395532759454</v>
      </c>
      <c r="P1010" s="3" t="str">
        <f t="shared" si="505"/>
        <v xml:space="preserve"> </v>
      </c>
      <c r="Q1010" s="3" t="str">
        <f t="shared" si="488"/>
        <v xml:space="preserve"> </v>
      </c>
      <c r="R1010" s="3" t="str">
        <f t="shared" si="489"/>
        <v xml:space="preserve"> </v>
      </c>
      <c r="S1010" s="3" t="str">
        <f t="shared" si="490"/>
        <v xml:space="preserve"> </v>
      </c>
      <c r="T1010" s="3" t="str">
        <f t="shared" si="491"/>
        <v xml:space="preserve"> </v>
      </c>
      <c r="U1010" s="3" t="str">
        <f t="shared" si="492"/>
        <v xml:space="preserve"> </v>
      </c>
      <c r="V1010" s="3" t="str">
        <f t="shared" si="493"/>
        <v xml:space="preserve"> </v>
      </c>
      <c r="W1010" s="3" t="str">
        <f t="shared" si="494"/>
        <v xml:space="preserve"> </v>
      </c>
      <c r="X1010" s="3" t="str">
        <f t="shared" si="495"/>
        <v xml:space="preserve"> </v>
      </c>
      <c r="Y1010" s="3">
        <f t="shared" si="496"/>
        <v>0</v>
      </c>
      <c r="AA1010" s="16" t="str">
        <f t="shared" si="497"/>
        <v>UprStage</v>
      </c>
      <c r="AC1010" s="3">
        <f t="shared" si="498"/>
        <v>2.3982428571428556</v>
      </c>
      <c r="AD1010" s="3">
        <f t="shared" si="499"/>
        <v>19.801588161411491</v>
      </c>
      <c r="AE1010" s="3">
        <f t="shared" si="500"/>
        <v>2.4246571428571926</v>
      </c>
      <c r="AF1010" s="3">
        <f t="shared" si="502"/>
        <v>11.455876646353975</v>
      </c>
      <c r="AH1010" s="28">
        <f t="shared" si="503"/>
        <v>0.26300000000000001</v>
      </c>
      <c r="AI1010" s="28">
        <f t="shared" si="504"/>
        <v>2.5446900494077322E-4</v>
      </c>
      <c r="AJ1010" s="40">
        <f t="shared" si="501"/>
        <v>1.1455876646353974E-2</v>
      </c>
      <c r="AK1010" s="28"/>
      <c r="AM1010" s="14">
        <f>Rho_Coef0+Rho_Coef1*Solution!I1010+Rho_Coef2*Solution!I1010^2</f>
        <v>0.94859344394818501</v>
      </c>
      <c r="AO1010" s="3" t="str">
        <f t="shared" si="482"/>
        <v xml:space="preserve"> </v>
      </c>
      <c r="AP1010" s="3" t="str">
        <f t="shared" si="483"/>
        <v xml:space="preserve"> </v>
      </c>
      <c r="AQ1010" s="3" t="str">
        <f t="shared" si="484"/>
        <v xml:space="preserve"> </v>
      </c>
      <c r="AR1010" s="3" t="str">
        <f t="shared" si="485"/>
        <v xml:space="preserve"> </v>
      </c>
    </row>
    <row r="1011" spans="1:44">
      <c r="A1011" s="3">
        <f t="shared" si="486"/>
        <v>10.07999999999983</v>
      </c>
      <c r="B1011" s="3">
        <f t="shared" si="511"/>
        <v>0</v>
      </c>
      <c r="C1011" s="3">
        <f t="shared" si="512"/>
        <v>4.8229000000000486</v>
      </c>
      <c r="D1011" s="14">
        <f t="shared" si="487"/>
        <v>-8.3174688188921275E-3</v>
      </c>
      <c r="E1011" s="14">
        <f t="shared" si="480"/>
        <v>-0.1123437727139672</v>
      </c>
      <c r="F1011" s="14">
        <f t="shared" si="513"/>
        <v>-0.12066124153285933</v>
      </c>
      <c r="G1011" s="3">
        <f t="shared" si="481"/>
        <v>-10.532693852919742</v>
      </c>
      <c r="H1011" s="3">
        <f t="shared" si="514"/>
        <v>14.333491816279059</v>
      </c>
      <c r="I1011" s="3">
        <f t="shared" si="515"/>
        <v>546.65781795354269</v>
      </c>
      <c r="P1011" s="3" t="str">
        <f t="shared" si="505"/>
        <v xml:space="preserve"> </v>
      </c>
      <c r="Q1011" s="3" t="str">
        <f t="shared" si="488"/>
        <v xml:space="preserve"> </v>
      </c>
      <c r="R1011" s="3" t="str">
        <f t="shared" si="489"/>
        <v xml:space="preserve"> </v>
      </c>
      <c r="S1011" s="3" t="str">
        <f t="shared" si="490"/>
        <v xml:space="preserve"> </v>
      </c>
      <c r="T1011" s="3" t="str">
        <f t="shared" si="491"/>
        <v xml:space="preserve"> </v>
      </c>
      <c r="U1011" s="3" t="str">
        <f t="shared" si="492"/>
        <v xml:space="preserve"> </v>
      </c>
      <c r="V1011" s="3" t="str">
        <f t="shared" si="493"/>
        <v xml:space="preserve"> </v>
      </c>
      <c r="W1011" s="3" t="str">
        <f t="shared" si="494"/>
        <v xml:space="preserve"> </v>
      </c>
      <c r="X1011" s="3" t="str">
        <f t="shared" si="495"/>
        <v xml:space="preserve"> </v>
      </c>
      <c r="Y1011" s="3">
        <f t="shared" si="496"/>
        <v>0</v>
      </c>
      <c r="AA1011" s="16" t="str">
        <f t="shared" si="497"/>
        <v>UprStage</v>
      </c>
      <c r="AC1011" s="3">
        <f t="shared" si="498"/>
        <v>2.3982428571428556</v>
      </c>
      <c r="AD1011" s="3">
        <f t="shared" si="499"/>
        <v>19.801588161411491</v>
      </c>
      <c r="AE1011" s="3">
        <f t="shared" si="500"/>
        <v>2.4246571428571926</v>
      </c>
      <c r="AF1011" s="3">
        <f t="shared" si="502"/>
        <v>11.455876646353975</v>
      </c>
      <c r="AH1011" s="28">
        <f t="shared" si="503"/>
        <v>0.26300000000000001</v>
      </c>
      <c r="AI1011" s="28">
        <f t="shared" si="504"/>
        <v>2.5446900494077322E-4</v>
      </c>
      <c r="AJ1011" s="40">
        <f t="shared" si="501"/>
        <v>1.1455876646353974E-2</v>
      </c>
      <c r="AK1011" s="28"/>
      <c r="AM1011" s="14">
        <f>Rho_Coef0+Rho_Coef1*Solution!I1011+Rho_Coef2*Solution!I1011^2</f>
        <v>0.94858017650889248</v>
      </c>
      <c r="AO1011" s="3" t="str">
        <f t="shared" si="482"/>
        <v xml:space="preserve"> </v>
      </c>
      <c r="AP1011" s="3" t="str">
        <f t="shared" si="483"/>
        <v xml:space="preserve"> </v>
      </c>
      <c r="AQ1011" s="3" t="str">
        <f t="shared" si="484"/>
        <v xml:space="preserve"> </v>
      </c>
      <c r="AR1011" s="3" t="str">
        <f t="shared" si="485"/>
        <v xml:space="preserve"> </v>
      </c>
    </row>
    <row r="1012" spans="1:44">
      <c r="A1012" s="3">
        <f t="shared" si="486"/>
        <v>10.089999999999829</v>
      </c>
      <c r="B1012" s="3">
        <f t="shared" si="511"/>
        <v>0</v>
      </c>
      <c r="C1012" s="3">
        <f t="shared" si="512"/>
        <v>4.8229000000000486</v>
      </c>
      <c r="D1012" s="14">
        <f t="shared" si="487"/>
        <v>-8.1955646389593531E-3</v>
      </c>
      <c r="E1012" s="14">
        <f t="shared" si="480"/>
        <v>-0.1123437727139672</v>
      </c>
      <c r="F1012" s="14">
        <f t="shared" si="513"/>
        <v>-0.12053933735292655</v>
      </c>
      <c r="G1012" s="3">
        <f t="shared" si="481"/>
        <v>-10.522052661180689</v>
      </c>
      <c r="H1012" s="3">
        <f t="shared" si="514"/>
        <v>14.228164877749862</v>
      </c>
      <c r="I1012" s="3">
        <f t="shared" si="515"/>
        <v>546.80062676907232</v>
      </c>
      <c r="P1012" s="3" t="str">
        <f t="shared" si="505"/>
        <v xml:space="preserve"> </v>
      </c>
      <c r="Q1012" s="3" t="str">
        <f t="shared" si="488"/>
        <v xml:space="preserve"> </v>
      </c>
      <c r="R1012" s="3" t="str">
        <f t="shared" si="489"/>
        <v xml:space="preserve"> </v>
      </c>
      <c r="S1012" s="3" t="str">
        <f t="shared" si="490"/>
        <v xml:space="preserve"> </v>
      </c>
      <c r="T1012" s="3" t="str">
        <f t="shared" si="491"/>
        <v xml:space="preserve"> </v>
      </c>
      <c r="U1012" s="3" t="str">
        <f t="shared" si="492"/>
        <v xml:space="preserve"> </v>
      </c>
      <c r="V1012" s="3" t="str">
        <f t="shared" si="493"/>
        <v xml:space="preserve"> </v>
      </c>
      <c r="W1012" s="3" t="str">
        <f t="shared" si="494"/>
        <v xml:space="preserve"> </v>
      </c>
      <c r="X1012" s="3" t="str">
        <f t="shared" si="495"/>
        <v xml:space="preserve"> </v>
      </c>
      <c r="Y1012" s="3">
        <f t="shared" si="496"/>
        <v>0</v>
      </c>
      <c r="AA1012" s="16" t="str">
        <f t="shared" si="497"/>
        <v>UprStage</v>
      </c>
      <c r="AC1012" s="3">
        <f t="shared" si="498"/>
        <v>2.3982428571428556</v>
      </c>
      <c r="AD1012" s="3">
        <f t="shared" si="499"/>
        <v>19.801588161411491</v>
      </c>
      <c r="AE1012" s="3">
        <f t="shared" si="500"/>
        <v>2.4246571428571926</v>
      </c>
      <c r="AF1012" s="3">
        <f t="shared" si="502"/>
        <v>11.455876646353975</v>
      </c>
      <c r="AH1012" s="28">
        <f t="shared" si="503"/>
        <v>0.26300000000000001</v>
      </c>
      <c r="AI1012" s="28">
        <f t="shared" si="504"/>
        <v>2.5446900494077322E-4</v>
      </c>
      <c r="AJ1012" s="40">
        <f t="shared" si="501"/>
        <v>1.1455876646353974E-2</v>
      </c>
      <c r="AK1012" s="28"/>
      <c r="AM1012" s="14">
        <f>Rho_Coef0+Rho_Coef1*Solution!I1012+Rho_Coef2*Solution!I1012^2</f>
        <v>0.94856700639441249</v>
      </c>
      <c r="AO1012" s="3" t="str">
        <f t="shared" si="482"/>
        <v xml:space="preserve"> </v>
      </c>
      <c r="AP1012" s="3" t="str">
        <f t="shared" si="483"/>
        <v xml:space="preserve"> </v>
      </c>
      <c r="AQ1012" s="3" t="str">
        <f t="shared" si="484"/>
        <v xml:space="preserve"> </v>
      </c>
      <c r="AR1012" s="3" t="str">
        <f t="shared" si="485"/>
        <v xml:space="preserve"> </v>
      </c>
    </row>
    <row r="1013" spans="1:44">
      <c r="A1013" s="3">
        <f t="shared" si="486"/>
        <v>10.099999999999829</v>
      </c>
      <c r="B1013" s="3">
        <f t="shared" si="511"/>
        <v>0</v>
      </c>
      <c r="C1013" s="3">
        <f t="shared" si="512"/>
        <v>4.8229000000000486</v>
      </c>
      <c r="D1013" s="14">
        <f t="shared" si="487"/>
        <v>-8.0746845967557285E-3</v>
      </c>
      <c r="E1013" s="14">
        <f t="shared" si="480"/>
        <v>-0.1123437727139672</v>
      </c>
      <c r="F1013" s="14">
        <f t="shared" si="513"/>
        <v>-0.12041845731072293</v>
      </c>
      <c r="G1013" s="3">
        <f t="shared" si="481"/>
        <v>-10.511500867901553</v>
      </c>
      <c r="H1013" s="3">
        <f t="shared" si="514"/>
        <v>14.122944351138054</v>
      </c>
      <c r="I1013" s="3">
        <f t="shared" si="515"/>
        <v>546.94238284280641</v>
      </c>
      <c r="P1013" s="3" t="str">
        <f t="shared" si="505"/>
        <v xml:space="preserve"> </v>
      </c>
      <c r="Q1013" s="3" t="str">
        <f t="shared" si="488"/>
        <v xml:space="preserve"> </v>
      </c>
      <c r="R1013" s="3" t="str">
        <f t="shared" si="489"/>
        <v xml:space="preserve"> </v>
      </c>
      <c r="S1013" s="3" t="str">
        <f t="shared" si="490"/>
        <v xml:space="preserve"> </v>
      </c>
      <c r="T1013" s="3" t="str">
        <f t="shared" si="491"/>
        <v xml:space="preserve"> </v>
      </c>
      <c r="U1013" s="3" t="str">
        <f t="shared" si="492"/>
        <v xml:space="preserve"> </v>
      </c>
      <c r="V1013" s="3" t="str">
        <f t="shared" si="493"/>
        <v xml:space="preserve"> </v>
      </c>
      <c r="W1013" s="3" t="str">
        <f t="shared" si="494"/>
        <v xml:space="preserve"> </v>
      </c>
      <c r="X1013" s="3" t="str">
        <f t="shared" si="495"/>
        <v xml:space="preserve"> </v>
      </c>
      <c r="Y1013" s="3">
        <f t="shared" si="496"/>
        <v>0</v>
      </c>
      <c r="AA1013" s="16" t="str">
        <f t="shared" si="497"/>
        <v>UprStage</v>
      </c>
      <c r="AC1013" s="3">
        <f t="shared" si="498"/>
        <v>2.3982428571428556</v>
      </c>
      <c r="AD1013" s="3">
        <f t="shared" si="499"/>
        <v>19.801588161411491</v>
      </c>
      <c r="AE1013" s="3">
        <f t="shared" si="500"/>
        <v>2.4246571428571926</v>
      </c>
      <c r="AF1013" s="3">
        <f t="shared" si="502"/>
        <v>11.455876646353975</v>
      </c>
      <c r="AH1013" s="28">
        <f t="shared" si="503"/>
        <v>0.26300000000000001</v>
      </c>
      <c r="AI1013" s="28">
        <f t="shared" si="504"/>
        <v>2.5446900494077322E-4</v>
      </c>
      <c r="AJ1013" s="40">
        <f t="shared" si="501"/>
        <v>1.1455876646353974E-2</v>
      </c>
      <c r="AK1013" s="28"/>
      <c r="AM1013" s="14">
        <f>Rho_Coef0+Rho_Coef1*Solution!I1013+Rho_Coef2*Solution!I1013^2</f>
        <v>0.94855393350312434</v>
      </c>
      <c r="AO1013" s="3" t="str">
        <f t="shared" si="482"/>
        <v xml:space="preserve"> </v>
      </c>
      <c r="AP1013" s="3" t="str">
        <f t="shared" si="483"/>
        <v xml:space="preserve"> </v>
      </c>
      <c r="AQ1013" s="3" t="str">
        <f t="shared" si="484"/>
        <v xml:space="preserve"> </v>
      </c>
      <c r="AR1013" s="3" t="str">
        <f t="shared" si="485"/>
        <v xml:space="preserve"> </v>
      </c>
    </row>
    <row r="1014" spans="1:44">
      <c r="A1014" s="3">
        <f t="shared" si="486"/>
        <v>10.109999999999829</v>
      </c>
      <c r="B1014" s="3">
        <f t="shared" si="511"/>
        <v>0</v>
      </c>
      <c r="C1014" s="3">
        <f t="shared" si="512"/>
        <v>4.8229000000000486</v>
      </c>
      <c r="D1014" s="14">
        <f t="shared" si="487"/>
        <v>-7.954824877501836E-3</v>
      </c>
      <c r="E1014" s="14">
        <f t="shared" si="480"/>
        <v>-0.1123437727139672</v>
      </c>
      <c r="F1014" s="14">
        <f t="shared" si="513"/>
        <v>-0.12029859759146903</v>
      </c>
      <c r="G1014" s="3">
        <f t="shared" si="481"/>
        <v>-10.501038140084731</v>
      </c>
      <c r="H1014" s="3">
        <f t="shared" si="514"/>
        <v>14.017829342459038</v>
      </c>
      <c r="I1014" s="3">
        <f t="shared" si="515"/>
        <v>547.08308723441087</v>
      </c>
      <c r="P1014" s="3" t="str">
        <f t="shared" si="505"/>
        <v xml:space="preserve"> </v>
      </c>
      <c r="Q1014" s="3" t="str">
        <f t="shared" si="488"/>
        <v xml:space="preserve"> </v>
      </c>
      <c r="R1014" s="3" t="str">
        <f t="shared" si="489"/>
        <v xml:space="preserve"> </v>
      </c>
      <c r="S1014" s="3" t="str">
        <f t="shared" si="490"/>
        <v xml:space="preserve"> </v>
      </c>
      <c r="T1014" s="3" t="str">
        <f t="shared" si="491"/>
        <v xml:space="preserve"> </v>
      </c>
      <c r="U1014" s="3" t="str">
        <f t="shared" si="492"/>
        <v xml:space="preserve"> </v>
      </c>
      <c r="V1014" s="3" t="str">
        <f t="shared" si="493"/>
        <v xml:space="preserve"> </v>
      </c>
      <c r="W1014" s="3" t="str">
        <f t="shared" si="494"/>
        <v xml:space="preserve"> </v>
      </c>
      <c r="X1014" s="3" t="str">
        <f t="shared" si="495"/>
        <v xml:space="preserve"> </v>
      </c>
      <c r="Y1014" s="3">
        <f t="shared" si="496"/>
        <v>0</v>
      </c>
      <c r="AA1014" s="16" t="str">
        <f t="shared" si="497"/>
        <v>UprStage</v>
      </c>
      <c r="AC1014" s="3">
        <f t="shared" si="498"/>
        <v>2.3982428571428556</v>
      </c>
      <c r="AD1014" s="3">
        <f t="shared" si="499"/>
        <v>19.801588161411491</v>
      </c>
      <c r="AE1014" s="3">
        <f t="shared" si="500"/>
        <v>2.4246571428571926</v>
      </c>
      <c r="AF1014" s="3">
        <f t="shared" si="502"/>
        <v>11.455876646353975</v>
      </c>
      <c r="AH1014" s="28">
        <f t="shared" si="503"/>
        <v>0.26300000000000001</v>
      </c>
      <c r="AI1014" s="28">
        <f t="shared" si="504"/>
        <v>2.5446900494077322E-4</v>
      </c>
      <c r="AJ1014" s="40">
        <f t="shared" si="501"/>
        <v>1.1455876646353974E-2</v>
      </c>
      <c r="AK1014" s="28"/>
      <c r="AM1014" s="14">
        <f>Rho_Coef0+Rho_Coef1*Solution!I1014+Rho_Coef2*Solution!I1014^2</f>
        <v>0.94854095773425984</v>
      </c>
      <c r="AO1014" s="3" t="str">
        <f t="shared" si="482"/>
        <v xml:space="preserve"> </v>
      </c>
      <c r="AP1014" s="3" t="str">
        <f t="shared" si="483"/>
        <v xml:space="preserve"> </v>
      </c>
      <c r="AQ1014" s="3" t="str">
        <f t="shared" si="484"/>
        <v xml:space="preserve"> </v>
      </c>
      <c r="AR1014" s="3" t="str">
        <f t="shared" si="485"/>
        <v xml:space="preserve"> </v>
      </c>
    </row>
    <row r="1015" spans="1:44">
      <c r="A1015" s="3">
        <f t="shared" si="486"/>
        <v>10.119999999999829</v>
      </c>
      <c r="B1015" s="3">
        <f t="shared" si="511"/>
        <v>0</v>
      </c>
      <c r="C1015" s="3">
        <f t="shared" si="512"/>
        <v>4.8229000000000486</v>
      </c>
      <c r="D1015" s="14">
        <f t="shared" si="487"/>
        <v>-7.8359817042123175E-3</v>
      </c>
      <c r="E1015" s="14">
        <f t="shared" si="480"/>
        <v>-0.1123437727139672</v>
      </c>
      <c r="F1015" s="14">
        <f t="shared" si="513"/>
        <v>-0.12017975441817952</v>
      </c>
      <c r="G1015" s="3">
        <f t="shared" si="481"/>
        <v>-10.490664148031723</v>
      </c>
      <c r="H1015" s="3">
        <f t="shared" si="514"/>
        <v>13.912818961058191</v>
      </c>
      <c r="I1015" s="3">
        <f t="shared" si="515"/>
        <v>547.222740994628</v>
      </c>
      <c r="P1015" s="3" t="str">
        <f t="shared" si="505"/>
        <v xml:space="preserve"> </v>
      </c>
      <c r="Q1015" s="3" t="str">
        <f t="shared" si="488"/>
        <v xml:space="preserve"> </v>
      </c>
      <c r="R1015" s="3" t="str">
        <f t="shared" si="489"/>
        <v xml:space="preserve"> </v>
      </c>
      <c r="S1015" s="3" t="str">
        <f t="shared" si="490"/>
        <v xml:space="preserve"> </v>
      </c>
      <c r="T1015" s="3" t="str">
        <f t="shared" si="491"/>
        <v xml:space="preserve"> </v>
      </c>
      <c r="U1015" s="3" t="str">
        <f t="shared" si="492"/>
        <v xml:space="preserve"> </v>
      </c>
      <c r="V1015" s="3" t="str">
        <f t="shared" si="493"/>
        <v xml:space="preserve"> </v>
      </c>
      <c r="W1015" s="3" t="str">
        <f t="shared" si="494"/>
        <v xml:space="preserve"> </v>
      </c>
      <c r="X1015" s="3" t="str">
        <f t="shared" si="495"/>
        <v xml:space="preserve"> </v>
      </c>
      <c r="Y1015" s="3">
        <f t="shared" si="496"/>
        <v>0</v>
      </c>
      <c r="AA1015" s="16" t="str">
        <f t="shared" si="497"/>
        <v>UprStage</v>
      </c>
      <c r="AC1015" s="3">
        <f t="shared" si="498"/>
        <v>2.3982428571428556</v>
      </c>
      <c r="AD1015" s="3">
        <f t="shared" si="499"/>
        <v>19.801588161411491</v>
      </c>
      <c r="AE1015" s="3">
        <f t="shared" si="500"/>
        <v>2.4246571428571926</v>
      </c>
      <c r="AF1015" s="3">
        <f t="shared" si="502"/>
        <v>11.455876646353975</v>
      </c>
      <c r="AH1015" s="28">
        <f t="shared" si="503"/>
        <v>0.26300000000000001</v>
      </c>
      <c r="AI1015" s="28">
        <f t="shared" si="504"/>
        <v>2.5446900494077322E-4</v>
      </c>
      <c r="AJ1015" s="40">
        <f t="shared" si="501"/>
        <v>1.1455876646353974E-2</v>
      </c>
      <c r="AK1015" s="28"/>
      <c r="AM1015" s="14">
        <f>Rho_Coef0+Rho_Coef1*Solution!I1015+Rho_Coef2*Solution!I1015^2</f>
        <v>0.94852807898790004</v>
      </c>
      <c r="AO1015" s="3" t="str">
        <f t="shared" si="482"/>
        <v xml:space="preserve"> </v>
      </c>
      <c r="AP1015" s="3" t="str">
        <f t="shared" si="483"/>
        <v xml:space="preserve"> </v>
      </c>
      <c r="AQ1015" s="3" t="str">
        <f t="shared" si="484"/>
        <v xml:space="preserve"> </v>
      </c>
      <c r="AR1015" s="3" t="str">
        <f t="shared" si="485"/>
        <v xml:space="preserve"> </v>
      </c>
    </row>
    <row r="1016" spans="1:44">
      <c r="A1016" s="3">
        <f t="shared" si="486"/>
        <v>10.129999999999828</v>
      </c>
      <c r="B1016" s="3">
        <f t="shared" si="511"/>
        <v>0</v>
      </c>
      <c r="C1016" s="3">
        <f t="shared" si="512"/>
        <v>4.8229000000000486</v>
      </c>
      <c r="D1016" s="14">
        <f t="shared" si="487"/>
        <v>-7.7181513374335606E-3</v>
      </c>
      <c r="E1016" s="14">
        <f t="shared" si="480"/>
        <v>-0.1123437727139672</v>
      </c>
      <c r="F1016" s="14">
        <f t="shared" si="513"/>
        <v>-0.12006192405140076</v>
      </c>
      <c r="G1016" s="3">
        <f t="shared" si="481"/>
        <v>-10.480378565320228</v>
      </c>
      <c r="H1016" s="3">
        <f t="shared" si="514"/>
        <v>13.807912319577873</v>
      </c>
      <c r="I1016" s="3">
        <f t="shared" si="515"/>
        <v>547.36134516531035</v>
      </c>
      <c r="P1016" s="3" t="str">
        <f t="shared" si="505"/>
        <v xml:space="preserve"> </v>
      </c>
      <c r="Q1016" s="3" t="str">
        <f t="shared" si="488"/>
        <v xml:space="preserve"> </v>
      </c>
      <c r="R1016" s="3" t="str">
        <f t="shared" si="489"/>
        <v xml:space="preserve"> </v>
      </c>
      <c r="S1016" s="3" t="str">
        <f t="shared" si="490"/>
        <v xml:space="preserve"> </v>
      </c>
      <c r="T1016" s="3" t="str">
        <f t="shared" si="491"/>
        <v xml:space="preserve"> </v>
      </c>
      <c r="U1016" s="3" t="str">
        <f t="shared" si="492"/>
        <v xml:space="preserve"> </v>
      </c>
      <c r="V1016" s="3" t="str">
        <f t="shared" si="493"/>
        <v xml:space="preserve"> </v>
      </c>
      <c r="W1016" s="3" t="str">
        <f t="shared" si="494"/>
        <v xml:space="preserve"> </v>
      </c>
      <c r="X1016" s="3" t="str">
        <f t="shared" si="495"/>
        <v xml:space="preserve"> </v>
      </c>
      <c r="Y1016" s="3">
        <f t="shared" si="496"/>
        <v>0</v>
      </c>
      <c r="AA1016" s="16" t="str">
        <f t="shared" si="497"/>
        <v>UprStage</v>
      </c>
      <c r="AC1016" s="3">
        <f t="shared" si="498"/>
        <v>2.3982428571428556</v>
      </c>
      <c r="AD1016" s="3">
        <f t="shared" si="499"/>
        <v>19.801588161411491</v>
      </c>
      <c r="AE1016" s="3">
        <f t="shared" si="500"/>
        <v>2.4246571428571926</v>
      </c>
      <c r="AF1016" s="3">
        <f t="shared" si="502"/>
        <v>11.455876646353975</v>
      </c>
      <c r="AH1016" s="28">
        <f t="shared" si="503"/>
        <v>0.26300000000000001</v>
      </c>
      <c r="AI1016" s="28">
        <f t="shared" si="504"/>
        <v>2.5446900494077322E-4</v>
      </c>
      <c r="AJ1016" s="40">
        <f t="shared" si="501"/>
        <v>1.1455876646353974E-2</v>
      </c>
      <c r="AK1016" s="28"/>
      <c r="AM1016" s="14">
        <f>Rho_Coef0+Rho_Coef1*Solution!I1016+Rho_Coef2*Solution!I1016^2</f>
        <v>0.94851529716497296</v>
      </c>
      <c r="AO1016" s="3" t="str">
        <f t="shared" si="482"/>
        <v xml:space="preserve"> </v>
      </c>
      <c r="AP1016" s="3" t="str">
        <f t="shared" si="483"/>
        <v xml:space="preserve"> </v>
      </c>
      <c r="AQ1016" s="3" t="str">
        <f t="shared" si="484"/>
        <v xml:space="preserve"> </v>
      </c>
      <c r="AR1016" s="3" t="str">
        <f t="shared" si="485"/>
        <v xml:space="preserve"> </v>
      </c>
    </row>
    <row r="1017" spans="1:44">
      <c r="A1017" s="3">
        <f t="shared" si="486"/>
        <v>10.139999999999828</v>
      </c>
      <c r="B1017" s="3">
        <f t="shared" si="511"/>
        <v>0</v>
      </c>
      <c r="C1017" s="3">
        <f t="shared" si="512"/>
        <v>4.8229000000000486</v>
      </c>
      <c r="D1017" s="14">
        <f t="shared" si="487"/>
        <v>-7.6013300749844977E-3</v>
      </c>
      <c r="E1017" s="14">
        <f t="shared" si="480"/>
        <v>-0.1123437727139672</v>
      </c>
      <c r="F1017" s="14">
        <f t="shared" si="513"/>
        <v>-0.11994510278895169</v>
      </c>
      <c r="G1017" s="3">
        <f t="shared" si="481"/>
        <v>-10.470181068781519</v>
      </c>
      <c r="H1017" s="3">
        <f t="shared" si="514"/>
        <v>13.703108533924672</v>
      </c>
      <c r="I1017" s="3">
        <f t="shared" si="515"/>
        <v>547.4989007794527</v>
      </c>
      <c r="P1017" s="3" t="str">
        <f t="shared" si="505"/>
        <v xml:space="preserve"> </v>
      </c>
      <c r="Q1017" s="3" t="str">
        <f t="shared" si="488"/>
        <v xml:space="preserve"> </v>
      </c>
      <c r="R1017" s="3" t="str">
        <f t="shared" si="489"/>
        <v xml:space="preserve"> </v>
      </c>
      <c r="S1017" s="3" t="str">
        <f t="shared" si="490"/>
        <v xml:space="preserve"> </v>
      </c>
      <c r="T1017" s="3" t="str">
        <f t="shared" si="491"/>
        <v xml:space="preserve"> </v>
      </c>
      <c r="U1017" s="3" t="str">
        <f t="shared" si="492"/>
        <v xml:space="preserve"> </v>
      </c>
      <c r="V1017" s="3" t="str">
        <f t="shared" si="493"/>
        <v xml:space="preserve"> </v>
      </c>
      <c r="W1017" s="3" t="str">
        <f t="shared" si="494"/>
        <v xml:space="preserve"> </v>
      </c>
      <c r="X1017" s="3" t="str">
        <f t="shared" si="495"/>
        <v xml:space="preserve"> </v>
      </c>
      <c r="Y1017" s="3">
        <f t="shared" si="496"/>
        <v>0</v>
      </c>
      <c r="AA1017" s="16" t="str">
        <f t="shared" si="497"/>
        <v>UprStage</v>
      </c>
      <c r="AC1017" s="3">
        <f t="shared" si="498"/>
        <v>2.3982428571428556</v>
      </c>
      <c r="AD1017" s="3">
        <f t="shared" si="499"/>
        <v>19.801588161411491</v>
      </c>
      <c r="AE1017" s="3">
        <f t="shared" si="500"/>
        <v>2.4246571428571926</v>
      </c>
      <c r="AF1017" s="3">
        <f t="shared" si="502"/>
        <v>11.455876646353975</v>
      </c>
      <c r="AH1017" s="28">
        <f t="shared" si="503"/>
        <v>0.26300000000000001</v>
      </c>
      <c r="AI1017" s="28">
        <f t="shared" si="504"/>
        <v>2.5446900494077322E-4</v>
      </c>
      <c r="AJ1017" s="40">
        <f t="shared" si="501"/>
        <v>1.1455876646353974E-2</v>
      </c>
      <c r="AK1017" s="28"/>
      <c r="AM1017" s="14">
        <f>Rho_Coef0+Rho_Coef1*Solution!I1017+Rho_Coef2*Solution!I1017^2</f>
        <v>0.9485026121672494</v>
      </c>
      <c r="AO1017" s="3" t="str">
        <f t="shared" si="482"/>
        <v xml:space="preserve"> </v>
      </c>
      <c r="AP1017" s="3" t="str">
        <f t="shared" si="483"/>
        <v xml:space="preserve"> </v>
      </c>
      <c r="AQ1017" s="3" t="str">
        <f t="shared" si="484"/>
        <v xml:space="preserve"> </v>
      </c>
      <c r="AR1017" s="3" t="str">
        <f t="shared" si="485"/>
        <v xml:space="preserve"> </v>
      </c>
    </row>
    <row r="1018" spans="1:44">
      <c r="A1018" s="3">
        <f t="shared" si="486"/>
        <v>10.149999999999828</v>
      </c>
      <c r="B1018" s="3">
        <f t="shared" si="511"/>
        <v>0</v>
      </c>
      <c r="C1018" s="3">
        <f t="shared" si="512"/>
        <v>4.8229000000000486</v>
      </c>
      <c r="D1018" s="14">
        <f t="shared" si="487"/>
        <v>-7.4855142517004179E-3</v>
      </c>
      <c r="E1018" s="14">
        <f t="shared" si="480"/>
        <v>-0.1123437727139672</v>
      </c>
      <c r="F1018" s="14">
        <f t="shared" si="513"/>
        <v>-0.11982928696566762</v>
      </c>
      <c r="G1018" s="3">
        <f t="shared" si="481"/>
        <v>-10.460071338478082</v>
      </c>
      <c r="H1018" s="3">
        <f t="shared" si="514"/>
        <v>13.598406723236856</v>
      </c>
      <c r="I1018" s="3">
        <f t="shared" si="515"/>
        <v>547.63540886122496</v>
      </c>
      <c r="P1018" s="3" t="str">
        <f t="shared" si="505"/>
        <v xml:space="preserve"> </v>
      </c>
      <c r="Q1018" s="3" t="str">
        <f t="shared" si="488"/>
        <v xml:space="preserve"> </v>
      </c>
      <c r="R1018" s="3" t="str">
        <f t="shared" si="489"/>
        <v xml:space="preserve"> </v>
      </c>
      <c r="S1018" s="3" t="str">
        <f t="shared" si="490"/>
        <v xml:space="preserve"> </v>
      </c>
      <c r="T1018" s="3" t="str">
        <f t="shared" si="491"/>
        <v xml:space="preserve"> </v>
      </c>
      <c r="U1018" s="3" t="str">
        <f t="shared" si="492"/>
        <v xml:space="preserve"> </v>
      </c>
      <c r="V1018" s="3" t="str">
        <f t="shared" si="493"/>
        <v xml:space="preserve"> </v>
      </c>
      <c r="W1018" s="3" t="str">
        <f t="shared" si="494"/>
        <v xml:space="preserve"> </v>
      </c>
      <c r="X1018" s="3" t="str">
        <f t="shared" si="495"/>
        <v xml:space="preserve"> </v>
      </c>
      <c r="Y1018" s="3">
        <f t="shared" si="496"/>
        <v>0</v>
      </c>
      <c r="AA1018" s="16" t="str">
        <f t="shared" si="497"/>
        <v>UprStage</v>
      </c>
      <c r="AC1018" s="3">
        <f t="shared" si="498"/>
        <v>2.3982428571428556</v>
      </c>
      <c r="AD1018" s="3">
        <f t="shared" si="499"/>
        <v>19.801588161411491</v>
      </c>
      <c r="AE1018" s="3">
        <f t="shared" si="500"/>
        <v>2.4246571428571926</v>
      </c>
      <c r="AF1018" s="3">
        <f t="shared" si="502"/>
        <v>11.455876646353975</v>
      </c>
      <c r="AH1018" s="28">
        <f t="shared" si="503"/>
        <v>0.26300000000000001</v>
      </c>
      <c r="AI1018" s="28">
        <f t="shared" si="504"/>
        <v>2.5446900494077322E-4</v>
      </c>
      <c r="AJ1018" s="40">
        <f t="shared" si="501"/>
        <v>1.1455876646353974E-2</v>
      </c>
      <c r="AK1018" s="28"/>
      <c r="AM1018" s="14">
        <f>Rho_Coef0+Rho_Coef1*Solution!I1018+Rho_Coef2*Solution!I1018^2</f>
        <v>0.94849002389734038</v>
      </c>
      <c r="AO1018" s="3" t="str">
        <f t="shared" si="482"/>
        <v xml:space="preserve"> </v>
      </c>
      <c r="AP1018" s="3" t="str">
        <f t="shared" si="483"/>
        <v xml:space="preserve"> </v>
      </c>
      <c r="AQ1018" s="3" t="str">
        <f t="shared" si="484"/>
        <v xml:space="preserve"> </v>
      </c>
      <c r="AR1018" s="3" t="str">
        <f t="shared" si="485"/>
        <v xml:space="preserve"> </v>
      </c>
    </row>
    <row r="1019" spans="1:44">
      <c r="A1019" s="3">
        <f t="shared" si="486"/>
        <v>10.159999999999828</v>
      </c>
      <c r="B1019" s="3">
        <f t="shared" si="511"/>
        <v>0</v>
      </c>
      <c r="C1019" s="3">
        <f t="shared" si="512"/>
        <v>4.8229000000000486</v>
      </c>
      <c r="D1019" s="14">
        <f t="shared" si="487"/>
        <v>-7.3707002391798617E-3</v>
      </c>
      <c r="E1019" s="14">
        <f t="shared" si="480"/>
        <v>-0.1123437727139672</v>
      </c>
      <c r="F1019" s="14">
        <f t="shared" si="513"/>
        <v>-0.11971447295314706</v>
      </c>
      <c r="G1019" s="3">
        <f t="shared" si="481"/>
        <v>-10.450049057681518</v>
      </c>
      <c r="H1019" s="3">
        <f t="shared" si="514"/>
        <v>13.493806009852076</v>
      </c>
      <c r="I1019" s="3">
        <f t="shared" si="515"/>
        <v>547.77087042600442</v>
      </c>
      <c r="P1019" s="3" t="str">
        <f t="shared" si="505"/>
        <v xml:space="preserve"> </v>
      </c>
      <c r="Q1019" s="3" t="str">
        <f t="shared" si="488"/>
        <v xml:space="preserve"> </v>
      </c>
      <c r="R1019" s="3" t="str">
        <f t="shared" si="489"/>
        <v xml:space="preserve"> </v>
      </c>
      <c r="S1019" s="3" t="str">
        <f t="shared" si="490"/>
        <v xml:space="preserve"> </v>
      </c>
      <c r="T1019" s="3" t="str">
        <f t="shared" si="491"/>
        <v xml:space="preserve"> </v>
      </c>
      <c r="U1019" s="3" t="str">
        <f t="shared" si="492"/>
        <v xml:space="preserve"> </v>
      </c>
      <c r="V1019" s="3" t="str">
        <f t="shared" si="493"/>
        <v xml:space="preserve"> </v>
      </c>
      <c r="W1019" s="3" t="str">
        <f t="shared" si="494"/>
        <v xml:space="preserve"> </v>
      </c>
      <c r="X1019" s="3" t="str">
        <f t="shared" si="495"/>
        <v xml:space="preserve"> </v>
      </c>
      <c r="Y1019" s="3">
        <f t="shared" si="496"/>
        <v>0</v>
      </c>
      <c r="AA1019" s="16" t="str">
        <f t="shared" si="497"/>
        <v>UprStage</v>
      </c>
      <c r="AC1019" s="3">
        <f t="shared" si="498"/>
        <v>2.3982428571428556</v>
      </c>
      <c r="AD1019" s="3">
        <f t="shared" si="499"/>
        <v>19.801588161411491</v>
      </c>
      <c r="AE1019" s="3">
        <f t="shared" si="500"/>
        <v>2.4246571428571926</v>
      </c>
      <c r="AF1019" s="3">
        <f t="shared" si="502"/>
        <v>11.455876646353975</v>
      </c>
      <c r="AH1019" s="28">
        <f t="shared" si="503"/>
        <v>0.26300000000000001</v>
      </c>
      <c r="AI1019" s="28">
        <f t="shared" si="504"/>
        <v>2.5446900494077322E-4</v>
      </c>
      <c r="AJ1019" s="40">
        <f t="shared" si="501"/>
        <v>1.1455876646353974E-2</v>
      </c>
      <c r="AK1019" s="28"/>
      <c r="AM1019" s="14">
        <f>Rho_Coef0+Rho_Coef1*Solution!I1019+Rho_Coef2*Solution!I1019^2</f>
        <v>0.94847753225869413</v>
      </c>
      <c r="AO1019" s="3" t="str">
        <f t="shared" si="482"/>
        <v xml:space="preserve"> </v>
      </c>
      <c r="AP1019" s="3" t="str">
        <f t="shared" si="483"/>
        <v xml:space="preserve"> </v>
      </c>
      <c r="AQ1019" s="3" t="str">
        <f t="shared" si="484"/>
        <v xml:space="preserve"> </v>
      </c>
      <c r="AR1019" s="3" t="str">
        <f t="shared" si="485"/>
        <v xml:space="preserve"> </v>
      </c>
    </row>
    <row r="1020" spans="1:44">
      <c r="A1020" s="3">
        <f t="shared" si="486"/>
        <v>10.169999999999828</v>
      </c>
      <c r="B1020" s="3">
        <f t="shared" si="511"/>
        <v>0</v>
      </c>
      <c r="C1020" s="3">
        <f t="shared" si="512"/>
        <v>4.8229000000000486</v>
      </c>
      <c r="D1020" s="14">
        <f t="shared" si="487"/>
        <v>-7.256884445534499E-3</v>
      </c>
      <c r="E1020" s="14">
        <f t="shared" si="480"/>
        <v>-0.1123437727139672</v>
      </c>
      <c r="F1020" s="14">
        <f t="shared" si="513"/>
        <v>-0.1196006571595017</v>
      </c>
      <c r="G1020" s="3">
        <f t="shared" si="481"/>
        <v>-10.440113912850714</v>
      </c>
      <c r="H1020" s="3">
        <f t="shared" si="514"/>
        <v>13.389305519275261</v>
      </c>
      <c r="I1020" s="3">
        <f t="shared" si="515"/>
        <v>547.90528648040731</v>
      </c>
      <c r="P1020" s="3" t="str">
        <f t="shared" si="505"/>
        <v xml:space="preserve"> </v>
      </c>
      <c r="Q1020" s="3" t="str">
        <f t="shared" si="488"/>
        <v xml:space="preserve"> </v>
      </c>
      <c r="R1020" s="3" t="str">
        <f t="shared" si="489"/>
        <v xml:space="preserve"> </v>
      </c>
      <c r="S1020" s="3" t="str">
        <f t="shared" si="490"/>
        <v xml:space="preserve"> </v>
      </c>
      <c r="T1020" s="3" t="str">
        <f t="shared" si="491"/>
        <v xml:space="preserve"> </v>
      </c>
      <c r="U1020" s="3" t="str">
        <f t="shared" si="492"/>
        <v xml:space="preserve"> </v>
      </c>
      <c r="V1020" s="3" t="str">
        <f t="shared" si="493"/>
        <v xml:space="preserve"> </v>
      </c>
      <c r="W1020" s="3" t="str">
        <f t="shared" si="494"/>
        <v xml:space="preserve"> </v>
      </c>
      <c r="X1020" s="3" t="str">
        <f t="shared" si="495"/>
        <v xml:space="preserve"> </v>
      </c>
      <c r="Y1020" s="3">
        <f t="shared" si="496"/>
        <v>0</v>
      </c>
      <c r="AA1020" s="16" t="str">
        <f t="shared" si="497"/>
        <v>UprStage</v>
      </c>
      <c r="AC1020" s="3">
        <f t="shared" si="498"/>
        <v>2.3982428571428556</v>
      </c>
      <c r="AD1020" s="3">
        <f t="shared" si="499"/>
        <v>19.801588161411491</v>
      </c>
      <c r="AE1020" s="3">
        <f t="shared" si="500"/>
        <v>2.4246571428571926</v>
      </c>
      <c r="AF1020" s="3">
        <f t="shared" si="502"/>
        <v>11.455876646353975</v>
      </c>
      <c r="AH1020" s="28">
        <f t="shared" si="503"/>
        <v>0.26300000000000001</v>
      </c>
      <c r="AI1020" s="28">
        <f t="shared" si="504"/>
        <v>2.5446900494077322E-4</v>
      </c>
      <c r="AJ1020" s="40">
        <f t="shared" si="501"/>
        <v>1.1455876646353974E-2</v>
      </c>
      <c r="AK1020" s="28"/>
      <c r="AM1020" s="14">
        <f>Rho_Coef0+Rho_Coef1*Solution!I1020+Rho_Coef2*Solution!I1020^2</f>
        <v>0.94846513715559255</v>
      </c>
      <c r="AO1020" s="3" t="str">
        <f t="shared" si="482"/>
        <v xml:space="preserve"> </v>
      </c>
      <c r="AP1020" s="3" t="str">
        <f t="shared" si="483"/>
        <v xml:space="preserve"> </v>
      </c>
      <c r="AQ1020" s="3" t="str">
        <f t="shared" si="484"/>
        <v xml:space="preserve"> </v>
      </c>
      <c r="AR1020" s="3" t="str">
        <f t="shared" si="485"/>
        <v xml:space="preserve"> </v>
      </c>
    </row>
    <row r="1021" spans="1:44">
      <c r="A1021" s="3">
        <f t="shared" si="486"/>
        <v>10.179999999999827</v>
      </c>
      <c r="B1021" s="3">
        <f t="shared" si="511"/>
        <v>0</v>
      </c>
      <c r="C1021" s="3">
        <f t="shared" si="512"/>
        <v>4.8229000000000486</v>
      </c>
      <c r="D1021" s="14">
        <f t="shared" si="487"/>
        <v>-7.1440633151419802E-3</v>
      </c>
      <c r="E1021" s="14">
        <f t="shared" si="480"/>
        <v>-0.1123437727139672</v>
      </c>
      <c r="F1021" s="14">
        <f t="shared" si="513"/>
        <v>-0.11948783602910917</v>
      </c>
      <c r="G1021" s="3">
        <f t="shared" si="481"/>
        <v>-10.430265593610262</v>
      </c>
      <c r="H1021" s="3">
        <f t="shared" si="514"/>
        <v>13.284904380146754</v>
      </c>
      <c r="I1021" s="3">
        <f t="shared" si="515"/>
        <v>548.03865802232042</v>
      </c>
      <c r="P1021" s="3" t="str">
        <f t="shared" si="505"/>
        <v xml:space="preserve"> </v>
      </c>
      <c r="Q1021" s="3" t="str">
        <f t="shared" si="488"/>
        <v xml:space="preserve"> </v>
      </c>
      <c r="R1021" s="3" t="str">
        <f t="shared" si="489"/>
        <v xml:space="preserve"> </v>
      </c>
      <c r="S1021" s="3" t="str">
        <f t="shared" si="490"/>
        <v xml:space="preserve"> </v>
      </c>
      <c r="T1021" s="3" t="str">
        <f t="shared" si="491"/>
        <v xml:space="preserve"> </v>
      </c>
      <c r="U1021" s="3" t="str">
        <f t="shared" si="492"/>
        <v xml:space="preserve"> </v>
      </c>
      <c r="V1021" s="3" t="str">
        <f t="shared" si="493"/>
        <v xml:space="preserve"> </v>
      </c>
      <c r="W1021" s="3" t="str">
        <f t="shared" si="494"/>
        <v xml:space="preserve"> </v>
      </c>
      <c r="X1021" s="3" t="str">
        <f t="shared" si="495"/>
        <v xml:space="preserve"> </v>
      </c>
      <c r="Y1021" s="3">
        <f t="shared" si="496"/>
        <v>0</v>
      </c>
      <c r="AA1021" s="16" t="str">
        <f t="shared" si="497"/>
        <v>UprStage</v>
      </c>
      <c r="AC1021" s="3">
        <f t="shared" si="498"/>
        <v>2.3982428571428556</v>
      </c>
      <c r="AD1021" s="3">
        <f t="shared" si="499"/>
        <v>19.801588161411491</v>
      </c>
      <c r="AE1021" s="3">
        <f t="shared" si="500"/>
        <v>2.4246571428571926</v>
      </c>
      <c r="AF1021" s="3">
        <f t="shared" si="502"/>
        <v>11.455876646353975</v>
      </c>
      <c r="AH1021" s="28">
        <f t="shared" si="503"/>
        <v>0.26300000000000001</v>
      </c>
      <c r="AI1021" s="28">
        <f t="shared" si="504"/>
        <v>2.5446900494077322E-4</v>
      </c>
      <c r="AJ1021" s="40">
        <f t="shared" si="501"/>
        <v>1.1455876646353974E-2</v>
      </c>
      <c r="AK1021" s="28"/>
      <c r="AM1021" s="14">
        <f>Rho_Coef0+Rho_Coef1*Solution!I1021+Rho_Coef2*Solution!I1021^2</f>
        <v>0.94845283849314899</v>
      </c>
      <c r="AO1021" s="3" t="str">
        <f t="shared" si="482"/>
        <v xml:space="preserve"> </v>
      </c>
      <c r="AP1021" s="3" t="str">
        <f t="shared" si="483"/>
        <v xml:space="preserve"> </v>
      </c>
      <c r="AQ1021" s="3" t="str">
        <f t="shared" si="484"/>
        <v xml:space="preserve"> </v>
      </c>
      <c r="AR1021" s="3" t="str">
        <f t="shared" si="485"/>
        <v xml:space="preserve"> </v>
      </c>
    </row>
    <row r="1022" spans="1:44">
      <c r="A1022" s="3">
        <f t="shared" si="486"/>
        <v>10.189999999999827</v>
      </c>
      <c r="B1022" s="3">
        <f t="shared" si="511"/>
        <v>0</v>
      </c>
      <c r="C1022" s="3">
        <f t="shared" si="512"/>
        <v>4.8229000000000486</v>
      </c>
      <c r="D1022" s="14">
        <f t="shared" si="487"/>
        <v>-7.0322333284017378E-3</v>
      </c>
      <c r="E1022" s="14">
        <f t="shared" si="480"/>
        <v>-0.1123437727139672</v>
      </c>
      <c r="F1022" s="14">
        <f t="shared" si="513"/>
        <v>-0.11937600604236893</v>
      </c>
      <c r="G1022" s="3">
        <f t="shared" si="481"/>
        <v>-10.420503792729155</v>
      </c>
      <c r="H1022" s="3">
        <f t="shared" si="514"/>
        <v>13.180601724210652</v>
      </c>
      <c r="I1022" s="3">
        <f t="shared" si="515"/>
        <v>548.17098604093223</v>
      </c>
      <c r="P1022" s="3" t="str">
        <f t="shared" si="505"/>
        <v xml:space="preserve"> </v>
      </c>
      <c r="Q1022" s="3" t="str">
        <f t="shared" si="488"/>
        <v xml:space="preserve"> </v>
      </c>
      <c r="R1022" s="3" t="str">
        <f t="shared" si="489"/>
        <v xml:space="preserve"> </v>
      </c>
      <c r="S1022" s="3" t="str">
        <f t="shared" si="490"/>
        <v xml:space="preserve"> </v>
      </c>
      <c r="T1022" s="3" t="str">
        <f t="shared" si="491"/>
        <v xml:space="preserve"> </v>
      </c>
      <c r="U1022" s="3" t="str">
        <f t="shared" si="492"/>
        <v xml:space="preserve"> </v>
      </c>
      <c r="V1022" s="3" t="str">
        <f t="shared" si="493"/>
        <v xml:space="preserve"> </v>
      </c>
      <c r="W1022" s="3" t="str">
        <f t="shared" si="494"/>
        <v xml:space="preserve"> </v>
      </c>
      <c r="X1022" s="3" t="str">
        <f t="shared" si="495"/>
        <v xml:space="preserve"> </v>
      </c>
      <c r="Y1022" s="3">
        <f t="shared" si="496"/>
        <v>0</v>
      </c>
      <c r="AA1022" s="16" t="str">
        <f t="shared" si="497"/>
        <v>UprStage</v>
      </c>
      <c r="AC1022" s="3">
        <f t="shared" si="498"/>
        <v>2.3982428571428556</v>
      </c>
      <c r="AD1022" s="3">
        <f t="shared" si="499"/>
        <v>19.801588161411491</v>
      </c>
      <c r="AE1022" s="3">
        <f t="shared" si="500"/>
        <v>2.4246571428571926</v>
      </c>
      <c r="AF1022" s="3">
        <f t="shared" si="502"/>
        <v>11.455876646353975</v>
      </c>
      <c r="AH1022" s="28">
        <f t="shared" si="503"/>
        <v>0.26300000000000001</v>
      </c>
      <c r="AI1022" s="28">
        <f t="shared" si="504"/>
        <v>2.5446900494077322E-4</v>
      </c>
      <c r="AJ1022" s="40">
        <f t="shared" si="501"/>
        <v>1.1455876646353974E-2</v>
      </c>
      <c r="AK1022" s="28"/>
      <c r="AM1022" s="14">
        <f>Rho_Coef0+Rho_Coef1*Solution!I1022+Rho_Coef2*Solution!I1022^2</f>
        <v>0.94844063617730434</v>
      </c>
      <c r="AO1022" s="3" t="str">
        <f t="shared" si="482"/>
        <v xml:space="preserve"> </v>
      </c>
      <c r="AP1022" s="3" t="str">
        <f t="shared" si="483"/>
        <v xml:space="preserve"> </v>
      </c>
      <c r="AQ1022" s="3" t="str">
        <f t="shared" si="484"/>
        <v xml:space="preserve"> </v>
      </c>
      <c r="AR1022" s="3" t="str">
        <f t="shared" si="485"/>
        <v xml:space="preserve"> </v>
      </c>
    </row>
    <row r="1023" spans="1:44">
      <c r="A1023" s="3">
        <f t="shared" si="486"/>
        <v>10.199999999999827</v>
      </c>
      <c r="B1023" s="3">
        <f t="shared" si="511"/>
        <v>0</v>
      </c>
      <c r="C1023" s="3">
        <f t="shared" si="512"/>
        <v>4.8229000000000486</v>
      </c>
      <c r="D1023" s="14">
        <f t="shared" si="487"/>
        <v>-6.921391001493693E-3</v>
      </c>
      <c r="E1023" s="14">
        <f t="shared" si="480"/>
        <v>-0.1123437727139672</v>
      </c>
      <c r="F1023" s="14">
        <f t="shared" si="513"/>
        <v>-0.11926516371546089</v>
      </c>
      <c r="G1023" s="3">
        <f t="shared" si="481"/>
        <v>-10.410828206099708</v>
      </c>
      <c r="H1023" s="3">
        <f t="shared" si="514"/>
        <v>13.07639668628336</v>
      </c>
      <c r="I1023" s="3">
        <f t="shared" si="515"/>
        <v>548.30227151676399</v>
      </c>
      <c r="P1023" s="3" t="str">
        <f t="shared" si="505"/>
        <v xml:space="preserve"> </v>
      </c>
      <c r="Q1023" s="3" t="str">
        <f t="shared" si="488"/>
        <v xml:space="preserve"> </v>
      </c>
      <c r="R1023" s="3" t="str">
        <f t="shared" si="489"/>
        <v xml:space="preserve"> </v>
      </c>
      <c r="S1023" s="3" t="str">
        <f t="shared" si="490"/>
        <v xml:space="preserve"> </v>
      </c>
      <c r="T1023" s="3" t="str">
        <f t="shared" si="491"/>
        <v xml:space="preserve"> </v>
      </c>
      <c r="U1023" s="3" t="str">
        <f t="shared" si="492"/>
        <v xml:space="preserve"> </v>
      </c>
      <c r="V1023" s="3" t="str">
        <f t="shared" si="493"/>
        <v xml:space="preserve"> </v>
      </c>
      <c r="W1023" s="3" t="str">
        <f t="shared" si="494"/>
        <v xml:space="preserve"> </v>
      </c>
      <c r="X1023" s="3" t="str">
        <f t="shared" si="495"/>
        <v xml:space="preserve"> </v>
      </c>
      <c r="Y1023" s="3">
        <f t="shared" si="496"/>
        <v>0</v>
      </c>
      <c r="AA1023" s="16" t="str">
        <f t="shared" si="497"/>
        <v>UprStage</v>
      </c>
      <c r="AC1023" s="3">
        <f t="shared" si="498"/>
        <v>2.3982428571428556</v>
      </c>
      <c r="AD1023" s="3">
        <f t="shared" si="499"/>
        <v>19.801588161411491</v>
      </c>
      <c r="AE1023" s="3">
        <f t="shared" si="500"/>
        <v>2.4246571428571926</v>
      </c>
      <c r="AF1023" s="3">
        <f t="shared" si="502"/>
        <v>11.455876646353975</v>
      </c>
      <c r="AH1023" s="28">
        <f t="shared" si="503"/>
        <v>0.26300000000000001</v>
      </c>
      <c r="AI1023" s="28">
        <f t="shared" si="504"/>
        <v>2.5446900494077322E-4</v>
      </c>
      <c r="AJ1023" s="40">
        <f t="shared" si="501"/>
        <v>1.1455876646353974E-2</v>
      </c>
      <c r="AK1023" s="28"/>
      <c r="AM1023" s="14">
        <f>Rho_Coef0+Rho_Coef1*Solution!I1023+Rho_Coef2*Solution!I1023^2</f>
        <v>0.94842853011482464</v>
      </c>
      <c r="AO1023" s="3" t="str">
        <f t="shared" si="482"/>
        <v xml:space="preserve"> </v>
      </c>
      <c r="AP1023" s="3" t="str">
        <f t="shared" si="483"/>
        <v xml:space="preserve"> </v>
      </c>
      <c r="AQ1023" s="3" t="str">
        <f t="shared" si="484"/>
        <v xml:space="preserve"> </v>
      </c>
      <c r="AR1023" s="3" t="str">
        <f t="shared" si="485"/>
        <v xml:space="preserve"> </v>
      </c>
    </row>
    <row r="1024" spans="1:44">
      <c r="A1024" s="3">
        <f t="shared" si="486"/>
        <v>10.209999999999827</v>
      </c>
      <c r="B1024" s="3">
        <f t="shared" si="511"/>
        <v>0</v>
      </c>
      <c r="C1024" s="3">
        <f t="shared" si="512"/>
        <v>4.8229000000000486</v>
      </c>
      <c r="D1024" s="14">
        <f t="shared" si="487"/>
        <v>-6.8115328861398589E-3</v>
      </c>
      <c r="E1024" s="14">
        <f t="shared" si="480"/>
        <v>-0.1123437727139672</v>
      </c>
      <c r="F1024" s="14">
        <f t="shared" si="513"/>
        <v>-0.11915530560010706</v>
      </c>
      <c r="G1024" s="3">
        <f t="shared" si="481"/>
        <v>-10.401238532716764</v>
      </c>
      <c r="H1024" s="3">
        <f t="shared" si="514"/>
        <v>12.972288404222363</v>
      </c>
      <c r="I1024" s="3">
        <f t="shared" si="515"/>
        <v>548.43251542170015</v>
      </c>
      <c r="P1024" s="3" t="str">
        <f t="shared" si="505"/>
        <v xml:space="preserve"> </v>
      </c>
      <c r="Q1024" s="3" t="str">
        <f t="shared" si="488"/>
        <v xml:space="preserve"> </v>
      </c>
      <c r="R1024" s="3" t="str">
        <f t="shared" si="489"/>
        <v xml:space="preserve"> </v>
      </c>
      <c r="S1024" s="3" t="str">
        <f t="shared" si="490"/>
        <v xml:space="preserve"> </v>
      </c>
      <c r="T1024" s="3" t="str">
        <f t="shared" si="491"/>
        <v xml:space="preserve"> </v>
      </c>
      <c r="U1024" s="3" t="str">
        <f t="shared" si="492"/>
        <v xml:space="preserve"> </v>
      </c>
      <c r="V1024" s="3" t="str">
        <f t="shared" si="493"/>
        <v xml:space="preserve"> </v>
      </c>
      <c r="W1024" s="3" t="str">
        <f t="shared" si="494"/>
        <v xml:space="preserve"> </v>
      </c>
      <c r="X1024" s="3" t="str">
        <f t="shared" si="495"/>
        <v xml:space="preserve"> </v>
      </c>
      <c r="Y1024" s="3">
        <f t="shared" si="496"/>
        <v>0</v>
      </c>
      <c r="AA1024" s="16" t="str">
        <f t="shared" si="497"/>
        <v>UprStage</v>
      </c>
      <c r="AC1024" s="3">
        <f t="shared" si="498"/>
        <v>2.3982428571428556</v>
      </c>
      <c r="AD1024" s="3">
        <f t="shared" si="499"/>
        <v>19.801588161411491</v>
      </c>
      <c r="AE1024" s="3">
        <f t="shared" si="500"/>
        <v>2.4246571428571926</v>
      </c>
      <c r="AF1024" s="3">
        <f t="shared" si="502"/>
        <v>11.455876646353975</v>
      </c>
      <c r="AH1024" s="28">
        <f t="shared" si="503"/>
        <v>0.26300000000000001</v>
      </c>
      <c r="AI1024" s="28">
        <f t="shared" si="504"/>
        <v>2.5446900494077322E-4</v>
      </c>
      <c r="AJ1024" s="40">
        <f t="shared" si="501"/>
        <v>1.1455876646353974E-2</v>
      </c>
      <c r="AK1024" s="28"/>
      <c r="AM1024" s="14">
        <f>Rho_Coef0+Rho_Coef1*Solution!I1024+Rho_Coef2*Solution!I1024^2</f>
        <v>0.94841652021329825</v>
      </c>
      <c r="AO1024" s="3" t="str">
        <f t="shared" si="482"/>
        <v xml:space="preserve"> </v>
      </c>
      <c r="AP1024" s="3" t="str">
        <f t="shared" si="483"/>
        <v xml:space="preserve"> </v>
      </c>
      <c r="AQ1024" s="3" t="str">
        <f t="shared" si="484"/>
        <v xml:space="preserve"> </v>
      </c>
      <c r="AR1024" s="3" t="str">
        <f t="shared" si="485"/>
        <v xml:space="preserve"> </v>
      </c>
    </row>
    <row r="1025" spans="1:44">
      <c r="A1025" s="3">
        <f t="shared" si="486"/>
        <v>10.219999999999827</v>
      </c>
      <c r="B1025" s="3">
        <f t="shared" si="511"/>
        <v>0</v>
      </c>
      <c r="C1025" s="3">
        <f t="shared" si="512"/>
        <v>4.8229000000000486</v>
      </c>
      <c r="D1025" s="14">
        <f t="shared" si="487"/>
        <v>-6.7026555693687744E-3</v>
      </c>
      <c r="E1025" s="14">
        <f t="shared" si="480"/>
        <v>-0.1123437727139672</v>
      </c>
      <c r="F1025" s="14">
        <f t="shared" si="513"/>
        <v>-0.11904642828333598</v>
      </c>
      <c r="G1025" s="3">
        <f t="shared" si="481"/>
        <v>-10.391734474657119</v>
      </c>
      <c r="H1025" s="3">
        <f t="shared" si="514"/>
        <v>12.868276018895195</v>
      </c>
      <c r="I1025" s="3">
        <f t="shared" si="515"/>
        <v>548.5617187190187</v>
      </c>
      <c r="P1025" s="3" t="str">
        <f t="shared" si="505"/>
        <v xml:space="preserve"> </v>
      </c>
      <c r="Q1025" s="3" t="str">
        <f t="shared" si="488"/>
        <v xml:space="preserve"> </v>
      </c>
      <c r="R1025" s="3" t="str">
        <f t="shared" si="489"/>
        <v xml:space="preserve"> </v>
      </c>
      <c r="S1025" s="3" t="str">
        <f t="shared" si="490"/>
        <v xml:space="preserve"> </v>
      </c>
      <c r="T1025" s="3" t="str">
        <f t="shared" si="491"/>
        <v xml:space="preserve"> </v>
      </c>
      <c r="U1025" s="3" t="str">
        <f t="shared" si="492"/>
        <v xml:space="preserve"> </v>
      </c>
      <c r="V1025" s="3" t="str">
        <f t="shared" si="493"/>
        <v xml:space="preserve"> </v>
      </c>
      <c r="W1025" s="3" t="str">
        <f t="shared" si="494"/>
        <v xml:space="preserve"> </v>
      </c>
      <c r="X1025" s="3" t="str">
        <f t="shared" si="495"/>
        <v xml:space="preserve"> </v>
      </c>
      <c r="Y1025" s="3">
        <f t="shared" si="496"/>
        <v>0</v>
      </c>
      <c r="AA1025" s="16" t="str">
        <f t="shared" si="497"/>
        <v>UprStage</v>
      </c>
      <c r="AC1025" s="3">
        <f t="shared" si="498"/>
        <v>2.3982428571428556</v>
      </c>
      <c r="AD1025" s="3">
        <f t="shared" si="499"/>
        <v>19.801588161411491</v>
      </c>
      <c r="AE1025" s="3">
        <f t="shared" si="500"/>
        <v>2.4246571428571926</v>
      </c>
      <c r="AF1025" s="3">
        <f t="shared" si="502"/>
        <v>11.455876646353975</v>
      </c>
      <c r="AH1025" s="28">
        <f t="shared" si="503"/>
        <v>0.26300000000000001</v>
      </c>
      <c r="AI1025" s="28">
        <f t="shared" si="504"/>
        <v>2.5446900494077322E-4</v>
      </c>
      <c r="AJ1025" s="40">
        <f t="shared" si="501"/>
        <v>1.1455876646353974E-2</v>
      </c>
      <c r="AK1025" s="28"/>
      <c r="AM1025" s="14">
        <f>Rho_Coef0+Rho_Coef1*Solution!I1025+Rho_Coef2*Solution!I1025^2</f>
        <v>0.94840460638113266</v>
      </c>
      <c r="AO1025" s="3" t="str">
        <f t="shared" si="482"/>
        <v xml:space="preserve"> </v>
      </c>
      <c r="AP1025" s="3" t="str">
        <f t="shared" si="483"/>
        <v xml:space="preserve"> </v>
      </c>
      <c r="AQ1025" s="3" t="str">
        <f t="shared" si="484"/>
        <v xml:space="preserve"> </v>
      </c>
      <c r="AR1025" s="3" t="str">
        <f t="shared" si="485"/>
        <v xml:space="preserve"> </v>
      </c>
    </row>
    <row r="1026" spans="1:44">
      <c r="A1026" s="3">
        <f t="shared" si="486"/>
        <v>10.229999999999826</v>
      </c>
      <c r="B1026" s="3">
        <f t="shared" si="511"/>
        <v>0</v>
      </c>
      <c r="C1026" s="3">
        <f t="shared" si="512"/>
        <v>4.8229000000000486</v>
      </c>
      <c r="D1026" s="14">
        <f t="shared" si="487"/>
        <v>-6.5947556732828027E-3</v>
      </c>
      <c r="E1026" s="14">
        <f t="shared" si="480"/>
        <v>-0.1123437727139672</v>
      </c>
      <c r="F1026" s="14">
        <f t="shared" si="513"/>
        <v>-0.11893852838725</v>
      </c>
      <c r="G1026" s="3">
        <f t="shared" si="481"/>
        <v>-10.382315737059214</v>
      </c>
      <c r="H1026" s="3">
        <f t="shared" si="514"/>
        <v>12.764358674148623</v>
      </c>
      <c r="I1026" s="3">
        <f t="shared" si="515"/>
        <v>548.68988236342091</v>
      </c>
      <c r="P1026" s="3" t="str">
        <f t="shared" si="505"/>
        <v xml:space="preserve"> </v>
      </c>
      <c r="Q1026" s="3" t="str">
        <f t="shared" si="488"/>
        <v xml:space="preserve"> </v>
      </c>
      <c r="R1026" s="3" t="str">
        <f t="shared" si="489"/>
        <v xml:space="preserve"> </v>
      </c>
      <c r="S1026" s="3" t="str">
        <f t="shared" si="490"/>
        <v xml:space="preserve"> </v>
      </c>
      <c r="T1026" s="3" t="str">
        <f t="shared" si="491"/>
        <v xml:space="preserve"> </v>
      </c>
      <c r="U1026" s="3" t="str">
        <f t="shared" si="492"/>
        <v xml:space="preserve"> </v>
      </c>
      <c r="V1026" s="3" t="str">
        <f t="shared" si="493"/>
        <v xml:space="preserve"> </v>
      </c>
      <c r="W1026" s="3" t="str">
        <f t="shared" si="494"/>
        <v xml:space="preserve"> </v>
      </c>
      <c r="X1026" s="3" t="str">
        <f t="shared" si="495"/>
        <v xml:space="preserve"> </v>
      </c>
      <c r="Y1026" s="3">
        <f t="shared" si="496"/>
        <v>0</v>
      </c>
      <c r="AA1026" s="16" t="str">
        <f t="shared" si="497"/>
        <v>UprStage</v>
      </c>
      <c r="AC1026" s="3">
        <f t="shared" si="498"/>
        <v>2.3982428571428556</v>
      </c>
      <c r="AD1026" s="3">
        <f t="shared" si="499"/>
        <v>19.801588161411491</v>
      </c>
      <c r="AE1026" s="3">
        <f t="shared" si="500"/>
        <v>2.4246571428571926</v>
      </c>
      <c r="AF1026" s="3">
        <f t="shared" si="502"/>
        <v>11.455876646353975</v>
      </c>
      <c r="AH1026" s="28">
        <f t="shared" si="503"/>
        <v>0.26300000000000001</v>
      </c>
      <c r="AI1026" s="28">
        <f t="shared" si="504"/>
        <v>2.5446900494077322E-4</v>
      </c>
      <c r="AJ1026" s="40">
        <f t="shared" si="501"/>
        <v>1.1455876646353974E-2</v>
      </c>
      <c r="AK1026" s="28"/>
      <c r="AM1026" s="14">
        <f>Rho_Coef0+Rho_Coef1*Solution!I1026+Rho_Coef2*Solution!I1026^2</f>
        <v>0.94839278852755138</v>
      </c>
      <c r="AO1026" s="3" t="str">
        <f t="shared" si="482"/>
        <v xml:space="preserve"> </v>
      </c>
      <c r="AP1026" s="3" t="str">
        <f t="shared" si="483"/>
        <v xml:space="preserve"> </v>
      </c>
      <c r="AQ1026" s="3" t="str">
        <f t="shared" si="484"/>
        <v xml:space="preserve"> </v>
      </c>
      <c r="AR1026" s="3" t="str">
        <f t="shared" si="485"/>
        <v xml:space="preserve"> </v>
      </c>
    </row>
    <row r="1027" spans="1:44">
      <c r="A1027" s="3">
        <f t="shared" si="486"/>
        <v>10.239999999999826</v>
      </c>
      <c r="B1027" s="3">
        <f t="shared" si="511"/>
        <v>0</v>
      </c>
      <c r="C1027" s="3">
        <f t="shared" si="512"/>
        <v>4.8229000000000486</v>
      </c>
      <c r="D1027" s="14">
        <f t="shared" si="487"/>
        <v>-6.4878298548281931E-3</v>
      </c>
      <c r="E1027" s="14">
        <f t="shared" ref="E1027:E1090" si="516">-Grav*AJ1027</f>
        <v>-0.1123437727139672</v>
      </c>
      <c r="F1027" s="14">
        <f t="shared" si="513"/>
        <v>-0.11883160256879539</v>
      </c>
      <c r="G1027" s="3">
        <f t="shared" ref="G1027:G1090" si="517">F1027/AJ1027</f>
        <v>-10.372982028103065</v>
      </c>
      <c r="H1027" s="3">
        <f t="shared" si="514"/>
        <v>12.660535516778031</v>
      </c>
      <c r="I1027" s="3">
        <f t="shared" si="515"/>
        <v>548.81700730106093</v>
      </c>
      <c r="P1027" s="3" t="str">
        <f t="shared" si="505"/>
        <v xml:space="preserve"> </v>
      </c>
      <c r="Q1027" s="3" t="str">
        <f t="shared" si="488"/>
        <v xml:space="preserve"> </v>
      </c>
      <c r="R1027" s="3" t="str">
        <f t="shared" si="489"/>
        <v xml:space="preserve"> </v>
      </c>
      <c r="S1027" s="3" t="str">
        <f t="shared" si="490"/>
        <v xml:space="preserve"> </v>
      </c>
      <c r="T1027" s="3" t="str">
        <f t="shared" si="491"/>
        <v xml:space="preserve"> </v>
      </c>
      <c r="U1027" s="3" t="str">
        <f t="shared" si="492"/>
        <v xml:space="preserve"> </v>
      </c>
      <c r="V1027" s="3" t="str">
        <f t="shared" si="493"/>
        <v xml:space="preserve"> </v>
      </c>
      <c r="W1027" s="3" t="str">
        <f t="shared" si="494"/>
        <v xml:space="preserve"> </v>
      </c>
      <c r="X1027" s="3" t="str">
        <f t="shared" si="495"/>
        <v xml:space="preserve"> </v>
      </c>
      <c r="Y1027" s="3">
        <f t="shared" si="496"/>
        <v>0</v>
      </c>
      <c r="AA1027" s="16" t="str">
        <f t="shared" si="497"/>
        <v>UprStage</v>
      </c>
      <c r="AC1027" s="3">
        <f t="shared" si="498"/>
        <v>2.3982428571428556</v>
      </c>
      <c r="AD1027" s="3">
        <f t="shared" si="499"/>
        <v>19.801588161411491</v>
      </c>
      <c r="AE1027" s="3">
        <f t="shared" si="500"/>
        <v>2.4246571428571926</v>
      </c>
      <c r="AF1027" s="3">
        <f t="shared" si="502"/>
        <v>11.455876646353975</v>
      </c>
      <c r="AH1027" s="28">
        <f t="shared" si="503"/>
        <v>0.26300000000000001</v>
      </c>
      <c r="AI1027" s="28">
        <f t="shared" si="504"/>
        <v>2.5446900494077322E-4</v>
      </c>
      <c r="AJ1027" s="40">
        <f t="shared" si="501"/>
        <v>1.1455876646353974E-2</v>
      </c>
      <c r="AK1027" s="28"/>
      <c r="AM1027" s="14">
        <f>Rho_Coef0+Rho_Coef1*Solution!I1027+Rho_Coef2*Solution!I1027^2</f>
        <v>0.94838106656259191</v>
      </c>
      <c r="AO1027" s="3" t="str">
        <f t="shared" ref="AO1027:AO1090" si="518">IF(ABS($A1027-$L$7)&lt;0.5*DeltaT,$H1027," ")</f>
        <v xml:space="preserve"> </v>
      </c>
      <c r="AP1027" s="3" t="str">
        <f t="shared" ref="AP1027:AP1090" si="519">IF(ABS($A1027-$L$7)&lt;0.5*DeltaT,$I1027," ")</f>
        <v xml:space="preserve"> </v>
      </c>
      <c r="AQ1027" s="3" t="str">
        <f t="shared" ref="AQ1027:AQ1090" si="520">IF(ABS($A1027-$L$9)&lt;0.5*DeltaT,$H1027," ")</f>
        <v xml:space="preserve"> </v>
      </c>
      <c r="AR1027" s="3" t="str">
        <f t="shared" ref="AR1027:AR1090" si="521">IF(ABS($A1027-$L$9)&lt;0.5*DeltaT,$I1027," ")</f>
        <v xml:space="preserve"> </v>
      </c>
    </row>
    <row r="1028" spans="1:44">
      <c r="A1028" s="3">
        <f t="shared" ref="A1028:A1091" si="522">A1027+DeltaT</f>
        <v>10.249999999999826</v>
      </c>
      <c r="B1028" s="3">
        <f t="shared" si="511"/>
        <v>0</v>
      </c>
      <c r="C1028" s="3">
        <f t="shared" si="512"/>
        <v>4.8229000000000486</v>
      </c>
      <c r="D1028" s="14">
        <f t="shared" ref="D1028:D1091" si="523">-SIGN(H1028)*(0.5*(Rho*AM1027)*H1028^2*AH1028*AI1028)</f>
        <v>-6.3818748055679345E-3</v>
      </c>
      <c r="E1028" s="14">
        <f t="shared" si="516"/>
        <v>-0.1123437727139672</v>
      </c>
      <c r="F1028" s="14">
        <f t="shared" si="513"/>
        <v>-0.11872564751953513</v>
      </c>
      <c r="G1028" s="3">
        <f t="shared" si="517"/>
        <v>-10.363733058990432</v>
      </c>
      <c r="H1028" s="3">
        <f t="shared" si="514"/>
        <v>12.556805696497001</v>
      </c>
      <c r="I1028" s="3">
        <f t="shared" si="515"/>
        <v>548.94309446957573</v>
      </c>
      <c r="P1028" s="3" t="str">
        <f t="shared" si="505"/>
        <v xml:space="preserve"> </v>
      </c>
      <c r="Q1028" s="3" t="str">
        <f t="shared" ref="Q1028:Q1091" si="524">IF(($A1028&gt;$L$4)*AND($A1028&lt;=$L$5),$M$4+($A1028-$L$4)*$N$4," ")</f>
        <v xml:space="preserve"> </v>
      </c>
      <c r="R1028" s="3" t="str">
        <f t="shared" ref="R1028:R1091" si="525">IF(($A1028&gt;$L$5)*AND($A1028&lt;=$L$6),$M$5+($A1028-$L$5)*$N$5," ")</f>
        <v xml:space="preserve"> </v>
      </c>
      <c r="S1028" s="3" t="str">
        <f t="shared" ref="S1028:S1091" si="526">IF(($A1028&gt;$L$6)*AND($A1028&lt;=$L$7),$M$6+($A1028-$L$6)*$N$6," ")</f>
        <v xml:space="preserve"> </v>
      </c>
      <c r="T1028" s="3" t="str">
        <f t="shared" ref="T1028:T1091" si="527">IF(($A1028&gt;$L$7)*AND($A1028&lt;=$L$9),0," ")</f>
        <v xml:space="preserve"> </v>
      </c>
      <c r="U1028" s="3" t="str">
        <f t="shared" ref="U1028:U1091" si="528">IF(($A1028&gt;$L$9)*AND($A1028&lt;=$L$10),$M$9+($A1028-$L$9)*$N$9," ")</f>
        <v xml:space="preserve"> </v>
      </c>
      <c r="V1028" s="3" t="str">
        <f t="shared" ref="V1028:V1091" si="529">IF(($A1028&gt;$L$10)*AND($A1028&lt;=$L$11),$M$10+($A1028-$L$10)*$N$10," ")</f>
        <v xml:space="preserve"> </v>
      </c>
      <c r="W1028" s="3" t="str">
        <f t="shared" ref="W1028:W1091" si="530">IF(($A1028&gt;$L$11)*AND($A1028&lt;=$L$12),$M$11+($A1028-$L$11)*$N$11," ")</f>
        <v xml:space="preserve"> </v>
      </c>
      <c r="X1028" s="3" t="str">
        <f t="shared" ref="X1028:X1091" si="531">IF(($A1028&gt;$L$12)*AND($A1028&lt;=$L$13),$M$12+($A1028-$L$12)*$N$12," ")</f>
        <v xml:space="preserve"> </v>
      </c>
      <c r="Y1028" s="3">
        <f t="shared" ref="Y1028:Y1091" si="532">IF(($A1028&gt;$L$13),0," ")</f>
        <v>0</v>
      </c>
      <c r="AA1028" s="16" t="str">
        <f t="shared" ref="AA1028:AA1091" si="533">IF($A1028&lt;$L$7,"Booster","UprStage")</f>
        <v>UprStage</v>
      </c>
      <c r="AC1028" s="3">
        <f t="shared" ref="AC1028:AC1091" si="534">IF($AA1028="Booster",AC1027+AVERAGE($B1027:$B1028)*DeltaT,AC1027)</f>
        <v>2.3982428571428556</v>
      </c>
      <c r="AD1028" s="3">
        <f t="shared" ref="AD1028:AD1091" si="535">$M$33+$M$34-$M$45*$AC1028</f>
        <v>19.801588161411491</v>
      </c>
      <c r="AE1028" s="3">
        <f t="shared" ref="AE1028:AE1091" si="536">IF($AA1028="UprStage",AE1027+AVERAGE($B1027:$B1028)*DeltaT,AE1027)</f>
        <v>2.4246571428571926</v>
      </c>
      <c r="AF1028" s="3">
        <f t="shared" si="502"/>
        <v>11.455876646353975</v>
      </c>
      <c r="AH1028" s="28">
        <f t="shared" si="503"/>
        <v>0.26300000000000001</v>
      </c>
      <c r="AI1028" s="28">
        <f t="shared" si="504"/>
        <v>2.5446900494077322E-4</v>
      </c>
      <c r="AJ1028" s="40">
        <f t="shared" ref="AJ1028:AJ1091" si="537">IF($AA1028="Booster",AD1028+AF1028,AF1028)/1000</f>
        <v>1.1455876646353974E-2</v>
      </c>
      <c r="AK1028" s="28"/>
      <c r="AM1028" s="14">
        <f>Rho_Coef0+Rho_Coef1*Solution!I1028+Rho_Coef2*Solution!I1028^2</f>
        <v>0.94836944039710191</v>
      </c>
      <c r="AO1028" s="3" t="str">
        <f t="shared" si="518"/>
        <v xml:space="preserve"> </v>
      </c>
      <c r="AP1028" s="3" t="str">
        <f t="shared" si="519"/>
        <v xml:space="preserve"> </v>
      </c>
      <c r="AQ1028" s="3" t="str">
        <f t="shared" si="520"/>
        <v xml:space="preserve"> </v>
      </c>
      <c r="AR1028" s="3" t="str">
        <f t="shared" si="521"/>
        <v xml:space="preserve"> </v>
      </c>
    </row>
    <row r="1029" spans="1:44">
      <c r="A1029" s="3">
        <f t="shared" si="522"/>
        <v>10.259999999999826</v>
      </c>
      <c r="B1029" s="3">
        <f t="shared" si="511"/>
        <v>0</v>
      </c>
      <c r="C1029" s="3">
        <f t="shared" si="512"/>
        <v>4.8229000000000486</v>
      </c>
      <c r="D1029" s="14">
        <f t="shared" si="523"/>
        <v>-6.2768872514573394E-3</v>
      </c>
      <c r="E1029" s="14">
        <f t="shared" si="516"/>
        <v>-0.1123437727139672</v>
      </c>
      <c r="F1029" s="14">
        <f t="shared" si="513"/>
        <v>-0.11862065996542454</v>
      </c>
      <c r="G1029" s="3">
        <f t="shared" si="517"/>
        <v>-10.354568543925232</v>
      </c>
      <c r="H1029" s="3">
        <f t="shared" si="514"/>
        <v>12.453168365907096</v>
      </c>
      <c r="I1029" s="3">
        <f t="shared" si="515"/>
        <v>549.06814479811351</v>
      </c>
      <c r="P1029" s="3" t="str">
        <f t="shared" si="505"/>
        <v xml:space="preserve"> </v>
      </c>
      <c r="Q1029" s="3" t="str">
        <f t="shared" si="524"/>
        <v xml:space="preserve"> </v>
      </c>
      <c r="R1029" s="3" t="str">
        <f t="shared" si="525"/>
        <v xml:space="preserve"> </v>
      </c>
      <c r="S1029" s="3" t="str">
        <f t="shared" si="526"/>
        <v xml:space="preserve"> </v>
      </c>
      <c r="T1029" s="3" t="str">
        <f t="shared" si="527"/>
        <v xml:space="preserve"> </v>
      </c>
      <c r="U1029" s="3" t="str">
        <f t="shared" si="528"/>
        <v xml:space="preserve"> </v>
      </c>
      <c r="V1029" s="3" t="str">
        <f t="shared" si="529"/>
        <v xml:space="preserve"> </v>
      </c>
      <c r="W1029" s="3" t="str">
        <f t="shared" si="530"/>
        <v xml:space="preserve"> </v>
      </c>
      <c r="X1029" s="3" t="str">
        <f t="shared" si="531"/>
        <v xml:space="preserve"> </v>
      </c>
      <c r="Y1029" s="3">
        <f t="shared" si="532"/>
        <v>0</v>
      </c>
      <c r="AA1029" s="16" t="str">
        <f t="shared" si="533"/>
        <v>UprStage</v>
      </c>
      <c r="AC1029" s="3">
        <f t="shared" si="534"/>
        <v>2.3982428571428556</v>
      </c>
      <c r="AD1029" s="3">
        <f t="shared" si="535"/>
        <v>19.801588161411491</v>
      </c>
      <c r="AE1029" s="3">
        <f t="shared" si="536"/>
        <v>2.4246571428571926</v>
      </c>
      <c r="AF1029" s="3">
        <f t="shared" ref="AF1029:AF1092" si="538">$M$31+$M$32-$M$41*$AE1029</f>
        <v>11.455876646353975</v>
      </c>
      <c r="AH1029" s="28">
        <f t="shared" ref="AH1029:AH1092" si="539">IF($AA1029="Booster",$M$28,$M$21)</f>
        <v>0.26300000000000001</v>
      </c>
      <c r="AI1029" s="28">
        <f t="shared" ref="AI1029:AI1092" si="540">IF($AA1029="Booster",M$27,M$20)</f>
        <v>2.5446900494077322E-4</v>
      </c>
      <c r="AJ1029" s="40">
        <f t="shared" si="537"/>
        <v>1.1455876646353974E-2</v>
      </c>
      <c r="AK1029" s="28"/>
      <c r="AM1029" s="14">
        <f>Rho_Coef0+Rho_Coef1*Solution!I1029+Rho_Coef2*Solution!I1029^2</f>
        <v>0.94835790994273761</v>
      </c>
      <c r="AO1029" s="3" t="str">
        <f t="shared" si="518"/>
        <v xml:space="preserve"> </v>
      </c>
      <c r="AP1029" s="3" t="str">
        <f t="shared" si="519"/>
        <v xml:space="preserve"> </v>
      </c>
      <c r="AQ1029" s="3" t="str">
        <f t="shared" si="520"/>
        <v xml:space="preserve"> </v>
      </c>
      <c r="AR1029" s="3" t="str">
        <f t="shared" si="521"/>
        <v xml:space="preserve"> </v>
      </c>
    </row>
    <row r="1030" spans="1:44">
      <c r="A1030" s="3">
        <f t="shared" si="522"/>
        <v>10.269999999999825</v>
      </c>
      <c r="B1030" s="3">
        <f t="shared" si="511"/>
        <v>0</v>
      </c>
      <c r="C1030" s="3">
        <f t="shared" si="512"/>
        <v>4.8229000000000486</v>
      </c>
      <c r="D1030" s="14">
        <f t="shared" si="523"/>
        <v>-6.1728639526223653E-3</v>
      </c>
      <c r="E1030" s="14">
        <f t="shared" si="516"/>
        <v>-0.1123437727139672</v>
      </c>
      <c r="F1030" s="14">
        <f t="shared" si="513"/>
        <v>-0.11851663666658957</v>
      </c>
      <c r="G1030" s="3">
        <f t="shared" si="517"/>
        <v>-10.345488200094184</v>
      </c>
      <c r="H1030" s="3">
        <f t="shared" si="514"/>
        <v>12.349622680467844</v>
      </c>
      <c r="I1030" s="3">
        <f t="shared" si="515"/>
        <v>549.19215920736258</v>
      </c>
      <c r="P1030" s="3" t="str">
        <f t="shared" si="505"/>
        <v xml:space="preserve"> </v>
      </c>
      <c r="Q1030" s="3" t="str">
        <f t="shared" si="524"/>
        <v xml:space="preserve"> </v>
      </c>
      <c r="R1030" s="3" t="str">
        <f t="shared" si="525"/>
        <v xml:space="preserve"> </v>
      </c>
      <c r="S1030" s="3" t="str">
        <f t="shared" si="526"/>
        <v xml:space="preserve"> </v>
      </c>
      <c r="T1030" s="3" t="str">
        <f t="shared" si="527"/>
        <v xml:space="preserve"> </v>
      </c>
      <c r="U1030" s="3" t="str">
        <f t="shared" si="528"/>
        <v xml:space="preserve"> </v>
      </c>
      <c r="V1030" s="3" t="str">
        <f t="shared" si="529"/>
        <v xml:space="preserve"> </v>
      </c>
      <c r="W1030" s="3" t="str">
        <f t="shared" si="530"/>
        <v xml:space="preserve"> </v>
      </c>
      <c r="X1030" s="3" t="str">
        <f t="shared" si="531"/>
        <v xml:space="preserve"> </v>
      </c>
      <c r="Y1030" s="3">
        <f t="shared" si="532"/>
        <v>0</v>
      </c>
      <c r="AA1030" s="16" t="str">
        <f t="shared" si="533"/>
        <v>UprStage</v>
      </c>
      <c r="AC1030" s="3">
        <f t="shared" si="534"/>
        <v>2.3982428571428556</v>
      </c>
      <c r="AD1030" s="3">
        <f t="shared" si="535"/>
        <v>19.801588161411491</v>
      </c>
      <c r="AE1030" s="3">
        <f t="shared" si="536"/>
        <v>2.4246571428571926</v>
      </c>
      <c r="AF1030" s="3">
        <f t="shared" si="538"/>
        <v>11.455876646353975</v>
      </c>
      <c r="AH1030" s="28">
        <f t="shared" si="539"/>
        <v>0.26300000000000001</v>
      </c>
      <c r="AI1030" s="28">
        <f t="shared" si="540"/>
        <v>2.5446900494077322E-4</v>
      </c>
      <c r="AJ1030" s="40">
        <f t="shared" si="537"/>
        <v>1.1455876646353974E-2</v>
      </c>
      <c r="AK1030" s="28"/>
      <c r="AM1030" s="14">
        <f>Rho_Coef0+Rho_Coef1*Solution!I1030+Rho_Coef2*Solution!I1030^2</f>
        <v>0.94834647511195991</v>
      </c>
      <c r="AO1030" s="3" t="str">
        <f t="shared" si="518"/>
        <v xml:space="preserve"> </v>
      </c>
      <c r="AP1030" s="3" t="str">
        <f t="shared" si="519"/>
        <v xml:space="preserve"> </v>
      </c>
      <c r="AQ1030" s="3" t="str">
        <f t="shared" si="520"/>
        <v xml:space="preserve"> </v>
      </c>
      <c r="AR1030" s="3" t="str">
        <f t="shared" si="521"/>
        <v xml:space="preserve"> </v>
      </c>
    </row>
    <row r="1031" spans="1:44">
      <c r="A1031" s="3">
        <f t="shared" si="522"/>
        <v>10.279999999999825</v>
      </c>
      <c r="B1031" s="3">
        <f t="shared" si="511"/>
        <v>0</v>
      </c>
      <c r="C1031" s="3">
        <f t="shared" si="512"/>
        <v>4.8229000000000486</v>
      </c>
      <c r="D1031" s="14">
        <f t="shared" si="523"/>
        <v>-6.0698017031406088E-3</v>
      </c>
      <c r="E1031" s="14">
        <f t="shared" si="516"/>
        <v>-0.1123437727139672</v>
      </c>
      <c r="F1031" s="14">
        <f t="shared" si="513"/>
        <v>-0.11841357441710781</v>
      </c>
      <c r="G1031" s="3">
        <f t="shared" si="517"/>
        <v>-10.336491747647695</v>
      </c>
      <c r="H1031" s="3">
        <f t="shared" si="514"/>
        <v>12.246167798466901</v>
      </c>
      <c r="I1031" s="3">
        <f t="shared" si="515"/>
        <v>549.31513860957989</v>
      </c>
      <c r="P1031" s="3" t="str">
        <f t="shared" si="505"/>
        <v xml:space="preserve"> </v>
      </c>
      <c r="Q1031" s="3" t="str">
        <f t="shared" si="524"/>
        <v xml:space="preserve"> </v>
      </c>
      <c r="R1031" s="3" t="str">
        <f t="shared" si="525"/>
        <v xml:space="preserve"> </v>
      </c>
      <c r="S1031" s="3" t="str">
        <f t="shared" si="526"/>
        <v xml:space="preserve"> </v>
      </c>
      <c r="T1031" s="3" t="str">
        <f t="shared" si="527"/>
        <v xml:space="preserve"> </v>
      </c>
      <c r="U1031" s="3" t="str">
        <f t="shared" si="528"/>
        <v xml:space="preserve"> </v>
      </c>
      <c r="V1031" s="3" t="str">
        <f t="shared" si="529"/>
        <v xml:space="preserve"> </v>
      </c>
      <c r="W1031" s="3" t="str">
        <f t="shared" si="530"/>
        <v xml:space="preserve"> </v>
      </c>
      <c r="X1031" s="3" t="str">
        <f t="shared" si="531"/>
        <v xml:space="preserve"> </v>
      </c>
      <c r="Y1031" s="3">
        <f t="shared" si="532"/>
        <v>0</v>
      </c>
      <c r="AA1031" s="16" t="str">
        <f t="shared" si="533"/>
        <v>UprStage</v>
      </c>
      <c r="AC1031" s="3">
        <f t="shared" si="534"/>
        <v>2.3982428571428556</v>
      </c>
      <c r="AD1031" s="3">
        <f t="shared" si="535"/>
        <v>19.801588161411491</v>
      </c>
      <c r="AE1031" s="3">
        <f t="shared" si="536"/>
        <v>2.4246571428571926</v>
      </c>
      <c r="AF1031" s="3">
        <f t="shared" si="538"/>
        <v>11.455876646353975</v>
      </c>
      <c r="AH1031" s="28">
        <f t="shared" si="539"/>
        <v>0.26300000000000001</v>
      </c>
      <c r="AI1031" s="28">
        <f t="shared" si="540"/>
        <v>2.5446900494077322E-4</v>
      </c>
      <c r="AJ1031" s="40">
        <f t="shared" si="537"/>
        <v>1.1455876646353974E-2</v>
      </c>
      <c r="AK1031" s="28"/>
      <c r="AM1031" s="14">
        <f>Rho_Coef0+Rho_Coef1*Solution!I1031+Rho_Coef2*Solution!I1031^2</f>
        <v>0.94833513581803197</v>
      </c>
      <c r="AO1031" s="3" t="str">
        <f t="shared" si="518"/>
        <v xml:space="preserve"> </v>
      </c>
      <c r="AP1031" s="3" t="str">
        <f t="shared" si="519"/>
        <v xml:space="preserve"> </v>
      </c>
      <c r="AQ1031" s="3" t="str">
        <f t="shared" si="520"/>
        <v xml:space="preserve"> </v>
      </c>
      <c r="AR1031" s="3" t="str">
        <f t="shared" si="521"/>
        <v xml:space="preserve"> </v>
      </c>
    </row>
    <row r="1032" spans="1:44">
      <c r="A1032" s="3">
        <f t="shared" si="522"/>
        <v>10.289999999999825</v>
      </c>
      <c r="B1032" s="3">
        <f t="shared" si="511"/>
        <v>0</v>
      </c>
      <c r="C1032" s="3">
        <f t="shared" si="512"/>
        <v>4.8229000000000486</v>
      </c>
      <c r="D1032" s="14">
        <f t="shared" si="523"/>
        <v>-5.9676973308249665E-3</v>
      </c>
      <c r="E1032" s="14">
        <f t="shared" si="516"/>
        <v>-0.1123437727139672</v>
      </c>
      <c r="F1032" s="14">
        <f t="shared" si="513"/>
        <v>-0.11831147004479217</v>
      </c>
      <c r="G1032" s="3">
        <f t="shared" si="517"/>
        <v>-10.32757890968098</v>
      </c>
      <c r="H1032" s="3">
        <f t="shared" si="514"/>
        <v>12.142802880990425</v>
      </c>
      <c r="I1032" s="3">
        <f t="shared" si="515"/>
        <v>549.43708390861912</v>
      </c>
      <c r="P1032" s="3" t="str">
        <f t="shared" si="505"/>
        <v xml:space="preserve"> </v>
      </c>
      <c r="Q1032" s="3" t="str">
        <f t="shared" si="524"/>
        <v xml:space="preserve"> </v>
      </c>
      <c r="R1032" s="3" t="str">
        <f t="shared" si="525"/>
        <v xml:space="preserve"> </v>
      </c>
      <c r="S1032" s="3" t="str">
        <f t="shared" si="526"/>
        <v xml:space="preserve"> </v>
      </c>
      <c r="T1032" s="3" t="str">
        <f t="shared" si="527"/>
        <v xml:space="preserve"> </v>
      </c>
      <c r="U1032" s="3" t="str">
        <f t="shared" si="528"/>
        <v xml:space="preserve"> </v>
      </c>
      <c r="V1032" s="3" t="str">
        <f t="shared" si="529"/>
        <v xml:space="preserve"> </v>
      </c>
      <c r="W1032" s="3" t="str">
        <f t="shared" si="530"/>
        <v xml:space="preserve"> </v>
      </c>
      <c r="X1032" s="3" t="str">
        <f t="shared" si="531"/>
        <v xml:space="preserve"> </v>
      </c>
      <c r="Y1032" s="3">
        <f t="shared" si="532"/>
        <v>0</v>
      </c>
      <c r="AA1032" s="16" t="str">
        <f t="shared" si="533"/>
        <v>UprStage</v>
      </c>
      <c r="AC1032" s="3">
        <f t="shared" si="534"/>
        <v>2.3982428571428556</v>
      </c>
      <c r="AD1032" s="3">
        <f t="shared" si="535"/>
        <v>19.801588161411491</v>
      </c>
      <c r="AE1032" s="3">
        <f t="shared" si="536"/>
        <v>2.4246571428571926</v>
      </c>
      <c r="AF1032" s="3">
        <f t="shared" si="538"/>
        <v>11.455876646353975</v>
      </c>
      <c r="AH1032" s="28">
        <f t="shared" si="539"/>
        <v>0.26300000000000001</v>
      </c>
      <c r="AI1032" s="28">
        <f t="shared" si="540"/>
        <v>2.5446900494077322E-4</v>
      </c>
      <c r="AJ1032" s="40">
        <f t="shared" si="537"/>
        <v>1.1455876646353974E-2</v>
      </c>
      <c r="AK1032" s="28"/>
      <c r="AM1032" s="14">
        <f>Rho_Coef0+Rho_Coef1*Solution!I1032+Rho_Coef2*Solution!I1032^2</f>
        <v>0.94832389197501743</v>
      </c>
      <c r="AO1032" s="3" t="str">
        <f t="shared" si="518"/>
        <v xml:space="preserve"> </v>
      </c>
      <c r="AP1032" s="3" t="str">
        <f t="shared" si="519"/>
        <v xml:space="preserve"> </v>
      </c>
      <c r="AQ1032" s="3" t="str">
        <f t="shared" si="520"/>
        <v xml:space="preserve"> </v>
      </c>
      <c r="AR1032" s="3" t="str">
        <f t="shared" si="521"/>
        <v xml:space="preserve"> </v>
      </c>
    </row>
    <row r="1033" spans="1:44">
      <c r="A1033" s="3">
        <f t="shared" si="522"/>
        <v>10.299999999999825</v>
      </c>
      <c r="B1033" s="3">
        <f t="shared" si="511"/>
        <v>0</v>
      </c>
      <c r="C1033" s="3">
        <f t="shared" si="512"/>
        <v>4.8229000000000486</v>
      </c>
      <c r="D1033" s="14">
        <f t="shared" si="523"/>
        <v>-5.86654769700994E-3</v>
      </c>
      <c r="E1033" s="14">
        <f t="shared" si="516"/>
        <v>-0.1123437727139672</v>
      </c>
      <c r="F1033" s="14">
        <f t="shared" si="513"/>
        <v>-0.11821032041097713</v>
      </c>
      <c r="G1033" s="3">
        <f t="shared" si="517"/>
        <v>-10.318749412215395</v>
      </c>
      <c r="H1033" s="3">
        <f t="shared" si="514"/>
        <v>12.039527091893616</v>
      </c>
      <c r="I1033" s="3">
        <f t="shared" si="515"/>
        <v>549.55799599995839</v>
      </c>
      <c r="P1033" s="3" t="str">
        <f t="shared" si="505"/>
        <v xml:space="preserve"> </v>
      </c>
      <c r="Q1033" s="3" t="str">
        <f t="shared" si="524"/>
        <v xml:space="preserve"> </v>
      </c>
      <c r="R1033" s="3" t="str">
        <f t="shared" si="525"/>
        <v xml:space="preserve"> </v>
      </c>
      <c r="S1033" s="3" t="str">
        <f t="shared" si="526"/>
        <v xml:space="preserve"> </v>
      </c>
      <c r="T1033" s="3" t="str">
        <f t="shared" si="527"/>
        <v xml:space="preserve"> </v>
      </c>
      <c r="U1033" s="3" t="str">
        <f t="shared" si="528"/>
        <v xml:space="preserve"> </v>
      </c>
      <c r="V1033" s="3" t="str">
        <f t="shared" si="529"/>
        <v xml:space="preserve"> </v>
      </c>
      <c r="W1033" s="3" t="str">
        <f t="shared" si="530"/>
        <v xml:space="preserve"> </v>
      </c>
      <c r="X1033" s="3" t="str">
        <f t="shared" si="531"/>
        <v xml:space="preserve"> </v>
      </c>
      <c r="Y1033" s="3">
        <f t="shared" si="532"/>
        <v>0</v>
      </c>
      <c r="AA1033" s="16" t="str">
        <f t="shared" si="533"/>
        <v>UprStage</v>
      </c>
      <c r="AC1033" s="3">
        <f t="shared" si="534"/>
        <v>2.3982428571428556</v>
      </c>
      <c r="AD1033" s="3">
        <f t="shared" si="535"/>
        <v>19.801588161411491</v>
      </c>
      <c r="AE1033" s="3">
        <f t="shared" si="536"/>
        <v>2.4246571428571926</v>
      </c>
      <c r="AF1033" s="3">
        <f t="shared" si="538"/>
        <v>11.455876646353975</v>
      </c>
      <c r="AH1033" s="28">
        <f t="shared" si="539"/>
        <v>0.26300000000000001</v>
      </c>
      <c r="AI1033" s="28">
        <f t="shared" si="540"/>
        <v>2.5446900494077322E-4</v>
      </c>
      <c r="AJ1033" s="40">
        <f t="shared" si="537"/>
        <v>1.1455876646353974E-2</v>
      </c>
      <c r="AK1033" s="28"/>
      <c r="AM1033" s="14">
        <f>Rho_Coef0+Rho_Coef1*Solution!I1033+Rho_Coef2*Solution!I1033^2</f>
        <v>0.9483127434977765</v>
      </c>
      <c r="AO1033" s="3" t="str">
        <f t="shared" si="518"/>
        <v xml:space="preserve"> </v>
      </c>
      <c r="AP1033" s="3" t="str">
        <f t="shared" si="519"/>
        <v xml:space="preserve"> </v>
      </c>
      <c r="AQ1033" s="3" t="str">
        <f t="shared" si="520"/>
        <v xml:space="preserve"> </v>
      </c>
      <c r="AR1033" s="3" t="str">
        <f t="shared" si="521"/>
        <v xml:space="preserve"> </v>
      </c>
    </row>
    <row r="1034" spans="1:44">
      <c r="A1034" s="3">
        <f t="shared" si="522"/>
        <v>10.309999999999825</v>
      </c>
      <c r="B1034" s="3">
        <f t="shared" si="511"/>
        <v>0</v>
      </c>
      <c r="C1034" s="3">
        <f t="shared" si="512"/>
        <v>4.8229000000000486</v>
      </c>
      <c r="D1034" s="14">
        <f t="shared" si="523"/>
        <v>-5.7663496963405569E-3</v>
      </c>
      <c r="E1034" s="14">
        <f t="shared" si="516"/>
        <v>-0.1123437727139672</v>
      </c>
      <c r="F1034" s="14">
        <f t="shared" si="513"/>
        <v>-0.11811012241030776</v>
      </c>
      <c r="G1034" s="3">
        <f t="shared" si="517"/>
        <v>-10.310002984180027</v>
      </c>
      <c r="H1034" s="3">
        <f t="shared" si="514"/>
        <v>11.936339597771463</v>
      </c>
      <c r="I1034" s="3">
        <f t="shared" si="515"/>
        <v>549.67787577072818</v>
      </c>
      <c r="P1034" s="3" t="str">
        <f t="shared" si="505"/>
        <v xml:space="preserve"> </v>
      </c>
      <c r="Q1034" s="3" t="str">
        <f t="shared" si="524"/>
        <v xml:space="preserve"> </v>
      </c>
      <c r="R1034" s="3" t="str">
        <f t="shared" si="525"/>
        <v xml:space="preserve"> </v>
      </c>
      <c r="S1034" s="3" t="str">
        <f t="shared" si="526"/>
        <v xml:space="preserve"> </v>
      </c>
      <c r="T1034" s="3" t="str">
        <f t="shared" si="527"/>
        <v xml:space="preserve"> </v>
      </c>
      <c r="U1034" s="3" t="str">
        <f t="shared" si="528"/>
        <v xml:space="preserve"> </v>
      </c>
      <c r="V1034" s="3" t="str">
        <f t="shared" si="529"/>
        <v xml:space="preserve"> </v>
      </c>
      <c r="W1034" s="3" t="str">
        <f t="shared" si="530"/>
        <v xml:space="preserve"> </v>
      </c>
      <c r="X1034" s="3" t="str">
        <f t="shared" si="531"/>
        <v xml:space="preserve"> </v>
      </c>
      <c r="Y1034" s="3">
        <f t="shared" si="532"/>
        <v>0</v>
      </c>
      <c r="AA1034" s="16" t="str">
        <f t="shared" si="533"/>
        <v>UprStage</v>
      </c>
      <c r="AC1034" s="3">
        <f t="shared" si="534"/>
        <v>2.3982428571428556</v>
      </c>
      <c r="AD1034" s="3">
        <f t="shared" si="535"/>
        <v>19.801588161411491</v>
      </c>
      <c r="AE1034" s="3">
        <f t="shared" si="536"/>
        <v>2.4246571428571926</v>
      </c>
      <c r="AF1034" s="3">
        <f t="shared" si="538"/>
        <v>11.455876646353975</v>
      </c>
      <c r="AH1034" s="28">
        <f t="shared" si="539"/>
        <v>0.26300000000000001</v>
      </c>
      <c r="AI1034" s="28">
        <f t="shared" si="540"/>
        <v>2.5446900494077322E-4</v>
      </c>
      <c r="AJ1034" s="40">
        <f t="shared" si="537"/>
        <v>1.1455876646353974E-2</v>
      </c>
      <c r="AK1034" s="28"/>
      <c r="AM1034" s="14">
        <f>Rho_Coef0+Rho_Coef1*Solution!I1034+Rho_Coef2*Solution!I1034^2</f>
        <v>0.94830169030196365</v>
      </c>
      <c r="AO1034" s="3" t="str">
        <f t="shared" si="518"/>
        <v xml:space="preserve"> </v>
      </c>
      <c r="AP1034" s="3" t="str">
        <f t="shared" si="519"/>
        <v xml:space="preserve"> </v>
      </c>
      <c r="AQ1034" s="3" t="str">
        <f t="shared" si="520"/>
        <v xml:space="preserve"> </v>
      </c>
      <c r="AR1034" s="3" t="str">
        <f t="shared" si="521"/>
        <v xml:space="preserve"> </v>
      </c>
    </row>
    <row r="1035" spans="1:44">
      <c r="A1035" s="3">
        <f t="shared" si="522"/>
        <v>10.319999999999824</v>
      </c>
      <c r="B1035" s="3">
        <f t="shared" si="511"/>
        <v>0</v>
      </c>
      <c r="C1035" s="3">
        <f t="shared" si="512"/>
        <v>4.8229000000000486</v>
      </c>
      <c r="D1035" s="14">
        <f t="shared" si="523"/>
        <v>-5.6671002565638669E-3</v>
      </c>
      <c r="E1035" s="14">
        <f t="shared" si="516"/>
        <v>-0.1123437727139672</v>
      </c>
      <c r="F1035" s="14">
        <f t="shared" si="513"/>
        <v>-0.11801087297053106</v>
      </c>
      <c r="G1035" s="3">
        <f t="shared" si="517"/>
        <v>-10.301339357393484</v>
      </c>
      <c r="H1035" s="3">
        <f t="shared" si="514"/>
        <v>11.833239567929663</v>
      </c>
      <c r="I1035" s="3">
        <f t="shared" si="515"/>
        <v>549.79672409973807</v>
      </c>
      <c r="P1035" s="3" t="str">
        <f t="shared" si="505"/>
        <v xml:space="preserve"> </v>
      </c>
      <c r="Q1035" s="3" t="str">
        <f t="shared" si="524"/>
        <v xml:space="preserve"> </v>
      </c>
      <c r="R1035" s="3" t="str">
        <f t="shared" si="525"/>
        <v xml:space="preserve"> </v>
      </c>
      <c r="S1035" s="3" t="str">
        <f t="shared" si="526"/>
        <v xml:space="preserve"> </v>
      </c>
      <c r="T1035" s="3" t="str">
        <f t="shared" si="527"/>
        <v xml:space="preserve"> </v>
      </c>
      <c r="U1035" s="3" t="str">
        <f t="shared" si="528"/>
        <v xml:space="preserve"> </v>
      </c>
      <c r="V1035" s="3" t="str">
        <f t="shared" si="529"/>
        <v xml:space="preserve"> </v>
      </c>
      <c r="W1035" s="3" t="str">
        <f t="shared" si="530"/>
        <v xml:space="preserve"> </v>
      </c>
      <c r="X1035" s="3" t="str">
        <f t="shared" si="531"/>
        <v xml:space="preserve"> </v>
      </c>
      <c r="Y1035" s="3">
        <f t="shared" si="532"/>
        <v>0</v>
      </c>
      <c r="AA1035" s="16" t="str">
        <f t="shared" si="533"/>
        <v>UprStage</v>
      </c>
      <c r="AC1035" s="3">
        <f t="shared" si="534"/>
        <v>2.3982428571428556</v>
      </c>
      <c r="AD1035" s="3">
        <f t="shared" si="535"/>
        <v>19.801588161411491</v>
      </c>
      <c r="AE1035" s="3">
        <f t="shared" si="536"/>
        <v>2.4246571428571926</v>
      </c>
      <c r="AF1035" s="3">
        <f t="shared" si="538"/>
        <v>11.455876646353975</v>
      </c>
      <c r="AH1035" s="28">
        <f t="shared" si="539"/>
        <v>0.26300000000000001</v>
      </c>
      <c r="AI1035" s="28">
        <f t="shared" si="540"/>
        <v>2.5446900494077322E-4</v>
      </c>
      <c r="AJ1035" s="40">
        <f t="shared" si="537"/>
        <v>1.1455876646353974E-2</v>
      </c>
      <c r="AK1035" s="28"/>
      <c r="AM1035" s="14">
        <f>Rho_Coef0+Rho_Coef1*Solution!I1035+Rho_Coef2*Solution!I1035^2</f>
        <v>0.94829073230402572</v>
      </c>
      <c r="AO1035" s="3" t="str">
        <f t="shared" si="518"/>
        <v xml:space="preserve"> </v>
      </c>
      <c r="AP1035" s="3" t="str">
        <f t="shared" si="519"/>
        <v xml:space="preserve"> </v>
      </c>
      <c r="AQ1035" s="3" t="str">
        <f t="shared" si="520"/>
        <v xml:space="preserve"> </v>
      </c>
      <c r="AR1035" s="3" t="str">
        <f t="shared" si="521"/>
        <v xml:space="preserve"> </v>
      </c>
    </row>
    <row r="1036" spans="1:44">
      <c r="A1036" s="3">
        <f t="shared" si="522"/>
        <v>10.329999999999824</v>
      </c>
      <c r="B1036" s="3">
        <f t="shared" si="511"/>
        <v>0</v>
      </c>
      <c r="C1036" s="3">
        <f t="shared" si="512"/>
        <v>4.8229000000000486</v>
      </c>
      <c r="D1036" s="14">
        <f t="shared" si="523"/>
        <v>-5.5687963383230267E-3</v>
      </c>
      <c r="E1036" s="14">
        <f t="shared" si="516"/>
        <v>-0.1123437727139672</v>
      </c>
      <c r="F1036" s="14">
        <f t="shared" si="513"/>
        <v>-0.11791256905229022</v>
      </c>
      <c r="G1036" s="3">
        <f t="shared" si="517"/>
        <v>-10.292758266545921</v>
      </c>
      <c r="H1036" s="3">
        <f t="shared" si="514"/>
        <v>11.730226174355728</v>
      </c>
      <c r="I1036" s="3">
        <f t="shared" si="515"/>
        <v>549.9145418575041</v>
      </c>
      <c r="P1036" s="3" t="str">
        <f t="shared" si="505"/>
        <v xml:space="preserve"> </v>
      </c>
      <c r="Q1036" s="3" t="str">
        <f t="shared" si="524"/>
        <v xml:space="preserve"> </v>
      </c>
      <c r="R1036" s="3" t="str">
        <f t="shared" si="525"/>
        <v xml:space="preserve"> </v>
      </c>
      <c r="S1036" s="3" t="str">
        <f t="shared" si="526"/>
        <v xml:space="preserve"> </v>
      </c>
      <c r="T1036" s="3" t="str">
        <f t="shared" si="527"/>
        <v xml:space="preserve"> </v>
      </c>
      <c r="U1036" s="3" t="str">
        <f t="shared" si="528"/>
        <v xml:space="preserve"> </v>
      </c>
      <c r="V1036" s="3" t="str">
        <f t="shared" si="529"/>
        <v xml:space="preserve"> </v>
      </c>
      <c r="W1036" s="3" t="str">
        <f t="shared" si="530"/>
        <v xml:space="preserve"> </v>
      </c>
      <c r="X1036" s="3" t="str">
        <f t="shared" si="531"/>
        <v xml:space="preserve"> </v>
      </c>
      <c r="Y1036" s="3">
        <f t="shared" si="532"/>
        <v>0</v>
      </c>
      <c r="AA1036" s="16" t="str">
        <f t="shared" si="533"/>
        <v>UprStage</v>
      </c>
      <c r="AC1036" s="3">
        <f t="shared" si="534"/>
        <v>2.3982428571428556</v>
      </c>
      <c r="AD1036" s="3">
        <f t="shared" si="535"/>
        <v>19.801588161411491</v>
      </c>
      <c r="AE1036" s="3">
        <f t="shared" si="536"/>
        <v>2.4246571428571926</v>
      </c>
      <c r="AF1036" s="3">
        <f t="shared" si="538"/>
        <v>11.455876646353975</v>
      </c>
      <c r="AH1036" s="28">
        <f t="shared" si="539"/>
        <v>0.26300000000000001</v>
      </c>
      <c r="AI1036" s="28">
        <f t="shared" si="540"/>
        <v>2.5446900494077322E-4</v>
      </c>
      <c r="AJ1036" s="40">
        <f t="shared" si="537"/>
        <v>1.1455876646353974E-2</v>
      </c>
      <c r="AK1036" s="28"/>
      <c r="AM1036" s="14">
        <f>Rho_Coef0+Rho_Coef1*Solution!I1036+Rho_Coef2*Solution!I1036^2</f>
        <v>0.94827986942119857</v>
      </c>
      <c r="AO1036" s="3" t="str">
        <f t="shared" si="518"/>
        <v xml:space="preserve"> </v>
      </c>
      <c r="AP1036" s="3" t="str">
        <f t="shared" si="519"/>
        <v xml:space="preserve"> </v>
      </c>
      <c r="AQ1036" s="3" t="str">
        <f t="shared" si="520"/>
        <v xml:space="preserve"> </v>
      </c>
      <c r="AR1036" s="3" t="str">
        <f t="shared" si="521"/>
        <v xml:space="preserve"> </v>
      </c>
    </row>
    <row r="1037" spans="1:44">
      <c r="A1037" s="3">
        <f t="shared" si="522"/>
        <v>10.339999999999824</v>
      </c>
      <c r="B1037" s="3">
        <f t="shared" si="511"/>
        <v>0</v>
      </c>
      <c r="C1037" s="3">
        <f t="shared" si="512"/>
        <v>4.8229000000000486</v>
      </c>
      <c r="D1037" s="14">
        <f t="shared" si="523"/>
        <v>-5.4714349349538893E-3</v>
      </c>
      <c r="E1037" s="14">
        <f t="shared" si="516"/>
        <v>-0.1123437727139672</v>
      </c>
      <c r="F1037" s="14">
        <f t="shared" si="513"/>
        <v>-0.11781520764892109</v>
      </c>
      <c r="G1037" s="3">
        <f t="shared" si="517"/>
        <v>-10.284259449181286</v>
      </c>
      <c r="H1037" s="3">
        <f t="shared" si="514"/>
        <v>11.62729859169027</v>
      </c>
      <c r="I1037" s="3">
        <f t="shared" si="515"/>
        <v>550.03132990627523</v>
      </c>
      <c r="P1037" s="3" t="str">
        <f t="shared" ref="P1037:P1100" si="541">IF($A1037&lt;$L$4,$M$3+($A1037-$L$3)*$N$3," ")</f>
        <v xml:space="preserve"> </v>
      </c>
      <c r="Q1037" s="3" t="str">
        <f t="shared" si="524"/>
        <v xml:space="preserve"> </v>
      </c>
      <c r="R1037" s="3" t="str">
        <f t="shared" si="525"/>
        <v xml:space="preserve"> </v>
      </c>
      <c r="S1037" s="3" t="str">
        <f t="shared" si="526"/>
        <v xml:space="preserve"> </v>
      </c>
      <c r="T1037" s="3" t="str">
        <f t="shared" si="527"/>
        <v xml:space="preserve"> </v>
      </c>
      <c r="U1037" s="3" t="str">
        <f t="shared" si="528"/>
        <v xml:space="preserve"> </v>
      </c>
      <c r="V1037" s="3" t="str">
        <f t="shared" si="529"/>
        <v xml:space="preserve"> </v>
      </c>
      <c r="W1037" s="3" t="str">
        <f t="shared" si="530"/>
        <v xml:space="preserve"> </v>
      </c>
      <c r="X1037" s="3" t="str">
        <f t="shared" si="531"/>
        <v xml:space="preserve"> </v>
      </c>
      <c r="Y1037" s="3">
        <f t="shared" si="532"/>
        <v>0</v>
      </c>
      <c r="AA1037" s="16" t="str">
        <f t="shared" si="533"/>
        <v>UprStage</v>
      </c>
      <c r="AC1037" s="3">
        <f t="shared" si="534"/>
        <v>2.3982428571428556</v>
      </c>
      <c r="AD1037" s="3">
        <f t="shared" si="535"/>
        <v>19.801588161411491</v>
      </c>
      <c r="AE1037" s="3">
        <f t="shared" si="536"/>
        <v>2.4246571428571926</v>
      </c>
      <c r="AF1037" s="3">
        <f t="shared" si="538"/>
        <v>11.455876646353975</v>
      </c>
      <c r="AH1037" s="28">
        <f t="shared" si="539"/>
        <v>0.26300000000000001</v>
      </c>
      <c r="AI1037" s="28">
        <f t="shared" si="540"/>
        <v>2.5446900494077322E-4</v>
      </c>
      <c r="AJ1037" s="40">
        <f t="shared" si="537"/>
        <v>1.1455876646353974E-2</v>
      </c>
      <c r="AK1037" s="28"/>
      <c r="AM1037" s="14">
        <f>Rho_Coef0+Rho_Coef1*Solution!I1037+Rho_Coef2*Solution!I1037^2</f>
        <v>0.94826910157150446</v>
      </c>
      <c r="AO1037" s="3" t="str">
        <f t="shared" si="518"/>
        <v xml:space="preserve"> </v>
      </c>
      <c r="AP1037" s="3" t="str">
        <f t="shared" si="519"/>
        <v xml:space="preserve"> </v>
      </c>
      <c r="AQ1037" s="3" t="str">
        <f t="shared" si="520"/>
        <v xml:space="preserve"> </v>
      </c>
      <c r="AR1037" s="3" t="str">
        <f t="shared" si="521"/>
        <v xml:space="preserve"> </v>
      </c>
    </row>
    <row r="1038" spans="1:44">
      <c r="A1038" s="3">
        <f t="shared" si="522"/>
        <v>10.349999999999824</v>
      </c>
      <c r="B1038" s="3">
        <f t="shared" si="511"/>
        <v>0</v>
      </c>
      <c r="C1038" s="3">
        <f t="shared" si="512"/>
        <v>4.8229000000000486</v>
      </c>
      <c r="D1038" s="14">
        <f t="shared" si="523"/>
        <v>-5.3750130722841393E-3</v>
      </c>
      <c r="E1038" s="14">
        <f t="shared" si="516"/>
        <v>-0.1123437727139672</v>
      </c>
      <c r="F1038" s="14">
        <f t="shared" si="513"/>
        <v>-0.11771878578625133</v>
      </c>
      <c r="G1038" s="3">
        <f t="shared" si="517"/>
        <v>-10.27584264567979</v>
      </c>
      <c r="H1038" s="3">
        <f t="shared" si="514"/>
        <v>11.524455997198457</v>
      </c>
      <c r="I1038" s="3">
        <f t="shared" si="515"/>
        <v>550.14708910005982</v>
      </c>
      <c r="P1038" s="3" t="str">
        <f t="shared" si="541"/>
        <v xml:space="preserve"> </v>
      </c>
      <c r="Q1038" s="3" t="str">
        <f t="shared" si="524"/>
        <v xml:space="preserve"> </v>
      </c>
      <c r="R1038" s="3" t="str">
        <f t="shared" si="525"/>
        <v xml:space="preserve"> </v>
      </c>
      <c r="S1038" s="3" t="str">
        <f t="shared" si="526"/>
        <v xml:space="preserve"> </v>
      </c>
      <c r="T1038" s="3" t="str">
        <f t="shared" si="527"/>
        <v xml:space="preserve"> </v>
      </c>
      <c r="U1038" s="3" t="str">
        <f t="shared" si="528"/>
        <v xml:space="preserve"> </v>
      </c>
      <c r="V1038" s="3" t="str">
        <f t="shared" si="529"/>
        <v xml:space="preserve"> </v>
      </c>
      <c r="W1038" s="3" t="str">
        <f t="shared" si="530"/>
        <v xml:space="preserve"> </v>
      </c>
      <c r="X1038" s="3" t="str">
        <f t="shared" si="531"/>
        <v xml:space="preserve"> </v>
      </c>
      <c r="Y1038" s="3">
        <f t="shared" si="532"/>
        <v>0</v>
      </c>
      <c r="AA1038" s="16" t="str">
        <f t="shared" si="533"/>
        <v>UprStage</v>
      </c>
      <c r="AC1038" s="3">
        <f t="shared" si="534"/>
        <v>2.3982428571428556</v>
      </c>
      <c r="AD1038" s="3">
        <f t="shared" si="535"/>
        <v>19.801588161411491</v>
      </c>
      <c r="AE1038" s="3">
        <f t="shared" si="536"/>
        <v>2.4246571428571926</v>
      </c>
      <c r="AF1038" s="3">
        <f t="shared" si="538"/>
        <v>11.455876646353975</v>
      </c>
      <c r="AH1038" s="28">
        <f t="shared" si="539"/>
        <v>0.26300000000000001</v>
      </c>
      <c r="AI1038" s="28">
        <f t="shared" si="540"/>
        <v>2.5446900494077322E-4</v>
      </c>
      <c r="AJ1038" s="40">
        <f t="shared" si="537"/>
        <v>1.1455876646353974E-2</v>
      </c>
      <c r="AK1038" s="28"/>
      <c r="AM1038" s="14">
        <f>Rho_Coef0+Rho_Coef1*Solution!I1038+Rho_Coef2*Solution!I1038^2</f>
        <v>0.94825842867375021</v>
      </c>
      <c r="AO1038" s="3" t="str">
        <f t="shared" si="518"/>
        <v xml:space="preserve"> </v>
      </c>
      <c r="AP1038" s="3" t="str">
        <f t="shared" si="519"/>
        <v xml:space="preserve"> </v>
      </c>
      <c r="AQ1038" s="3" t="str">
        <f t="shared" si="520"/>
        <v xml:space="preserve"> </v>
      </c>
      <c r="AR1038" s="3" t="str">
        <f t="shared" si="521"/>
        <v xml:space="preserve"> </v>
      </c>
    </row>
    <row r="1039" spans="1:44">
      <c r="A1039" s="3">
        <f t="shared" si="522"/>
        <v>10.359999999999824</v>
      </c>
      <c r="B1039" s="3">
        <f t="shared" si="511"/>
        <v>0</v>
      </c>
      <c r="C1039" s="3">
        <f t="shared" si="512"/>
        <v>4.8229000000000486</v>
      </c>
      <c r="D1039" s="14">
        <f t="shared" si="523"/>
        <v>-5.2795278084349154E-3</v>
      </c>
      <c r="E1039" s="14">
        <f t="shared" si="516"/>
        <v>-0.1123437727139672</v>
      </c>
      <c r="F1039" s="14">
        <f t="shared" si="513"/>
        <v>-0.11762330052240211</v>
      </c>
      <c r="G1039" s="3">
        <f t="shared" si="517"/>
        <v>-10.267507599240579</v>
      </c>
      <c r="H1039" s="3">
        <f t="shared" si="514"/>
        <v>11.421697570741658</v>
      </c>
      <c r="I1039" s="3">
        <f t="shared" si="515"/>
        <v>550.26182028465189</v>
      </c>
      <c r="P1039" s="3" t="str">
        <f t="shared" si="541"/>
        <v xml:space="preserve"> </v>
      </c>
      <c r="Q1039" s="3" t="str">
        <f t="shared" si="524"/>
        <v xml:space="preserve"> </v>
      </c>
      <c r="R1039" s="3" t="str">
        <f t="shared" si="525"/>
        <v xml:space="preserve"> </v>
      </c>
      <c r="S1039" s="3" t="str">
        <f t="shared" si="526"/>
        <v xml:space="preserve"> </v>
      </c>
      <c r="T1039" s="3" t="str">
        <f t="shared" si="527"/>
        <v xml:space="preserve"> </v>
      </c>
      <c r="U1039" s="3" t="str">
        <f t="shared" si="528"/>
        <v xml:space="preserve"> </v>
      </c>
      <c r="V1039" s="3" t="str">
        <f t="shared" si="529"/>
        <v xml:space="preserve"> </v>
      </c>
      <c r="W1039" s="3" t="str">
        <f t="shared" si="530"/>
        <v xml:space="preserve"> </v>
      </c>
      <c r="X1039" s="3" t="str">
        <f t="shared" si="531"/>
        <v xml:space="preserve"> </v>
      </c>
      <c r="Y1039" s="3">
        <f t="shared" si="532"/>
        <v>0</v>
      </c>
      <c r="AA1039" s="16" t="str">
        <f t="shared" si="533"/>
        <v>UprStage</v>
      </c>
      <c r="AC1039" s="3">
        <f t="shared" si="534"/>
        <v>2.3982428571428556</v>
      </c>
      <c r="AD1039" s="3">
        <f t="shared" si="535"/>
        <v>19.801588161411491</v>
      </c>
      <c r="AE1039" s="3">
        <f t="shared" si="536"/>
        <v>2.4246571428571926</v>
      </c>
      <c r="AF1039" s="3">
        <f t="shared" si="538"/>
        <v>11.455876646353975</v>
      </c>
      <c r="AH1039" s="28">
        <f t="shared" si="539"/>
        <v>0.26300000000000001</v>
      </c>
      <c r="AI1039" s="28">
        <f t="shared" si="540"/>
        <v>2.5446900494077322E-4</v>
      </c>
      <c r="AJ1039" s="40">
        <f t="shared" si="537"/>
        <v>1.1455876646353974E-2</v>
      </c>
      <c r="AK1039" s="28"/>
      <c r="AM1039" s="14">
        <f>Rho_Coef0+Rho_Coef1*Solution!I1039+Rho_Coef2*Solution!I1039^2</f>
        <v>0.94824785064752426</v>
      </c>
      <c r="AO1039" s="3" t="str">
        <f t="shared" si="518"/>
        <v xml:space="preserve"> </v>
      </c>
      <c r="AP1039" s="3" t="str">
        <f t="shared" si="519"/>
        <v xml:space="preserve"> </v>
      </c>
      <c r="AQ1039" s="3" t="str">
        <f t="shared" si="520"/>
        <v xml:space="preserve"> </v>
      </c>
      <c r="AR1039" s="3" t="str">
        <f t="shared" si="521"/>
        <v xml:space="preserve"> </v>
      </c>
    </row>
    <row r="1040" spans="1:44">
      <c r="A1040" s="3">
        <f t="shared" si="522"/>
        <v>10.369999999999823</v>
      </c>
      <c r="B1040" s="3">
        <f t="shared" si="511"/>
        <v>0</v>
      </c>
      <c r="C1040" s="3">
        <f t="shared" si="512"/>
        <v>4.8229000000000486</v>
      </c>
      <c r="D1040" s="14">
        <f t="shared" si="523"/>
        <v>-5.1849762336248773E-3</v>
      </c>
      <c r="E1040" s="14">
        <f t="shared" si="516"/>
        <v>-0.1123437727139672</v>
      </c>
      <c r="F1040" s="14">
        <f t="shared" si="513"/>
        <v>-0.11752874894759208</v>
      </c>
      <c r="G1040" s="3">
        <f t="shared" si="517"/>
        <v>-10.259254055864645</v>
      </c>
      <c r="H1040" s="3">
        <f t="shared" si="514"/>
        <v>11.319022494749252</v>
      </c>
      <c r="I1040" s="3">
        <f t="shared" si="515"/>
        <v>550.37552429765651</v>
      </c>
      <c r="P1040" s="3" t="str">
        <f t="shared" si="541"/>
        <v xml:space="preserve"> </v>
      </c>
      <c r="Q1040" s="3" t="str">
        <f t="shared" si="524"/>
        <v xml:space="preserve"> </v>
      </c>
      <c r="R1040" s="3" t="str">
        <f t="shared" si="525"/>
        <v xml:space="preserve"> </v>
      </c>
      <c r="S1040" s="3" t="str">
        <f t="shared" si="526"/>
        <v xml:space="preserve"> </v>
      </c>
      <c r="T1040" s="3" t="str">
        <f t="shared" si="527"/>
        <v xml:space="preserve"> </v>
      </c>
      <c r="U1040" s="3" t="str">
        <f t="shared" si="528"/>
        <v xml:space="preserve"> </v>
      </c>
      <c r="V1040" s="3" t="str">
        <f t="shared" si="529"/>
        <v xml:space="preserve"> </v>
      </c>
      <c r="W1040" s="3" t="str">
        <f t="shared" si="530"/>
        <v xml:space="preserve"> </v>
      </c>
      <c r="X1040" s="3" t="str">
        <f t="shared" si="531"/>
        <v xml:space="preserve"> </v>
      </c>
      <c r="Y1040" s="3">
        <f t="shared" si="532"/>
        <v>0</v>
      </c>
      <c r="AA1040" s="16" t="str">
        <f t="shared" si="533"/>
        <v>UprStage</v>
      </c>
      <c r="AC1040" s="3">
        <f t="shared" si="534"/>
        <v>2.3982428571428556</v>
      </c>
      <c r="AD1040" s="3">
        <f t="shared" si="535"/>
        <v>19.801588161411491</v>
      </c>
      <c r="AE1040" s="3">
        <f t="shared" si="536"/>
        <v>2.4246571428571926</v>
      </c>
      <c r="AF1040" s="3">
        <f t="shared" si="538"/>
        <v>11.455876646353975</v>
      </c>
      <c r="AH1040" s="28">
        <f t="shared" si="539"/>
        <v>0.26300000000000001</v>
      </c>
      <c r="AI1040" s="28">
        <f t="shared" si="540"/>
        <v>2.5446900494077322E-4</v>
      </c>
      <c r="AJ1040" s="40">
        <f t="shared" si="537"/>
        <v>1.1455876646353974E-2</v>
      </c>
      <c r="AK1040" s="28"/>
      <c r="AM1040" s="14">
        <f>Rho_Coef0+Rho_Coef1*Solution!I1040+Rho_Coef2*Solution!I1040^2</f>
        <v>0.94823736741319409</v>
      </c>
      <c r="AO1040" s="3" t="str">
        <f t="shared" si="518"/>
        <v xml:space="preserve"> </v>
      </c>
      <c r="AP1040" s="3" t="str">
        <f t="shared" si="519"/>
        <v xml:space="preserve"> </v>
      </c>
      <c r="AQ1040" s="3" t="str">
        <f t="shared" si="520"/>
        <v xml:space="preserve"> </v>
      </c>
      <c r="AR1040" s="3" t="str">
        <f t="shared" si="521"/>
        <v xml:space="preserve"> </v>
      </c>
    </row>
    <row r="1041" spans="1:44">
      <c r="A1041" s="3">
        <f t="shared" si="522"/>
        <v>10.379999999999823</v>
      </c>
      <c r="B1041" s="3">
        <f t="shared" si="511"/>
        <v>0</v>
      </c>
      <c r="C1041" s="3">
        <f t="shared" si="512"/>
        <v>4.8229000000000486</v>
      </c>
      <c r="D1041" s="14">
        <f t="shared" si="523"/>
        <v>-5.0913554699767577E-3</v>
      </c>
      <c r="E1041" s="14">
        <f t="shared" si="516"/>
        <v>-0.1123437727139672</v>
      </c>
      <c r="F1041" s="14">
        <f t="shared" si="513"/>
        <v>-0.11743512818394396</v>
      </c>
      <c r="G1041" s="3">
        <f t="shared" si="517"/>
        <v>-10.251081764337927</v>
      </c>
      <c r="H1041" s="3">
        <f t="shared" si="514"/>
        <v>11.216429954190605</v>
      </c>
      <c r="I1041" s="3">
        <f t="shared" si="515"/>
        <v>550.4882019685158</v>
      </c>
      <c r="P1041" s="3" t="str">
        <f t="shared" si="541"/>
        <v xml:space="preserve"> </v>
      </c>
      <c r="Q1041" s="3" t="str">
        <f t="shared" si="524"/>
        <v xml:space="preserve"> </v>
      </c>
      <c r="R1041" s="3" t="str">
        <f t="shared" si="525"/>
        <v xml:space="preserve"> </v>
      </c>
      <c r="S1041" s="3" t="str">
        <f t="shared" si="526"/>
        <v xml:space="preserve"> </v>
      </c>
      <c r="T1041" s="3" t="str">
        <f t="shared" si="527"/>
        <v xml:space="preserve"> </v>
      </c>
      <c r="U1041" s="3" t="str">
        <f t="shared" si="528"/>
        <v xml:space="preserve"> </v>
      </c>
      <c r="V1041" s="3" t="str">
        <f t="shared" si="529"/>
        <v xml:space="preserve"> </v>
      </c>
      <c r="W1041" s="3" t="str">
        <f t="shared" si="530"/>
        <v xml:space="preserve"> </v>
      </c>
      <c r="X1041" s="3" t="str">
        <f t="shared" si="531"/>
        <v xml:space="preserve"> </v>
      </c>
      <c r="Y1041" s="3">
        <f t="shared" si="532"/>
        <v>0</v>
      </c>
      <c r="AA1041" s="16" t="str">
        <f t="shared" si="533"/>
        <v>UprStage</v>
      </c>
      <c r="AC1041" s="3">
        <f t="shared" si="534"/>
        <v>2.3982428571428556</v>
      </c>
      <c r="AD1041" s="3">
        <f t="shared" si="535"/>
        <v>19.801588161411491</v>
      </c>
      <c r="AE1041" s="3">
        <f t="shared" si="536"/>
        <v>2.4246571428571926</v>
      </c>
      <c r="AF1041" s="3">
        <f t="shared" si="538"/>
        <v>11.455876646353975</v>
      </c>
      <c r="AH1041" s="28">
        <f t="shared" si="539"/>
        <v>0.26300000000000001</v>
      </c>
      <c r="AI1041" s="28">
        <f t="shared" si="540"/>
        <v>2.5446900494077322E-4</v>
      </c>
      <c r="AJ1041" s="40">
        <f t="shared" si="537"/>
        <v>1.1455876646353974E-2</v>
      </c>
      <c r="AK1041" s="28"/>
      <c r="AM1041" s="14">
        <f>Rho_Coef0+Rho_Coef1*Solution!I1041+Rho_Coef2*Solution!I1041^2</f>
        <v>0.94822697889190399</v>
      </c>
      <c r="AO1041" s="3" t="str">
        <f t="shared" si="518"/>
        <v xml:space="preserve"> </v>
      </c>
      <c r="AP1041" s="3" t="str">
        <f t="shared" si="519"/>
        <v xml:space="preserve"> </v>
      </c>
      <c r="AQ1041" s="3" t="str">
        <f t="shared" si="520"/>
        <v xml:space="preserve"> </v>
      </c>
      <c r="AR1041" s="3" t="str">
        <f t="shared" si="521"/>
        <v xml:space="preserve"> </v>
      </c>
    </row>
    <row r="1042" spans="1:44">
      <c r="A1042" s="3">
        <f t="shared" si="522"/>
        <v>10.389999999999823</v>
      </c>
      <c r="B1042" s="3">
        <f t="shared" si="511"/>
        <v>0</v>
      </c>
      <c r="C1042" s="3">
        <f t="shared" si="512"/>
        <v>4.8229000000000486</v>
      </c>
      <c r="D1042" s="14">
        <f t="shared" si="523"/>
        <v>-4.9986626713262967E-3</v>
      </c>
      <c r="E1042" s="14">
        <f t="shared" si="516"/>
        <v>-0.1123437727139672</v>
      </c>
      <c r="F1042" s="14">
        <f t="shared" si="513"/>
        <v>-0.1173424353852935</v>
      </c>
      <c r="G1042" s="3">
        <f t="shared" si="517"/>
        <v>-10.242990476214644</v>
      </c>
      <c r="H1042" s="3">
        <f t="shared" si="514"/>
        <v>11.113919136547226</v>
      </c>
      <c r="I1042" s="3">
        <f t="shared" si="515"/>
        <v>550.59985411853381</v>
      </c>
      <c r="P1042" s="3" t="str">
        <f t="shared" si="541"/>
        <v xml:space="preserve"> </v>
      </c>
      <c r="Q1042" s="3" t="str">
        <f t="shared" si="524"/>
        <v xml:space="preserve"> </v>
      </c>
      <c r="R1042" s="3" t="str">
        <f t="shared" si="525"/>
        <v xml:space="preserve"> </v>
      </c>
      <c r="S1042" s="3" t="str">
        <f t="shared" si="526"/>
        <v xml:space="preserve"> </v>
      </c>
      <c r="T1042" s="3" t="str">
        <f t="shared" si="527"/>
        <v xml:space="preserve"> </v>
      </c>
      <c r="U1042" s="3" t="str">
        <f t="shared" si="528"/>
        <v xml:space="preserve"> </v>
      </c>
      <c r="V1042" s="3" t="str">
        <f t="shared" si="529"/>
        <v xml:space="preserve"> </v>
      </c>
      <c r="W1042" s="3" t="str">
        <f t="shared" si="530"/>
        <v xml:space="preserve"> </v>
      </c>
      <c r="X1042" s="3" t="str">
        <f t="shared" si="531"/>
        <v xml:space="preserve"> </v>
      </c>
      <c r="Y1042" s="3">
        <f t="shared" si="532"/>
        <v>0</v>
      </c>
      <c r="AA1042" s="16" t="str">
        <f t="shared" si="533"/>
        <v>UprStage</v>
      </c>
      <c r="AC1042" s="3">
        <f t="shared" si="534"/>
        <v>2.3982428571428556</v>
      </c>
      <c r="AD1042" s="3">
        <f t="shared" si="535"/>
        <v>19.801588161411491</v>
      </c>
      <c r="AE1042" s="3">
        <f t="shared" si="536"/>
        <v>2.4246571428571926</v>
      </c>
      <c r="AF1042" s="3">
        <f t="shared" si="538"/>
        <v>11.455876646353975</v>
      </c>
      <c r="AH1042" s="28">
        <f t="shared" si="539"/>
        <v>0.26300000000000001</v>
      </c>
      <c r="AI1042" s="28">
        <f t="shared" si="540"/>
        <v>2.5446900494077322E-4</v>
      </c>
      <c r="AJ1042" s="40">
        <f t="shared" si="537"/>
        <v>1.1455876646353974E-2</v>
      </c>
      <c r="AK1042" s="28"/>
      <c r="AM1042" s="14">
        <f>Rho_Coef0+Rho_Coef1*Solution!I1042+Rho_Coef2*Solution!I1042^2</f>
        <v>0.94821668500557266</v>
      </c>
      <c r="AO1042" s="3" t="str">
        <f t="shared" si="518"/>
        <v xml:space="preserve"> </v>
      </c>
      <c r="AP1042" s="3" t="str">
        <f t="shared" si="519"/>
        <v xml:space="preserve"> </v>
      </c>
      <c r="AQ1042" s="3" t="str">
        <f t="shared" si="520"/>
        <v xml:space="preserve"> </v>
      </c>
      <c r="AR1042" s="3" t="str">
        <f t="shared" si="521"/>
        <v xml:space="preserve"> </v>
      </c>
    </row>
    <row r="1043" spans="1:44">
      <c r="A1043" s="3">
        <f t="shared" si="522"/>
        <v>10.399999999999823</v>
      </c>
      <c r="B1043" s="3">
        <f t="shared" si="511"/>
        <v>0</v>
      </c>
      <c r="C1043" s="3">
        <f t="shared" si="512"/>
        <v>4.8229000000000486</v>
      </c>
      <c r="D1043" s="14">
        <f t="shared" si="523"/>
        <v>-4.9068950230336111E-3</v>
      </c>
      <c r="E1043" s="14">
        <f t="shared" si="516"/>
        <v>-0.1123437727139672</v>
      </c>
      <c r="F1043" s="14">
        <f t="shared" si="513"/>
        <v>-0.11725066773700081</v>
      </c>
      <c r="G1043" s="3">
        <f t="shared" si="517"/>
        <v>-10.234979945800815</v>
      </c>
      <c r="H1043" s="3">
        <f t="shared" si="514"/>
        <v>11.011489231785079</v>
      </c>
      <c r="I1043" s="3">
        <f t="shared" si="515"/>
        <v>550.71048156090205</v>
      </c>
      <c r="P1043" s="3" t="str">
        <f t="shared" si="541"/>
        <v xml:space="preserve"> </v>
      </c>
      <c r="Q1043" s="3" t="str">
        <f t="shared" si="524"/>
        <v xml:space="preserve"> </v>
      </c>
      <c r="R1043" s="3" t="str">
        <f t="shared" si="525"/>
        <v xml:space="preserve"> </v>
      </c>
      <c r="S1043" s="3" t="str">
        <f t="shared" si="526"/>
        <v xml:space="preserve"> </v>
      </c>
      <c r="T1043" s="3" t="str">
        <f t="shared" si="527"/>
        <v xml:space="preserve"> </v>
      </c>
      <c r="U1043" s="3" t="str">
        <f t="shared" si="528"/>
        <v xml:space="preserve"> </v>
      </c>
      <c r="V1043" s="3" t="str">
        <f t="shared" si="529"/>
        <v xml:space="preserve"> </v>
      </c>
      <c r="W1043" s="3" t="str">
        <f t="shared" si="530"/>
        <v xml:space="preserve"> </v>
      </c>
      <c r="X1043" s="3" t="str">
        <f t="shared" si="531"/>
        <v xml:space="preserve"> </v>
      </c>
      <c r="Y1043" s="3">
        <f t="shared" si="532"/>
        <v>0</v>
      </c>
      <c r="AA1043" s="16" t="str">
        <f t="shared" si="533"/>
        <v>UprStage</v>
      </c>
      <c r="AC1043" s="3">
        <f t="shared" si="534"/>
        <v>2.3982428571428556</v>
      </c>
      <c r="AD1043" s="3">
        <f t="shared" si="535"/>
        <v>19.801588161411491</v>
      </c>
      <c r="AE1043" s="3">
        <f t="shared" si="536"/>
        <v>2.4246571428571926</v>
      </c>
      <c r="AF1043" s="3">
        <f t="shared" si="538"/>
        <v>11.455876646353975</v>
      </c>
      <c r="AH1043" s="28">
        <f t="shared" si="539"/>
        <v>0.26300000000000001</v>
      </c>
      <c r="AI1043" s="28">
        <f t="shared" si="540"/>
        <v>2.5446900494077322E-4</v>
      </c>
      <c r="AJ1043" s="40">
        <f t="shared" si="537"/>
        <v>1.1455876646353974E-2</v>
      </c>
      <c r="AK1043" s="28"/>
      <c r="AM1043" s="14">
        <f>Rho_Coef0+Rho_Coef1*Solution!I1043+Rho_Coef2*Solution!I1043^2</f>
        <v>0.9482064856768907</v>
      </c>
      <c r="AO1043" s="3" t="str">
        <f t="shared" si="518"/>
        <v xml:space="preserve"> </v>
      </c>
      <c r="AP1043" s="3" t="str">
        <f t="shared" si="519"/>
        <v xml:space="preserve"> </v>
      </c>
      <c r="AQ1043" s="3" t="str">
        <f t="shared" si="520"/>
        <v xml:space="preserve"> </v>
      </c>
      <c r="AR1043" s="3" t="str">
        <f t="shared" si="521"/>
        <v xml:space="preserve"> </v>
      </c>
    </row>
    <row r="1044" spans="1:44">
      <c r="A1044" s="3">
        <f t="shared" si="522"/>
        <v>10.409999999999823</v>
      </c>
      <c r="B1044" s="3">
        <f t="shared" si="511"/>
        <v>0</v>
      </c>
      <c r="C1044" s="3">
        <f t="shared" si="512"/>
        <v>4.8229000000000486</v>
      </c>
      <c r="D1044" s="14">
        <f t="shared" si="523"/>
        <v>-4.8160497417969218E-3</v>
      </c>
      <c r="E1044" s="14">
        <f t="shared" si="516"/>
        <v>-0.1123437727139672</v>
      </c>
      <c r="F1044" s="14">
        <f t="shared" si="513"/>
        <v>-0.11715982245576412</v>
      </c>
      <c r="G1044" s="3">
        <f t="shared" si="517"/>
        <v>-10.227049930138014</v>
      </c>
      <c r="H1044" s="3">
        <f t="shared" si="514"/>
        <v>10.909139432327072</v>
      </c>
      <c r="I1044" s="3">
        <f t="shared" si="515"/>
        <v>550.82008510072342</v>
      </c>
      <c r="P1044" s="3" t="str">
        <f t="shared" si="541"/>
        <v xml:space="preserve"> </v>
      </c>
      <c r="Q1044" s="3" t="str">
        <f t="shared" si="524"/>
        <v xml:space="preserve"> </v>
      </c>
      <c r="R1044" s="3" t="str">
        <f t="shared" si="525"/>
        <v xml:space="preserve"> </v>
      </c>
      <c r="S1044" s="3" t="str">
        <f t="shared" si="526"/>
        <v xml:space="preserve"> </v>
      </c>
      <c r="T1044" s="3" t="str">
        <f t="shared" si="527"/>
        <v xml:space="preserve"> </v>
      </c>
      <c r="U1044" s="3" t="str">
        <f t="shared" si="528"/>
        <v xml:space="preserve"> </v>
      </c>
      <c r="V1044" s="3" t="str">
        <f t="shared" si="529"/>
        <v xml:space="preserve"> </v>
      </c>
      <c r="W1044" s="3" t="str">
        <f t="shared" si="530"/>
        <v xml:space="preserve"> </v>
      </c>
      <c r="X1044" s="3" t="str">
        <f t="shared" si="531"/>
        <v xml:space="preserve"> </v>
      </c>
      <c r="Y1044" s="3">
        <f t="shared" si="532"/>
        <v>0</v>
      </c>
      <c r="AA1044" s="16" t="str">
        <f t="shared" si="533"/>
        <v>UprStage</v>
      </c>
      <c r="AC1044" s="3">
        <f t="shared" si="534"/>
        <v>2.3982428571428556</v>
      </c>
      <c r="AD1044" s="3">
        <f t="shared" si="535"/>
        <v>19.801588161411491</v>
      </c>
      <c r="AE1044" s="3">
        <f t="shared" si="536"/>
        <v>2.4246571428571926</v>
      </c>
      <c r="AF1044" s="3">
        <f t="shared" si="538"/>
        <v>11.455876646353975</v>
      </c>
      <c r="AH1044" s="28">
        <f t="shared" si="539"/>
        <v>0.26300000000000001</v>
      </c>
      <c r="AI1044" s="28">
        <f t="shared" si="540"/>
        <v>2.5446900494077322E-4</v>
      </c>
      <c r="AJ1044" s="40">
        <f t="shared" si="537"/>
        <v>1.1455876646353974E-2</v>
      </c>
      <c r="AK1044" s="28"/>
      <c r="AM1044" s="14">
        <f>Rho_Coef0+Rho_Coef1*Solution!I1044+Rho_Coef2*Solution!I1044^2</f>
        <v>0.94819638082931823</v>
      </c>
      <c r="AO1044" s="3" t="str">
        <f t="shared" si="518"/>
        <v xml:space="preserve"> </v>
      </c>
      <c r="AP1044" s="3" t="str">
        <f t="shared" si="519"/>
        <v xml:space="preserve"> </v>
      </c>
      <c r="AQ1044" s="3" t="str">
        <f t="shared" si="520"/>
        <v xml:space="preserve"> </v>
      </c>
      <c r="AR1044" s="3" t="str">
        <f t="shared" si="521"/>
        <v xml:space="preserve"> </v>
      </c>
    </row>
    <row r="1045" spans="1:44">
      <c r="A1045" s="3">
        <f t="shared" si="522"/>
        <v>10.419999999999822</v>
      </c>
      <c r="B1045" s="3">
        <f t="shared" si="511"/>
        <v>0</v>
      </c>
      <c r="C1045" s="3">
        <f t="shared" si="512"/>
        <v>4.8229000000000486</v>
      </c>
      <c r="D1045" s="14">
        <f t="shared" si="523"/>
        <v>-4.7261240754686478E-3</v>
      </c>
      <c r="E1045" s="14">
        <f t="shared" si="516"/>
        <v>-0.1123437727139672</v>
      </c>
      <c r="F1045" s="14">
        <f t="shared" si="513"/>
        <v>-0.11706989678943584</v>
      </c>
      <c r="G1045" s="3">
        <f t="shared" si="517"/>
        <v>-10.21920018898731</v>
      </c>
      <c r="H1045" s="3">
        <f t="shared" si="514"/>
        <v>10.806868933025692</v>
      </c>
      <c r="I1045" s="3">
        <f t="shared" si="515"/>
        <v>550.92866553503723</v>
      </c>
      <c r="P1045" s="3" t="str">
        <f t="shared" si="541"/>
        <v xml:space="preserve"> </v>
      </c>
      <c r="Q1045" s="3" t="str">
        <f t="shared" si="524"/>
        <v xml:space="preserve"> </v>
      </c>
      <c r="R1045" s="3" t="str">
        <f t="shared" si="525"/>
        <v xml:space="preserve"> </v>
      </c>
      <c r="S1045" s="3" t="str">
        <f t="shared" si="526"/>
        <v xml:space="preserve"> </v>
      </c>
      <c r="T1045" s="3" t="str">
        <f t="shared" si="527"/>
        <v xml:space="preserve"> </v>
      </c>
      <c r="U1045" s="3" t="str">
        <f t="shared" si="528"/>
        <v xml:space="preserve"> </v>
      </c>
      <c r="V1045" s="3" t="str">
        <f t="shared" si="529"/>
        <v xml:space="preserve"> </v>
      </c>
      <c r="W1045" s="3" t="str">
        <f t="shared" si="530"/>
        <v xml:space="preserve"> </v>
      </c>
      <c r="X1045" s="3" t="str">
        <f t="shared" si="531"/>
        <v xml:space="preserve"> </v>
      </c>
      <c r="Y1045" s="3">
        <f t="shared" si="532"/>
        <v>0</v>
      </c>
      <c r="AA1045" s="16" t="str">
        <f t="shared" si="533"/>
        <v>UprStage</v>
      </c>
      <c r="AC1045" s="3">
        <f t="shared" si="534"/>
        <v>2.3982428571428556</v>
      </c>
      <c r="AD1045" s="3">
        <f t="shared" si="535"/>
        <v>19.801588161411491</v>
      </c>
      <c r="AE1045" s="3">
        <f t="shared" si="536"/>
        <v>2.4246571428571926</v>
      </c>
      <c r="AF1045" s="3">
        <f t="shared" si="538"/>
        <v>11.455876646353975</v>
      </c>
      <c r="AH1045" s="28">
        <f t="shared" si="539"/>
        <v>0.26300000000000001</v>
      </c>
      <c r="AI1045" s="28">
        <f t="shared" si="540"/>
        <v>2.5446900494077322E-4</v>
      </c>
      <c r="AJ1045" s="40">
        <f t="shared" si="537"/>
        <v>1.1455876646353974E-2</v>
      </c>
      <c r="AK1045" s="28"/>
      <c r="AM1045" s="14">
        <f>Rho_Coef0+Rho_Coef1*Solution!I1045+Rho_Coef2*Solution!I1045^2</f>
        <v>0.94818637038708276</v>
      </c>
      <c r="AO1045" s="3" t="str">
        <f t="shared" si="518"/>
        <v xml:space="preserve"> </v>
      </c>
      <c r="AP1045" s="3" t="str">
        <f t="shared" si="519"/>
        <v xml:space="preserve"> </v>
      </c>
      <c r="AQ1045" s="3" t="str">
        <f t="shared" si="520"/>
        <v xml:space="preserve"> </v>
      </c>
      <c r="AR1045" s="3" t="str">
        <f t="shared" si="521"/>
        <v xml:space="preserve"> </v>
      </c>
    </row>
    <row r="1046" spans="1:44">
      <c r="A1046" s="3">
        <f t="shared" si="522"/>
        <v>10.429999999999822</v>
      </c>
      <c r="B1046" s="3">
        <f t="shared" si="511"/>
        <v>0</v>
      </c>
      <c r="C1046" s="3">
        <f t="shared" si="512"/>
        <v>4.8229000000000486</v>
      </c>
      <c r="D1046" s="14">
        <f t="shared" si="523"/>
        <v>-4.6371153028738257E-3</v>
      </c>
      <c r="E1046" s="14">
        <f t="shared" si="516"/>
        <v>-0.1123437727139672</v>
      </c>
      <c r="F1046" s="14">
        <f t="shared" si="513"/>
        <v>-0.11698088801684102</v>
      </c>
      <c r="G1046" s="3">
        <f t="shared" si="517"/>
        <v>-10.211430484813413</v>
      </c>
      <c r="H1046" s="3">
        <f t="shared" si="514"/>
        <v>10.704676931135818</v>
      </c>
      <c r="I1046" s="3">
        <f t="shared" si="515"/>
        <v>551.0362236528432</v>
      </c>
      <c r="P1046" s="3" t="str">
        <f t="shared" si="541"/>
        <v xml:space="preserve"> </v>
      </c>
      <c r="Q1046" s="3" t="str">
        <f t="shared" si="524"/>
        <v xml:space="preserve"> </v>
      </c>
      <c r="R1046" s="3" t="str">
        <f t="shared" si="525"/>
        <v xml:space="preserve"> </v>
      </c>
      <c r="S1046" s="3" t="str">
        <f t="shared" si="526"/>
        <v xml:space="preserve"> </v>
      </c>
      <c r="T1046" s="3" t="str">
        <f t="shared" si="527"/>
        <v xml:space="preserve"> </v>
      </c>
      <c r="U1046" s="3" t="str">
        <f t="shared" si="528"/>
        <v xml:space="preserve"> </v>
      </c>
      <c r="V1046" s="3" t="str">
        <f t="shared" si="529"/>
        <v xml:space="preserve"> </v>
      </c>
      <c r="W1046" s="3" t="str">
        <f t="shared" si="530"/>
        <v xml:space="preserve"> </v>
      </c>
      <c r="X1046" s="3" t="str">
        <f t="shared" si="531"/>
        <v xml:space="preserve"> </v>
      </c>
      <c r="Y1046" s="3">
        <f t="shared" si="532"/>
        <v>0</v>
      </c>
      <c r="AA1046" s="16" t="str">
        <f t="shared" si="533"/>
        <v>UprStage</v>
      </c>
      <c r="AC1046" s="3">
        <f t="shared" si="534"/>
        <v>2.3982428571428556</v>
      </c>
      <c r="AD1046" s="3">
        <f t="shared" si="535"/>
        <v>19.801588161411491</v>
      </c>
      <c r="AE1046" s="3">
        <f t="shared" si="536"/>
        <v>2.4246571428571926</v>
      </c>
      <c r="AF1046" s="3">
        <f t="shared" si="538"/>
        <v>11.455876646353975</v>
      </c>
      <c r="AH1046" s="28">
        <f t="shared" si="539"/>
        <v>0.26300000000000001</v>
      </c>
      <c r="AI1046" s="28">
        <f t="shared" si="540"/>
        <v>2.5446900494077322E-4</v>
      </c>
      <c r="AJ1046" s="40">
        <f t="shared" si="537"/>
        <v>1.1455876646353974E-2</v>
      </c>
      <c r="AK1046" s="28"/>
      <c r="AM1046" s="14">
        <f>Rho_Coef0+Rho_Coef1*Solution!I1046+Rho_Coef2*Solution!I1046^2</f>
        <v>0.94817645427517649</v>
      </c>
      <c r="AO1046" s="3" t="str">
        <f t="shared" si="518"/>
        <v xml:space="preserve"> </v>
      </c>
      <c r="AP1046" s="3" t="str">
        <f t="shared" si="519"/>
        <v xml:space="preserve"> </v>
      </c>
      <c r="AQ1046" s="3" t="str">
        <f t="shared" si="520"/>
        <v xml:space="preserve"> </v>
      </c>
      <c r="AR1046" s="3" t="str">
        <f t="shared" si="521"/>
        <v xml:space="preserve"> </v>
      </c>
    </row>
    <row r="1047" spans="1:44">
      <c r="A1047" s="3">
        <f t="shared" si="522"/>
        <v>10.439999999999822</v>
      </c>
      <c r="B1047" s="3">
        <f t="shared" si="511"/>
        <v>0</v>
      </c>
      <c r="C1047" s="3">
        <f t="shared" si="512"/>
        <v>4.8229000000000486</v>
      </c>
      <c r="D1047" s="14">
        <f t="shared" si="523"/>
        <v>-4.5490207336308652E-3</v>
      </c>
      <c r="E1047" s="14">
        <f t="shared" si="516"/>
        <v>-0.1123437727139672</v>
      </c>
      <c r="F1047" s="14">
        <f t="shared" si="513"/>
        <v>-0.11689279344759806</v>
      </c>
      <c r="G1047" s="3">
        <f t="shared" si="517"/>
        <v>-10.203740582769035</v>
      </c>
      <c r="H1047" s="3">
        <f t="shared" si="514"/>
        <v>10.602562626287684</v>
      </c>
      <c r="I1047" s="3">
        <f t="shared" si="515"/>
        <v>551.14276023512548</v>
      </c>
      <c r="P1047" s="3" t="str">
        <f t="shared" si="541"/>
        <v xml:space="preserve"> </v>
      </c>
      <c r="Q1047" s="3" t="str">
        <f t="shared" si="524"/>
        <v xml:space="preserve"> </v>
      </c>
      <c r="R1047" s="3" t="str">
        <f t="shared" si="525"/>
        <v xml:space="preserve"> </v>
      </c>
      <c r="S1047" s="3" t="str">
        <f t="shared" si="526"/>
        <v xml:space="preserve"> </v>
      </c>
      <c r="T1047" s="3" t="str">
        <f t="shared" si="527"/>
        <v xml:space="preserve"> </v>
      </c>
      <c r="U1047" s="3" t="str">
        <f t="shared" si="528"/>
        <v xml:space="preserve"> </v>
      </c>
      <c r="V1047" s="3" t="str">
        <f t="shared" si="529"/>
        <v xml:space="preserve"> </v>
      </c>
      <c r="W1047" s="3" t="str">
        <f t="shared" si="530"/>
        <v xml:space="preserve"> </v>
      </c>
      <c r="X1047" s="3" t="str">
        <f t="shared" si="531"/>
        <v xml:space="preserve"> </v>
      </c>
      <c r="Y1047" s="3">
        <f t="shared" si="532"/>
        <v>0</v>
      </c>
      <c r="AA1047" s="16" t="str">
        <f t="shared" si="533"/>
        <v>UprStage</v>
      </c>
      <c r="AC1047" s="3">
        <f t="shared" si="534"/>
        <v>2.3982428571428556</v>
      </c>
      <c r="AD1047" s="3">
        <f t="shared" si="535"/>
        <v>19.801588161411491</v>
      </c>
      <c r="AE1047" s="3">
        <f t="shared" si="536"/>
        <v>2.4246571428571926</v>
      </c>
      <c r="AF1047" s="3">
        <f t="shared" si="538"/>
        <v>11.455876646353975</v>
      </c>
      <c r="AH1047" s="28">
        <f t="shared" si="539"/>
        <v>0.26300000000000001</v>
      </c>
      <c r="AI1047" s="28">
        <f t="shared" si="540"/>
        <v>2.5446900494077322E-4</v>
      </c>
      <c r="AJ1047" s="40">
        <f t="shared" si="537"/>
        <v>1.1455876646353974E-2</v>
      </c>
      <c r="AK1047" s="28"/>
      <c r="AM1047" s="14">
        <f>Rho_Coef0+Rho_Coef1*Solution!I1047+Rho_Coef2*Solution!I1047^2</f>
        <v>0.9481666324193545</v>
      </c>
      <c r="AO1047" s="3" t="str">
        <f t="shared" si="518"/>
        <v xml:space="preserve"> </v>
      </c>
      <c r="AP1047" s="3" t="str">
        <f t="shared" si="519"/>
        <v xml:space="preserve"> </v>
      </c>
      <c r="AQ1047" s="3" t="str">
        <f t="shared" si="520"/>
        <v xml:space="preserve"> </v>
      </c>
      <c r="AR1047" s="3" t="str">
        <f t="shared" si="521"/>
        <v xml:space="preserve"> </v>
      </c>
    </row>
    <row r="1048" spans="1:44">
      <c r="A1048" s="3">
        <f t="shared" si="522"/>
        <v>10.449999999999822</v>
      </c>
      <c r="B1048" s="3">
        <f t="shared" si="511"/>
        <v>0</v>
      </c>
      <c r="C1048" s="3">
        <f t="shared" si="512"/>
        <v>4.8229000000000486</v>
      </c>
      <c r="D1048" s="14">
        <f t="shared" si="523"/>
        <v>-4.4618377079745754E-3</v>
      </c>
      <c r="E1048" s="14">
        <f t="shared" si="516"/>
        <v>-0.1123437727139672</v>
      </c>
      <c r="F1048" s="14">
        <f t="shared" si="513"/>
        <v>-0.11680561042194178</v>
      </c>
      <c r="G1048" s="3">
        <f t="shared" si="517"/>
        <v>-10.196130250679431</v>
      </c>
      <c r="H1048" s="3">
        <f t="shared" si="514"/>
        <v>10.500525220459993</v>
      </c>
      <c r="I1048" s="3">
        <f t="shared" si="515"/>
        <v>551.24827605487576</v>
      </c>
      <c r="P1048" s="3" t="str">
        <f t="shared" si="541"/>
        <v xml:space="preserve"> </v>
      </c>
      <c r="Q1048" s="3" t="str">
        <f t="shared" si="524"/>
        <v xml:space="preserve"> </v>
      </c>
      <c r="R1048" s="3" t="str">
        <f t="shared" si="525"/>
        <v xml:space="preserve"> </v>
      </c>
      <c r="S1048" s="3" t="str">
        <f t="shared" si="526"/>
        <v xml:space="preserve"> </v>
      </c>
      <c r="T1048" s="3" t="str">
        <f t="shared" si="527"/>
        <v xml:space="preserve"> </v>
      </c>
      <c r="U1048" s="3" t="str">
        <f t="shared" si="528"/>
        <v xml:space="preserve"> </v>
      </c>
      <c r="V1048" s="3" t="str">
        <f t="shared" si="529"/>
        <v xml:space="preserve"> </v>
      </c>
      <c r="W1048" s="3" t="str">
        <f t="shared" si="530"/>
        <v xml:space="preserve"> </v>
      </c>
      <c r="X1048" s="3" t="str">
        <f t="shared" si="531"/>
        <v xml:space="preserve"> </v>
      </c>
      <c r="Y1048" s="3">
        <f t="shared" si="532"/>
        <v>0</v>
      </c>
      <c r="AA1048" s="16" t="str">
        <f t="shared" si="533"/>
        <v>UprStage</v>
      </c>
      <c r="AC1048" s="3">
        <f t="shared" si="534"/>
        <v>2.3982428571428556</v>
      </c>
      <c r="AD1048" s="3">
        <f t="shared" si="535"/>
        <v>19.801588161411491</v>
      </c>
      <c r="AE1048" s="3">
        <f t="shared" si="536"/>
        <v>2.4246571428571926</v>
      </c>
      <c r="AF1048" s="3">
        <f t="shared" si="538"/>
        <v>11.455876646353975</v>
      </c>
      <c r="AH1048" s="28">
        <f t="shared" si="539"/>
        <v>0.26300000000000001</v>
      </c>
      <c r="AI1048" s="28">
        <f t="shared" si="540"/>
        <v>2.5446900494077322E-4</v>
      </c>
      <c r="AJ1048" s="40">
        <f t="shared" si="537"/>
        <v>1.1455876646353974E-2</v>
      </c>
      <c r="AK1048" s="28"/>
      <c r="AM1048" s="14">
        <f>Rho_Coef0+Rho_Coef1*Solution!I1048+Rho_Coef2*Solution!I1048^2</f>
        <v>0.94815690474613223</v>
      </c>
      <c r="AO1048" s="3" t="str">
        <f t="shared" si="518"/>
        <v xml:space="preserve"> </v>
      </c>
      <c r="AP1048" s="3" t="str">
        <f t="shared" si="519"/>
        <v xml:space="preserve"> </v>
      </c>
      <c r="AQ1048" s="3" t="str">
        <f t="shared" si="520"/>
        <v xml:space="preserve"> </v>
      </c>
      <c r="AR1048" s="3" t="str">
        <f t="shared" si="521"/>
        <v xml:space="preserve"> </v>
      </c>
    </row>
    <row r="1049" spans="1:44">
      <c r="A1049" s="3">
        <f t="shared" si="522"/>
        <v>10.459999999999821</v>
      </c>
      <c r="B1049" s="3">
        <f t="shared" si="511"/>
        <v>0</v>
      </c>
      <c r="C1049" s="3">
        <f t="shared" si="512"/>
        <v>4.8229000000000486</v>
      </c>
      <c r="D1049" s="14">
        <f t="shared" si="523"/>
        <v>-4.375563596581482E-3</v>
      </c>
      <c r="E1049" s="14">
        <f t="shared" si="516"/>
        <v>-0.1123437727139672</v>
      </c>
      <c r="F1049" s="14">
        <f t="shared" si="513"/>
        <v>-0.11671933631054868</v>
      </c>
      <c r="G1049" s="3">
        <f t="shared" si="517"/>
        <v>-10.188599259027162</v>
      </c>
      <c r="H1049" s="3">
        <f t="shared" si="514"/>
        <v>10.398563917953199</v>
      </c>
      <c r="I1049" s="3">
        <f t="shared" si="515"/>
        <v>551.35277187711745</v>
      </c>
      <c r="P1049" s="3" t="str">
        <f t="shared" si="541"/>
        <v xml:space="preserve"> </v>
      </c>
      <c r="Q1049" s="3" t="str">
        <f t="shared" si="524"/>
        <v xml:space="preserve"> </v>
      </c>
      <c r="R1049" s="3" t="str">
        <f t="shared" si="525"/>
        <v xml:space="preserve"> </v>
      </c>
      <c r="S1049" s="3" t="str">
        <f t="shared" si="526"/>
        <v xml:space="preserve"> </v>
      </c>
      <c r="T1049" s="3" t="str">
        <f t="shared" si="527"/>
        <v xml:space="preserve"> </v>
      </c>
      <c r="U1049" s="3" t="str">
        <f t="shared" si="528"/>
        <v xml:space="preserve"> </v>
      </c>
      <c r="V1049" s="3" t="str">
        <f t="shared" si="529"/>
        <v xml:space="preserve"> </v>
      </c>
      <c r="W1049" s="3" t="str">
        <f t="shared" si="530"/>
        <v xml:space="preserve"> </v>
      </c>
      <c r="X1049" s="3" t="str">
        <f t="shared" si="531"/>
        <v xml:space="preserve"> </v>
      </c>
      <c r="Y1049" s="3">
        <f t="shared" si="532"/>
        <v>0</v>
      </c>
      <c r="AA1049" s="16" t="str">
        <f t="shared" si="533"/>
        <v>UprStage</v>
      </c>
      <c r="AC1049" s="3">
        <f t="shared" si="534"/>
        <v>2.3982428571428556</v>
      </c>
      <c r="AD1049" s="3">
        <f t="shared" si="535"/>
        <v>19.801588161411491</v>
      </c>
      <c r="AE1049" s="3">
        <f t="shared" si="536"/>
        <v>2.4246571428571926</v>
      </c>
      <c r="AF1049" s="3">
        <f t="shared" si="538"/>
        <v>11.455876646353975</v>
      </c>
      <c r="AH1049" s="28">
        <f t="shared" si="539"/>
        <v>0.26300000000000001</v>
      </c>
      <c r="AI1049" s="28">
        <f t="shared" si="540"/>
        <v>2.5446900494077322E-4</v>
      </c>
      <c r="AJ1049" s="40">
        <f t="shared" si="537"/>
        <v>1.1455876646353974E-2</v>
      </c>
      <c r="AK1049" s="28"/>
      <c r="AM1049" s="14">
        <f>Rho_Coef0+Rho_Coef1*Solution!I1049+Rho_Coef2*Solution!I1049^2</f>
        <v>0.94814727118278286</v>
      </c>
      <c r="AO1049" s="3" t="str">
        <f t="shared" si="518"/>
        <v xml:space="preserve"> </v>
      </c>
      <c r="AP1049" s="3" t="str">
        <f t="shared" si="519"/>
        <v xml:space="preserve"> </v>
      </c>
      <c r="AQ1049" s="3" t="str">
        <f t="shared" si="520"/>
        <v xml:space="preserve"> </v>
      </c>
      <c r="AR1049" s="3" t="str">
        <f t="shared" si="521"/>
        <v xml:space="preserve"> </v>
      </c>
    </row>
    <row r="1050" spans="1:44">
      <c r="A1050" s="3">
        <f t="shared" si="522"/>
        <v>10.469999999999821</v>
      </c>
      <c r="B1050" s="3">
        <f t="shared" si="511"/>
        <v>0</v>
      </c>
      <c r="C1050" s="3">
        <f t="shared" si="512"/>
        <v>4.8229000000000486</v>
      </c>
      <c r="D1050" s="14">
        <f t="shared" si="523"/>
        <v>-4.290195800397377E-3</v>
      </c>
      <c r="E1050" s="14">
        <f t="shared" si="516"/>
        <v>-0.1123437727139672</v>
      </c>
      <c r="F1050" s="14">
        <f t="shared" si="513"/>
        <v>-0.11663396851436458</v>
      </c>
      <c r="G1050" s="3">
        <f t="shared" si="517"/>
        <v>-10.181147380937041</v>
      </c>
      <c r="H1050" s="3">
        <f t="shared" si="514"/>
        <v>10.296677925362927</v>
      </c>
      <c r="I1050" s="3">
        <f t="shared" si="515"/>
        <v>551.45624845892792</v>
      </c>
      <c r="P1050" s="3" t="str">
        <f t="shared" si="541"/>
        <v xml:space="preserve"> </v>
      </c>
      <c r="Q1050" s="3" t="str">
        <f t="shared" si="524"/>
        <v xml:space="preserve"> </v>
      </c>
      <c r="R1050" s="3" t="str">
        <f t="shared" si="525"/>
        <v xml:space="preserve"> </v>
      </c>
      <c r="S1050" s="3" t="str">
        <f t="shared" si="526"/>
        <v xml:space="preserve"> </v>
      </c>
      <c r="T1050" s="3" t="str">
        <f t="shared" si="527"/>
        <v xml:space="preserve"> </v>
      </c>
      <c r="U1050" s="3" t="str">
        <f t="shared" si="528"/>
        <v xml:space="preserve"> </v>
      </c>
      <c r="V1050" s="3" t="str">
        <f t="shared" si="529"/>
        <v xml:space="preserve"> </v>
      </c>
      <c r="W1050" s="3" t="str">
        <f t="shared" si="530"/>
        <v xml:space="preserve"> </v>
      </c>
      <c r="X1050" s="3" t="str">
        <f t="shared" si="531"/>
        <v xml:space="preserve"> </v>
      </c>
      <c r="Y1050" s="3">
        <f t="shared" si="532"/>
        <v>0</v>
      </c>
      <c r="AA1050" s="16" t="str">
        <f t="shared" si="533"/>
        <v>UprStage</v>
      </c>
      <c r="AC1050" s="3">
        <f t="shared" si="534"/>
        <v>2.3982428571428556</v>
      </c>
      <c r="AD1050" s="3">
        <f t="shared" si="535"/>
        <v>19.801588161411491</v>
      </c>
      <c r="AE1050" s="3">
        <f t="shared" si="536"/>
        <v>2.4246571428571926</v>
      </c>
      <c r="AF1050" s="3">
        <f t="shared" si="538"/>
        <v>11.455876646353975</v>
      </c>
      <c r="AH1050" s="28">
        <f t="shared" si="539"/>
        <v>0.26300000000000001</v>
      </c>
      <c r="AI1050" s="28">
        <f t="shared" si="540"/>
        <v>2.5446900494077322E-4</v>
      </c>
      <c r="AJ1050" s="40">
        <f t="shared" si="537"/>
        <v>1.1455876646353974E-2</v>
      </c>
      <c r="AK1050" s="28"/>
      <c r="AM1050" s="14">
        <f>Rho_Coef0+Rho_Coef1*Solution!I1050+Rho_Coef2*Solution!I1050^2</f>
        <v>0.94813773165733617</v>
      </c>
      <c r="AO1050" s="3" t="str">
        <f t="shared" si="518"/>
        <v xml:space="preserve"> </v>
      </c>
      <c r="AP1050" s="3" t="str">
        <f t="shared" si="519"/>
        <v xml:space="preserve"> </v>
      </c>
      <c r="AQ1050" s="3" t="str">
        <f t="shared" si="520"/>
        <v xml:space="preserve"> </v>
      </c>
      <c r="AR1050" s="3" t="str">
        <f t="shared" si="521"/>
        <v xml:space="preserve"> </v>
      </c>
    </row>
    <row r="1051" spans="1:44">
      <c r="A1051" s="3">
        <f t="shared" si="522"/>
        <v>10.479999999999821</v>
      </c>
      <c r="B1051" s="3">
        <f t="shared" si="511"/>
        <v>0</v>
      </c>
      <c r="C1051" s="3">
        <f t="shared" si="512"/>
        <v>4.8229000000000486</v>
      </c>
      <c r="D1051" s="14">
        <f t="shared" si="523"/>
        <v>-4.2057317504671388E-3</v>
      </c>
      <c r="E1051" s="14">
        <f t="shared" si="516"/>
        <v>-0.1123437727139672</v>
      </c>
      <c r="F1051" s="14">
        <f t="shared" si="513"/>
        <v>-0.11654950446443434</v>
      </c>
      <c r="G1051" s="3">
        <f t="shared" si="517"/>
        <v>-10.173774392161265</v>
      </c>
      <c r="H1051" s="3">
        <f t="shared" si="514"/>
        <v>10.194866451553557</v>
      </c>
      <c r="I1051" s="3">
        <f t="shared" si="515"/>
        <v>551.55870654946193</v>
      </c>
      <c r="P1051" s="3" t="str">
        <f t="shared" si="541"/>
        <v xml:space="preserve"> </v>
      </c>
      <c r="Q1051" s="3" t="str">
        <f t="shared" si="524"/>
        <v xml:space="preserve"> </v>
      </c>
      <c r="R1051" s="3" t="str">
        <f t="shared" si="525"/>
        <v xml:space="preserve"> </v>
      </c>
      <c r="S1051" s="3" t="str">
        <f t="shared" si="526"/>
        <v xml:space="preserve"> </v>
      </c>
      <c r="T1051" s="3" t="str">
        <f t="shared" si="527"/>
        <v xml:space="preserve"> </v>
      </c>
      <c r="U1051" s="3" t="str">
        <f t="shared" si="528"/>
        <v xml:space="preserve"> </v>
      </c>
      <c r="V1051" s="3" t="str">
        <f t="shared" si="529"/>
        <v xml:space="preserve"> </v>
      </c>
      <c r="W1051" s="3" t="str">
        <f t="shared" si="530"/>
        <v xml:space="preserve"> </v>
      </c>
      <c r="X1051" s="3" t="str">
        <f t="shared" si="531"/>
        <v xml:space="preserve"> </v>
      </c>
      <c r="Y1051" s="3">
        <f t="shared" si="532"/>
        <v>0</v>
      </c>
      <c r="AA1051" s="16" t="str">
        <f t="shared" si="533"/>
        <v>UprStage</v>
      </c>
      <c r="AC1051" s="3">
        <f t="shared" si="534"/>
        <v>2.3982428571428556</v>
      </c>
      <c r="AD1051" s="3">
        <f t="shared" si="535"/>
        <v>19.801588161411491</v>
      </c>
      <c r="AE1051" s="3">
        <f t="shared" si="536"/>
        <v>2.4246571428571926</v>
      </c>
      <c r="AF1051" s="3">
        <f t="shared" si="538"/>
        <v>11.455876646353975</v>
      </c>
      <c r="AH1051" s="28">
        <f t="shared" si="539"/>
        <v>0.26300000000000001</v>
      </c>
      <c r="AI1051" s="28">
        <f t="shared" si="540"/>
        <v>2.5446900494077322E-4</v>
      </c>
      <c r="AJ1051" s="40">
        <f t="shared" si="537"/>
        <v>1.1455876646353974E-2</v>
      </c>
      <c r="AK1051" s="28"/>
      <c r="AM1051" s="14">
        <f>Rho_Coef0+Rho_Coef1*Solution!I1051+Rho_Coef2*Solution!I1051^2</f>
        <v>0.94812828609857513</v>
      </c>
      <c r="AO1051" s="3" t="str">
        <f t="shared" si="518"/>
        <v xml:space="preserve"> </v>
      </c>
      <c r="AP1051" s="3" t="str">
        <f t="shared" si="519"/>
        <v xml:space="preserve"> </v>
      </c>
      <c r="AQ1051" s="3" t="str">
        <f t="shared" si="520"/>
        <v xml:space="preserve"> </v>
      </c>
      <c r="AR1051" s="3" t="str">
        <f t="shared" si="521"/>
        <v xml:space="preserve"> </v>
      </c>
    </row>
    <row r="1052" spans="1:44">
      <c r="A1052" s="3">
        <f t="shared" si="522"/>
        <v>10.489999999999821</v>
      </c>
      <c r="B1052" s="3">
        <f t="shared" si="511"/>
        <v>0</v>
      </c>
      <c r="C1052" s="3">
        <f t="shared" si="512"/>
        <v>4.8229000000000486</v>
      </c>
      <c r="D1052" s="14">
        <f t="shared" si="523"/>
        <v>-4.1221689077667262E-3</v>
      </c>
      <c r="E1052" s="14">
        <f t="shared" si="516"/>
        <v>-0.1123437727139672</v>
      </c>
      <c r="F1052" s="14">
        <f t="shared" si="513"/>
        <v>-0.11646594162173393</v>
      </c>
      <c r="G1052" s="3">
        <f t="shared" si="517"/>
        <v>-10.166480071064765</v>
      </c>
      <c r="H1052" s="3">
        <f t="shared" si="514"/>
        <v>10.093128707631944</v>
      </c>
      <c r="I1052" s="3">
        <f t="shared" si="515"/>
        <v>551.66014688997393</v>
      </c>
      <c r="P1052" s="3" t="str">
        <f t="shared" si="541"/>
        <v xml:space="preserve"> </v>
      </c>
      <c r="Q1052" s="3" t="str">
        <f t="shared" si="524"/>
        <v xml:space="preserve"> </v>
      </c>
      <c r="R1052" s="3" t="str">
        <f t="shared" si="525"/>
        <v xml:space="preserve"> </v>
      </c>
      <c r="S1052" s="3" t="str">
        <f t="shared" si="526"/>
        <v xml:space="preserve"> </v>
      </c>
      <c r="T1052" s="3" t="str">
        <f t="shared" si="527"/>
        <v xml:space="preserve"> </v>
      </c>
      <c r="U1052" s="3" t="str">
        <f t="shared" si="528"/>
        <v xml:space="preserve"> </v>
      </c>
      <c r="V1052" s="3" t="str">
        <f t="shared" si="529"/>
        <v xml:space="preserve"> </v>
      </c>
      <c r="W1052" s="3" t="str">
        <f t="shared" si="530"/>
        <v xml:space="preserve"> </v>
      </c>
      <c r="X1052" s="3" t="str">
        <f t="shared" si="531"/>
        <v xml:space="preserve"> </v>
      </c>
      <c r="Y1052" s="3">
        <f t="shared" si="532"/>
        <v>0</v>
      </c>
      <c r="AA1052" s="16" t="str">
        <f t="shared" si="533"/>
        <v>UprStage</v>
      </c>
      <c r="AC1052" s="3">
        <f t="shared" si="534"/>
        <v>2.3982428571428556</v>
      </c>
      <c r="AD1052" s="3">
        <f t="shared" si="535"/>
        <v>19.801588161411491</v>
      </c>
      <c r="AE1052" s="3">
        <f t="shared" si="536"/>
        <v>2.4246571428571926</v>
      </c>
      <c r="AF1052" s="3">
        <f t="shared" si="538"/>
        <v>11.455876646353975</v>
      </c>
      <c r="AH1052" s="28">
        <f t="shared" si="539"/>
        <v>0.26300000000000001</v>
      </c>
      <c r="AI1052" s="28">
        <f t="shared" si="540"/>
        <v>2.5446900494077322E-4</v>
      </c>
      <c r="AJ1052" s="40">
        <f t="shared" si="537"/>
        <v>1.1455876646353974E-2</v>
      </c>
      <c r="AK1052" s="28"/>
      <c r="AM1052" s="14">
        <f>Rho_Coef0+Rho_Coef1*Solution!I1052+Rho_Coef2*Solution!I1052^2</f>
        <v>0.94811893443603446</v>
      </c>
      <c r="AO1052" s="3" t="str">
        <f t="shared" si="518"/>
        <v xml:space="preserve"> </v>
      </c>
      <c r="AP1052" s="3" t="str">
        <f t="shared" si="519"/>
        <v xml:space="preserve"> </v>
      </c>
      <c r="AQ1052" s="3" t="str">
        <f t="shared" si="520"/>
        <v xml:space="preserve"> </v>
      </c>
      <c r="AR1052" s="3" t="str">
        <f t="shared" si="521"/>
        <v xml:space="preserve"> </v>
      </c>
    </row>
    <row r="1053" spans="1:44">
      <c r="A1053" s="3">
        <f t="shared" si="522"/>
        <v>10.499999999999821</v>
      </c>
      <c r="B1053" s="3">
        <f t="shared" si="511"/>
        <v>0</v>
      </c>
      <c r="C1053" s="3">
        <f t="shared" si="512"/>
        <v>4.8229000000000486</v>
      </c>
      <c r="D1053" s="14">
        <f t="shared" si="523"/>
        <v>-4.0395047630373904E-3</v>
      </c>
      <c r="E1053" s="14">
        <f t="shared" si="516"/>
        <v>-0.1123437727139672</v>
      </c>
      <c r="F1053" s="14">
        <f t="shared" si="513"/>
        <v>-0.1163832774770046</v>
      </c>
      <c r="G1053" s="3">
        <f t="shared" si="517"/>
        <v>-10.159264198610723</v>
      </c>
      <c r="H1053" s="3">
        <f t="shared" si="514"/>
        <v>9.9914639069212967</v>
      </c>
      <c r="I1053" s="3">
        <f t="shared" si="515"/>
        <v>551.76057021384031</v>
      </c>
      <c r="P1053" s="3" t="str">
        <f t="shared" si="541"/>
        <v xml:space="preserve"> </v>
      </c>
      <c r="Q1053" s="3" t="str">
        <f t="shared" si="524"/>
        <v xml:space="preserve"> </v>
      </c>
      <c r="R1053" s="3" t="str">
        <f t="shared" si="525"/>
        <v xml:space="preserve"> </v>
      </c>
      <c r="S1053" s="3" t="str">
        <f t="shared" si="526"/>
        <v xml:space="preserve"> </v>
      </c>
      <c r="T1053" s="3" t="str">
        <f t="shared" si="527"/>
        <v xml:space="preserve"> </v>
      </c>
      <c r="U1053" s="3" t="str">
        <f t="shared" si="528"/>
        <v xml:space="preserve"> </v>
      </c>
      <c r="V1053" s="3" t="str">
        <f t="shared" si="529"/>
        <v xml:space="preserve"> </v>
      </c>
      <c r="W1053" s="3" t="str">
        <f t="shared" si="530"/>
        <v xml:space="preserve"> </v>
      </c>
      <c r="X1053" s="3" t="str">
        <f t="shared" si="531"/>
        <v xml:space="preserve"> </v>
      </c>
      <c r="Y1053" s="3">
        <f t="shared" si="532"/>
        <v>0</v>
      </c>
      <c r="AA1053" s="16" t="str">
        <f t="shared" si="533"/>
        <v>UprStage</v>
      </c>
      <c r="AC1053" s="3">
        <f t="shared" si="534"/>
        <v>2.3982428571428556</v>
      </c>
      <c r="AD1053" s="3">
        <f t="shared" si="535"/>
        <v>19.801588161411491</v>
      </c>
      <c r="AE1053" s="3">
        <f t="shared" si="536"/>
        <v>2.4246571428571926</v>
      </c>
      <c r="AF1053" s="3">
        <f t="shared" si="538"/>
        <v>11.455876646353975</v>
      </c>
      <c r="AH1053" s="28">
        <f t="shared" si="539"/>
        <v>0.26300000000000001</v>
      </c>
      <c r="AI1053" s="28">
        <f t="shared" si="540"/>
        <v>2.5446900494077322E-4</v>
      </c>
      <c r="AJ1053" s="40">
        <f t="shared" si="537"/>
        <v>1.1455876646353974E-2</v>
      </c>
      <c r="AK1053" s="28"/>
      <c r="AM1053" s="14">
        <f>Rho_Coef0+Rho_Coef1*Solution!I1053+Rho_Coef2*Solution!I1053^2</f>
        <v>0.94810967659999867</v>
      </c>
      <c r="AO1053" s="3" t="str">
        <f t="shared" si="518"/>
        <v xml:space="preserve"> </v>
      </c>
      <c r="AP1053" s="3" t="str">
        <f t="shared" si="519"/>
        <v xml:space="preserve"> </v>
      </c>
      <c r="AQ1053" s="3" t="str">
        <f t="shared" si="520"/>
        <v xml:space="preserve"> </v>
      </c>
      <c r="AR1053" s="3" t="str">
        <f t="shared" si="521"/>
        <v xml:space="preserve"> </v>
      </c>
    </row>
    <row r="1054" spans="1:44">
      <c r="A1054" s="3">
        <f t="shared" si="522"/>
        <v>10.50999999999982</v>
      </c>
      <c r="B1054" s="3">
        <f t="shared" si="511"/>
        <v>0</v>
      </c>
      <c r="C1054" s="3">
        <f t="shared" si="512"/>
        <v>4.8229000000000486</v>
      </c>
      <c r="D1054" s="14">
        <f t="shared" si="523"/>
        <v>-3.9577368366220641E-3</v>
      </c>
      <c r="E1054" s="14">
        <f t="shared" si="516"/>
        <v>-0.1123437727139672</v>
      </c>
      <c r="F1054" s="14">
        <f t="shared" si="513"/>
        <v>-0.11630150955058927</v>
      </c>
      <c r="G1054" s="3">
        <f t="shared" si="517"/>
        <v>-10.152126558346295</v>
      </c>
      <c r="H1054" s="3">
        <f t="shared" si="514"/>
        <v>9.8898712649351896</v>
      </c>
      <c r="I1054" s="3">
        <f t="shared" si="515"/>
        <v>551.85997724658159</v>
      </c>
      <c r="P1054" s="3" t="str">
        <f t="shared" si="541"/>
        <v xml:space="preserve"> </v>
      </c>
      <c r="Q1054" s="3" t="str">
        <f t="shared" si="524"/>
        <v xml:space="preserve"> </v>
      </c>
      <c r="R1054" s="3" t="str">
        <f t="shared" si="525"/>
        <v xml:space="preserve"> </v>
      </c>
      <c r="S1054" s="3" t="str">
        <f t="shared" si="526"/>
        <v xml:space="preserve"> </v>
      </c>
      <c r="T1054" s="3" t="str">
        <f t="shared" si="527"/>
        <v xml:space="preserve"> </v>
      </c>
      <c r="U1054" s="3" t="str">
        <f t="shared" si="528"/>
        <v xml:space="preserve"> </v>
      </c>
      <c r="V1054" s="3" t="str">
        <f t="shared" si="529"/>
        <v xml:space="preserve"> </v>
      </c>
      <c r="W1054" s="3" t="str">
        <f t="shared" si="530"/>
        <v xml:space="preserve"> </v>
      </c>
      <c r="X1054" s="3" t="str">
        <f t="shared" si="531"/>
        <v xml:space="preserve"> </v>
      </c>
      <c r="Y1054" s="3">
        <f t="shared" si="532"/>
        <v>0</v>
      </c>
      <c r="AA1054" s="16" t="str">
        <f t="shared" si="533"/>
        <v>UprStage</v>
      </c>
      <c r="AC1054" s="3">
        <f t="shared" si="534"/>
        <v>2.3982428571428556</v>
      </c>
      <c r="AD1054" s="3">
        <f t="shared" si="535"/>
        <v>19.801588161411491</v>
      </c>
      <c r="AE1054" s="3">
        <f t="shared" si="536"/>
        <v>2.4246571428571926</v>
      </c>
      <c r="AF1054" s="3">
        <f t="shared" si="538"/>
        <v>11.455876646353975</v>
      </c>
      <c r="AH1054" s="28">
        <f t="shared" si="539"/>
        <v>0.26300000000000001</v>
      </c>
      <c r="AI1054" s="28">
        <f t="shared" si="540"/>
        <v>2.5446900494077322E-4</v>
      </c>
      <c r="AJ1054" s="40">
        <f t="shared" si="537"/>
        <v>1.1455876646353974E-2</v>
      </c>
      <c r="AK1054" s="28"/>
      <c r="AM1054" s="14">
        <f>Rho_Coef0+Rho_Coef1*Solution!I1054+Rho_Coef2*Solution!I1054^2</f>
        <v>0.94810051252149896</v>
      </c>
      <c r="AO1054" s="3" t="str">
        <f t="shared" si="518"/>
        <v xml:space="preserve"> </v>
      </c>
      <c r="AP1054" s="3" t="str">
        <f t="shared" si="519"/>
        <v xml:space="preserve"> </v>
      </c>
      <c r="AQ1054" s="3" t="str">
        <f t="shared" si="520"/>
        <v xml:space="preserve"> </v>
      </c>
      <c r="AR1054" s="3" t="str">
        <f t="shared" si="521"/>
        <v xml:space="preserve"> </v>
      </c>
    </row>
    <row r="1055" spans="1:44">
      <c r="A1055" s="3">
        <f t="shared" si="522"/>
        <v>10.51999999999982</v>
      </c>
      <c r="B1055" s="3">
        <f t="shared" si="511"/>
        <v>0</v>
      </c>
      <c r="C1055" s="3">
        <f t="shared" si="512"/>
        <v>4.8229000000000486</v>
      </c>
      <c r="D1055" s="14">
        <f t="shared" si="523"/>
        <v>-3.8768626783038953E-3</v>
      </c>
      <c r="E1055" s="14">
        <f t="shared" si="516"/>
        <v>-0.1123437727139672</v>
      </c>
      <c r="F1055" s="14">
        <f t="shared" si="513"/>
        <v>-0.11622063539227109</v>
      </c>
      <c r="G1055" s="3">
        <f t="shared" si="517"/>
        <v>-10.145066936388519</v>
      </c>
      <c r="H1055" s="3">
        <f t="shared" si="514"/>
        <v>9.7883499993517269</v>
      </c>
      <c r="I1055" s="3">
        <f t="shared" si="515"/>
        <v>551.95836870588414</v>
      </c>
      <c r="P1055" s="3" t="str">
        <f t="shared" si="541"/>
        <v xml:space="preserve"> </v>
      </c>
      <c r="Q1055" s="3" t="str">
        <f t="shared" si="524"/>
        <v xml:space="preserve"> </v>
      </c>
      <c r="R1055" s="3" t="str">
        <f t="shared" si="525"/>
        <v xml:space="preserve"> </v>
      </c>
      <c r="S1055" s="3" t="str">
        <f t="shared" si="526"/>
        <v xml:space="preserve"> </v>
      </c>
      <c r="T1055" s="3" t="str">
        <f t="shared" si="527"/>
        <v xml:space="preserve"> </v>
      </c>
      <c r="U1055" s="3" t="str">
        <f t="shared" si="528"/>
        <v xml:space="preserve"> </v>
      </c>
      <c r="V1055" s="3" t="str">
        <f t="shared" si="529"/>
        <v xml:space="preserve"> </v>
      </c>
      <c r="W1055" s="3" t="str">
        <f t="shared" si="530"/>
        <v xml:space="preserve"> </v>
      </c>
      <c r="X1055" s="3" t="str">
        <f t="shared" si="531"/>
        <v xml:space="preserve"> </v>
      </c>
      <c r="Y1055" s="3">
        <f t="shared" si="532"/>
        <v>0</v>
      </c>
      <c r="AA1055" s="16" t="str">
        <f t="shared" si="533"/>
        <v>UprStage</v>
      </c>
      <c r="AC1055" s="3">
        <f t="shared" si="534"/>
        <v>2.3982428571428556</v>
      </c>
      <c r="AD1055" s="3">
        <f t="shared" si="535"/>
        <v>19.801588161411491</v>
      </c>
      <c r="AE1055" s="3">
        <f t="shared" si="536"/>
        <v>2.4246571428571926</v>
      </c>
      <c r="AF1055" s="3">
        <f t="shared" si="538"/>
        <v>11.455876646353975</v>
      </c>
      <c r="AH1055" s="28">
        <f t="shared" si="539"/>
        <v>0.26300000000000001</v>
      </c>
      <c r="AI1055" s="28">
        <f t="shared" si="540"/>
        <v>2.5446900494077322E-4</v>
      </c>
      <c r="AJ1055" s="40">
        <f t="shared" si="537"/>
        <v>1.1455876646353974E-2</v>
      </c>
      <c r="AK1055" s="28"/>
      <c r="AM1055" s="14">
        <f>Rho_Coef0+Rho_Coef1*Solution!I1055+Rho_Coef2*Solution!I1055^2</f>
        <v>0.94809144213231233</v>
      </c>
      <c r="AO1055" s="3" t="str">
        <f t="shared" si="518"/>
        <v xml:space="preserve"> </v>
      </c>
      <c r="AP1055" s="3" t="str">
        <f t="shared" si="519"/>
        <v xml:space="preserve"> </v>
      </c>
      <c r="AQ1055" s="3" t="str">
        <f t="shared" si="520"/>
        <v xml:space="preserve"> </v>
      </c>
      <c r="AR1055" s="3" t="str">
        <f t="shared" si="521"/>
        <v xml:space="preserve"> </v>
      </c>
    </row>
    <row r="1056" spans="1:44">
      <c r="A1056" s="3">
        <f t="shared" si="522"/>
        <v>10.52999999999982</v>
      </c>
      <c r="B1056" s="3">
        <f t="shared" si="511"/>
        <v>0</v>
      </c>
      <c r="C1056" s="3">
        <f t="shared" si="512"/>
        <v>4.8229000000000486</v>
      </c>
      <c r="D1056" s="14">
        <f t="shared" si="523"/>
        <v>-3.7968798671469328E-3</v>
      </c>
      <c r="E1056" s="14">
        <f t="shared" si="516"/>
        <v>-0.1123437727139672</v>
      </c>
      <c r="F1056" s="14">
        <f t="shared" si="513"/>
        <v>-0.11614065258111413</v>
      </c>
      <c r="G1056" s="3">
        <f t="shared" si="517"/>
        <v>-10.138085121410402</v>
      </c>
      <c r="H1056" s="3">
        <f t="shared" si="514"/>
        <v>9.6868993299878419</v>
      </c>
      <c r="I1056" s="3">
        <f t="shared" si="515"/>
        <v>552.05574530162153</v>
      </c>
      <c r="P1056" s="3" t="str">
        <f t="shared" si="541"/>
        <v xml:space="preserve"> </v>
      </c>
      <c r="Q1056" s="3" t="str">
        <f t="shared" si="524"/>
        <v xml:space="preserve"> </v>
      </c>
      <c r="R1056" s="3" t="str">
        <f t="shared" si="525"/>
        <v xml:space="preserve"> </v>
      </c>
      <c r="S1056" s="3" t="str">
        <f t="shared" si="526"/>
        <v xml:space="preserve"> </v>
      </c>
      <c r="T1056" s="3" t="str">
        <f t="shared" si="527"/>
        <v xml:space="preserve"> </v>
      </c>
      <c r="U1056" s="3" t="str">
        <f t="shared" si="528"/>
        <v xml:space="preserve"> </v>
      </c>
      <c r="V1056" s="3" t="str">
        <f t="shared" si="529"/>
        <v xml:space="preserve"> </v>
      </c>
      <c r="W1056" s="3" t="str">
        <f t="shared" si="530"/>
        <v xml:space="preserve"> </v>
      </c>
      <c r="X1056" s="3" t="str">
        <f t="shared" si="531"/>
        <v xml:space="preserve"> </v>
      </c>
      <c r="Y1056" s="3">
        <f t="shared" si="532"/>
        <v>0</v>
      </c>
      <c r="AA1056" s="16" t="str">
        <f t="shared" si="533"/>
        <v>UprStage</v>
      </c>
      <c r="AC1056" s="3">
        <f t="shared" si="534"/>
        <v>2.3982428571428556</v>
      </c>
      <c r="AD1056" s="3">
        <f t="shared" si="535"/>
        <v>19.801588161411491</v>
      </c>
      <c r="AE1056" s="3">
        <f t="shared" si="536"/>
        <v>2.4246571428571926</v>
      </c>
      <c r="AF1056" s="3">
        <f t="shared" si="538"/>
        <v>11.455876646353975</v>
      </c>
      <c r="AH1056" s="28">
        <f t="shared" si="539"/>
        <v>0.26300000000000001</v>
      </c>
      <c r="AI1056" s="28">
        <f t="shared" si="540"/>
        <v>2.5446900494077322E-4</v>
      </c>
      <c r="AJ1056" s="40">
        <f t="shared" si="537"/>
        <v>1.1455876646353974E-2</v>
      </c>
      <c r="AK1056" s="28"/>
      <c r="AM1056" s="14">
        <f>Rho_Coef0+Rho_Coef1*Solution!I1056+Rho_Coef2*Solution!I1056^2</f>
        <v>0.94808246536495888</v>
      </c>
      <c r="AO1056" s="3" t="str">
        <f t="shared" si="518"/>
        <v xml:space="preserve"> </v>
      </c>
      <c r="AP1056" s="3" t="str">
        <f t="shared" si="519"/>
        <v xml:space="preserve"> </v>
      </c>
      <c r="AQ1056" s="3" t="str">
        <f t="shared" si="520"/>
        <v xml:space="preserve"> </v>
      </c>
      <c r="AR1056" s="3" t="str">
        <f t="shared" si="521"/>
        <v xml:space="preserve"> </v>
      </c>
    </row>
    <row r="1057" spans="1:44">
      <c r="A1057" s="3">
        <f t="shared" si="522"/>
        <v>10.53999999999982</v>
      </c>
      <c r="B1057" s="3">
        <f t="shared" si="511"/>
        <v>0</v>
      </c>
      <c r="C1057" s="3">
        <f t="shared" si="512"/>
        <v>4.8229000000000486</v>
      </c>
      <c r="D1057" s="14">
        <f t="shared" si="523"/>
        <v>-3.7177860113389236E-3</v>
      </c>
      <c r="E1057" s="14">
        <f t="shared" si="516"/>
        <v>-0.1123437727139672</v>
      </c>
      <c r="F1057" s="14">
        <f t="shared" si="513"/>
        <v>-0.11606155872530613</v>
      </c>
      <c r="G1057" s="3">
        <f t="shared" si="517"/>
        <v>-10.131180904627206</v>
      </c>
      <c r="H1057" s="3">
        <f t="shared" si="514"/>
        <v>9.5855184787737375</v>
      </c>
      <c r="I1057" s="3">
        <f t="shared" si="515"/>
        <v>552.15210773587614</v>
      </c>
      <c r="P1057" s="3" t="str">
        <f t="shared" si="541"/>
        <v xml:space="preserve"> </v>
      </c>
      <c r="Q1057" s="3" t="str">
        <f t="shared" si="524"/>
        <v xml:space="preserve"> </v>
      </c>
      <c r="R1057" s="3" t="str">
        <f t="shared" si="525"/>
        <v xml:space="preserve"> </v>
      </c>
      <c r="S1057" s="3" t="str">
        <f t="shared" si="526"/>
        <v xml:space="preserve"> </v>
      </c>
      <c r="T1057" s="3" t="str">
        <f t="shared" si="527"/>
        <v xml:space="preserve"> </v>
      </c>
      <c r="U1057" s="3" t="str">
        <f t="shared" si="528"/>
        <v xml:space="preserve"> </v>
      </c>
      <c r="V1057" s="3" t="str">
        <f t="shared" si="529"/>
        <v xml:space="preserve"> </v>
      </c>
      <c r="W1057" s="3" t="str">
        <f t="shared" si="530"/>
        <v xml:space="preserve"> </v>
      </c>
      <c r="X1057" s="3" t="str">
        <f t="shared" si="531"/>
        <v xml:space="preserve"> </v>
      </c>
      <c r="Y1057" s="3">
        <f t="shared" si="532"/>
        <v>0</v>
      </c>
      <c r="AA1057" s="16" t="str">
        <f t="shared" si="533"/>
        <v>UprStage</v>
      </c>
      <c r="AC1057" s="3">
        <f t="shared" si="534"/>
        <v>2.3982428571428556</v>
      </c>
      <c r="AD1057" s="3">
        <f t="shared" si="535"/>
        <v>19.801588161411491</v>
      </c>
      <c r="AE1057" s="3">
        <f t="shared" si="536"/>
        <v>2.4246571428571926</v>
      </c>
      <c r="AF1057" s="3">
        <f t="shared" si="538"/>
        <v>11.455876646353975</v>
      </c>
      <c r="AH1057" s="28">
        <f t="shared" si="539"/>
        <v>0.26300000000000001</v>
      </c>
      <c r="AI1057" s="28">
        <f t="shared" si="540"/>
        <v>2.5446900494077322E-4</v>
      </c>
      <c r="AJ1057" s="40">
        <f t="shared" si="537"/>
        <v>1.1455876646353974E-2</v>
      </c>
      <c r="AK1057" s="28"/>
      <c r="AM1057" s="14">
        <f>Rho_Coef0+Rho_Coef1*Solution!I1057+Rho_Coef2*Solution!I1057^2</f>
        <v>0.94807358215269977</v>
      </c>
      <c r="AO1057" s="3" t="str">
        <f t="shared" si="518"/>
        <v xml:space="preserve"> </v>
      </c>
      <c r="AP1057" s="3" t="str">
        <f t="shared" si="519"/>
        <v xml:space="preserve"> </v>
      </c>
      <c r="AQ1057" s="3" t="str">
        <f t="shared" si="520"/>
        <v xml:space="preserve"> </v>
      </c>
      <c r="AR1057" s="3" t="str">
        <f t="shared" si="521"/>
        <v xml:space="preserve"> </v>
      </c>
    </row>
    <row r="1058" spans="1:44">
      <c r="A1058" s="3">
        <f t="shared" si="522"/>
        <v>10.54999999999982</v>
      </c>
      <c r="B1058" s="3">
        <f t="shared" si="511"/>
        <v>0</v>
      </c>
      <c r="C1058" s="3">
        <f t="shared" si="512"/>
        <v>4.8229000000000486</v>
      </c>
      <c r="D1058" s="14">
        <f t="shared" si="523"/>
        <v>-3.639578748036219E-3</v>
      </c>
      <c r="E1058" s="14">
        <f t="shared" si="516"/>
        <v>-0.1123437727139672</v>
      </c>
      <c r="F1058" s="14">
        <f t="shared" si="513"/>
        <v>-0.11598335146200342</v>
      </c>
      <c r="G1058" s="3">
        <f t="shared" si="517"/>
        <v>-10.124354079782893</v>
      </c>
      <c r="H1058" s="3">
        <f t="shared" si="514"/>
        <v>9.484206669727465</v>
      </c>
      <c r="I1058" s="3">
        <f t="shared" si="515"/>
        <v>552.24745670295988</v>
      </c>
      <c r="P1058" s="3" t="str">
        <f t="shared" si="541"/>
        <v xml:space="preserve"> </v>
      </c>
      <c r="Q1058" s="3" t="str">
        <f t="shared" si="524"/>
        <v xml:space="preserve"> </v>
      </c>
      <c r="R1058" s="3" t="str">
        <f t="shared" si="525"/>
        <v xml:space="preserve"> </v>
      </c>
      <c r="S1058" s="3" t="str">
        <f t="shared" si="526"/>
        <v xml:space="preserve"> </v>
      </c>
      <c r="T1058" s="3" t="str">
        <f t="shared" si="527"/>
        <v xml:space="preserve"> </v>
      </c>
      <c r="U1058" s="3" t="str">
        <f t="shared" si="528"/>
        <v xml:space="preserve"> </v>
      </c>
      <c r="V1058" s="3" t="str">
        <f t="shared" si="529"/>
        <v xml:space="preserve"> </v>
      </c>
      <c r="W1058" s="3" t="str">
        <f t="shared" si="530"/>
        <v xml:space="preserve"> </v>
      </c>
      <c r="X1058" s="3" t="str">
        <f t="shared" si="531"/>
        <v xml:space="preserve"> </v>
      </c>
      <c r="Y1058" s="3">
        <f t="shared" si="532"/>
        <v>0</v>
      </c>
      <c r="AA1058" s="16" t="str">
        <f t="shared" si="533"/>
        <v>UprStage</v>
      </c>
      <c r="AC1058" s="3">
        <f t="shared" si="534"/>
        <v>2.3982428571428556</v>
      </c>
      <c r="AD1058" s="3">
        <f t="shared" si="535"/>
        <v>19.801588161411491</v>
      </c>
      <c r="AE1058" s="3">
        <f t="shared" si="536"/>
        <v>2.4246571428571926</v>
      </c>
      <c r="AF1058" s="3">
        <f t="shared" si="538"/>
        <v>11.455876646353975</v>
      </c>
      <c r="AH1058" s="28">
        <f t="shared" si="539"/>
        <v>0.26300000000000001</v>
      </c>
      <c r="AI1058" s="28">
        <f t="shared" si="540"/>
        <v>2.5446900494077322E-4</v>
      </c>
      <c r="AJ1058" s="40">
        <f t="shared" si="537"/>
        <v>1.1455876646353974E-2</v>
      </c>
      <c r="AK1058" s="28"/>
      <c r="AM1058" s="14">
        <f>Rho_Coef0+Rho_Coef1*Solution!I1058+Rho_Coef2*Solution!I1058^2</f>
        <v>0.94806479242953512</v>
      </c>
      <c r="AO1058" s="3" t="str">
        <f t="shared" si="518"/>
        <v xml:space="preserve"> </v>
      </c>
      <c r="AP1058" s="3" t="str">
        <f t="shared" si="519"/>
        <v xml:space="preserve"> </v>
      </c>
      <c r="AQ1058" s="3" t="str">
        <f t="shared" si="520"/>
        <v xml:space="preserve"> </v>
      </c>
      <c r="AR1058" s="3" t="str">
        <f t="shared" si="521"/>
        <v xml:space="preserve"> </v>
      </c>
    </row>
    <row r="1059" spans="1:44">
      <c r="A1059" s="3">
        <f t="shared" si="522"/>
        <v>10.559999999999819</v>
      </c>
      <c r="B1059" s="3">
        <f t="shared" si="511"/>
        <v>0</v>
      </c>
      <c r="C1059" s="3">
        <f t="shared" si="512"/>
        <v>4.8229000000000486</v>
      </c>
      <c r="D1059" s="14">
        <f t="shared" si="523"/>
        <v>-3.5622557432107636E-3</v>
      </c>
      <c r="E1059" s="14">
        <f t="shared" si="516"/>
        <v>-0.1123437727139672</v>
      </c>
      <c r="F1059" s="14">
        <f t="shared" si="513"/>
        <v>-0.11590602845717796</v>
      </c>
      <c r="G1059" s="3">
        <f t="shared" si="517"/>
        <v>-10.11760444313679</v>
      </c>
      <c r="H1059" s="3">
        <f t="shared" si="514"/>
        <v>9.3829631289296351</v>
      </c>
      <c r="I1059" s="3">
        <f t="shared" si="515"/>
        <v>552.34179288943506</v>
      </c>
      <c r="P1059" s="3" t="str">
        <f t="shared" si="541"/>
        <v xml:space="preserve"> </v>
      </c>
      <c r="Q1059" s="3" t="str">
        <f t="shared" si="524"/>
        <v xml:space="preserve"> </v>
      </c>
      <c r="R1059" s="3" t="str">
        <f t="shared" si="525"/>
        <v xml:space="preserve"> </v>
      </c>
      <c r="S1059" s="3" t="str">
        <f t="shared" si="526"/>
        <v xml:space="preserve"> </v>
      </c>
      <c r="T1059" s="3" t="str">
        <f t="shared" si="527"/>
        <v xml:space="preserve"> </v>
      </c>
      <c r="U1059" s="3" t="str">
        <f t="shared" si="528"/>
        <v xml:space="preserve"> </v>
      </c>
      <c r="V1059" s="3" t="str">
        <f t="shared" si="529"/>
        <v xml:space="preserve"> </v>
      </c>
      <c r="W1059" s="3" t="str">
        <f t="shared" si="530"/>
        <v xml:space="preserve"> </v>
      </c>
      <c r="X1059" s="3" t="str">
        <f t="shared" si="531"/>
        <v xml:space="preserve"> </v>
      </c>
      <c r="Y1059" s="3">
        <f t="shared" si="532"/>
        <v>0</v>
      </c>
      <c r="AA1059" s="16" t="str">
        <f t="shared" si="533"/>
        <v>UprStage</v>
      </c>
      <c r="AC1059" s="3">
        <f t="shared" si="534"/>
        <v>2.3982428571428556</v>
      </c>
      <c r="AD1059" s="3">
        <f t="shared" si="535"/>
        <v>19.801588161411491</v>
      </c>
      <c r="AE1059" s="3">
        <f t="shared" si="536"/>
        <v>2.4246571428571926</v>
      </c>
      <c r="AF1059" s="3">
        <f t="shared" si="538"/>
        <v>11.455876646353975</v>
      </c>
      <c r="AH1059" s="28">
        <f t="shared" si="539"/>
        <v>0.26300000000000001</v>
      </c>
      <c r="AI1059" s="28">
        <f t="shared" si="540"/>
        <v>2.5446900494077322E-4</v>
      </c>
      <c r="AJ1059" s="40">
        <f t="shared" si="537"/>
        <v>1.1455876646353974E-2</v>
      </c>
      <c r="AK1059" s="28"/>
      <c r="AM1059" s="14">
        <f>Rho_Coef0+Rho_Coef1*Solution!I1059+Rho_Coef2*Solution!I1059^2</f>
        <v>0.94805609613020259</v>
      </c>
      <c r="AO1059" s="3" t="str">
        <f t="shared" si="518"/>
        <v xml:space="preserve"> </v>
      </c>
      <c r="AP1059" s="3" t="str">
        <f t="shared" si="519"/>
        <v xml:space="preserve"> </v>
      </c>
      <c r="AQ1059" s="3" t="str">
        <f t="shared" si="520"/>
        <v xml:space="preserve"> </v>
      </c>
      <c r="AR1059" s="3" t="str">
        <f t="shared" si="521"/>
        <v xml:space="preserve"> </v>
      </c>
    </row>
    <row r="1060" spans="1:44">
      <c r="A1060" s="3">
        <f t="shared" si="522"/>
        <v>10.569999999999819</v>
      </c>
      <c r="B1060" s="3">
        <f t="shared" si="511"/>
        <v>0</v>
      </c>
      <c r="C1060" s="3">
        <f t="shared" si="512"/>
        <v>4.8229000000000486</v>
      </c>
      <c r="D1060" s="14">
        <f t="shared" si="523"/>
        <v>-3.4858146914991568E-3</v>
      </c>
      <c r="E1060" s="14">
        <f t="shared" si="516"/>
        <v>-0.1123437727139672</v>
      </c>
      <c r="F1060" s="14">
        <f t="shared" si="513"/>
        <v>-0.11582958740546635</v>
      </c>
      <c r="G1060" s="3">
        <f t="shared" si="517"/>
        <v>-10.110931793450401</v>
      </c>
      <c r="H1060" s="3">
        <f t="shared" si="514"/>
        <v>9.2817870844982675</v>
      </c>
      <c r="I1060" s="3">
        <f t="shared" si="515"/>
        <v>552.43511697413464</v>
      </c>
      <c r="P1060" s="3" t="str">
        <f t="shared" si="541"/>
        <v xml:space="preserve"> </v>
      </c>
      <c r="Q1060" s="3" t="str">
        <f t="shared" si="524"/>
        <v xml:space="preserve"> </v>
      </c>
      <c r="R1060" s="3" t="str">
        <f t="shared" si="525"/>
        <v xml:space="preserve"> </v>
      </c>
      <c r="S1060" s="3" t="str">
        <f t="shared" si="526"/>
        <v xml:space="preserve"> </v>
      </c>
      <c r="T1060" s="3" t="str">
        <f t="shared" si="527"/>
        <v xml:space="preserve"> </v>
      </c>
      <c r="U1060" s="3" t="str">
        <f t="shared" si="528"/>
        <v xml:space="preserve"> </v>
      </c>
      <c r="V1060" s="3" t="str">
        <f t="shared" si="529"/>
        <v xml:space="preserve"> </v>
      </c>
      <c r="W1060" s="3" t="str">
        <f t="shared" si="530"/>
        <v xml:space="preserve"> </v>
      </c>
      <c r="X1060" s="3" t="str">
        <f t="shared" si="531"/>
        <v xml:space="preserve"> </v>
      </c>
      <c r="Y1060" s="3">
        <f t="shared" si="532"/>
        <v>0</v>
      </c>
      <c r="AA1060" s="16" t="str">
        <f t="shared" si="533"/>
        <v>UprStage</v>
      </c>
      <c r="AC1060" s="3">
        <f t="shared" si="534"/>
        <v>2.3982428571428556</v>
      </c>
      <c r="AD1060" s="3">
        <f t="shared" si="535"/>
        <v>19.801588161411491</v>
      </c>
      <c r="AE1060" s="3">
        <f t="shared" si="536"/>
        <v>2.4246571428571926</v>
      </c>
      <c r="AF1060" s="3">
        <f t="shared" si="538"/>
        <v>11.455876646353975</v>
      </c>
      <c r="AH1060" s="28">
        <f t="shared" si="539"/>
        <v>0.26300000000000001</v>
      </c>
      <c r="AI1060" s="28">
        <f t="shared" si="540"/>
        <v>2.5446900494077322E-4</v>
      </c>
      <c r="AJ1060" s="40">
        <f t="shared" si="537"/>
        <v>1.1455876646353974E-2</v>
      </c>
      <c r="AK1060" s="28"/>
      <c r="AM1060" s="14">
        <f>Rho_Coef0+Rho_Coef1*Solution!I1060+Rho_Coef2*Solution!I1060^2</f>
        <v>0.94804749319017512</v>
      </c>
      <c r="AO1060" s="3" t="str">
        <f t="shared" si="518"/>
        <v xml:space="preserve"> </v>
      </c>
      <c r="AP1060" s="3" t="str">
        <f t="shared" si="519"/>
        <v xml:space="preserve"> </v>
      </c>
      <c r="AQ1060" s="3" t="str">
        <f t="shared" si="520"/>
        <v xml:space="preserve"> </v>
      </c>
      <c r="AR1060" s="3" t="str">
        <f t="shared" si="521"/>
        <v xml:space="preserve"> </v>
      </c>
    </row>
    <row r="1061" spans="1:44">
      <c r="A1061" s="3">
        <f t="shared" si="522"/>
        <v>10.579999999999819</v>
      </c>
      <c r="B1061" s="3">
        <f t="shared" si="511"/>
        <v>0</v>
      </c>
      <c r="C1061" s="3">
        <f t="shared" si="512"/>
        <v>4.8229000000000486</v>
      </c>
      <c r="D1061" s="14">
        <f t="shared" si="523"/>
        <v>-3.4102533160537546E-3</v>
      </c>
      <c r="E1061" s="14">
        <f t="shared" si="516"/>
        <v>-0.1123437727139672</v>
      </c>
      <c r="F1061" s="14">
        <f t="shared" si="513"/>
        <v>-0.11575402603002095</v>
      </c>
      <c r="G1061" s="3">
        <f t="shared" si="517"/>
        <v>-10.104335931974409</v>
      </c>
      <c r="H1061" s="3">
        <f t="shared" si="514"/>
        <v>9.1806777665637629</v>
      </c>
      <c r="I1061" s="3">
        <f t="shared" si="515"/>
        <v>552.52742962818309</v>
      </c>
      <c r="P1061" s="3" t="str">
        <f t="shared" si="541"/>
        <v xml:space="preserve"> </v>
      </c>
      <c r="Q1061" s="3" t="str">
        <f t="shared" si="524"/>
        <v xml:space="preserve"> </v>
      </c>
      <c r="R1061" s="3" t="str">
        <f t="shared" si="525"/>
        <v xml:space="preserve"> </v>
      </c>
      <c r="S1061" s="3" t="str">
        <f t="shared" si="526"/>
        <v xml:space="preserve"> </v>
      </c>
      <c r="T1061" s="3" t="str">
        <f t="shared" si="527"/>
        <v xml:space="preserve"> </v>
      </c>
      <c r="U1061" s="3" t="str">
        <f t="shared" si="528"/>
        <v xml:space="preserve"> </v>
      </c>
      <c r="V1061" s="3" t="str">
        <f t="shared" si="529"/>
        <v xml:space="preserve"> </v>
      </c>
      <c r="W1061" s="3" t="str">
        <f t="shared" si="530"/>
        <v xml:space="preserve"> </v>
      </c>
      <c r="X1061" s="3" t="str">
        <f t="shared" si="531"/>
        <v xml:space="preserve"> </v>
      </c>
      <c r="Y1061" s="3">
        <f t="shared" si="532"/>
        <v>0</v>
      </c>
      <c r="AA1061" s="16" t="str">
        <f t="shared" si="533"/>
        <v>UprStage</v>
      </c>
      <c r="AC1061" s="3">
        <f t="shared" si="534"/>
        <v>2.3982428571428556</v>
      </c>
      <c r="AD1061" s="3">
        <f t="shared" si="535"/>
        <v>19.801588161411491</v>
      </c>
      <c r="AE1061" s="3">
        <f t="shared" si="536"/>
        <v>2.4246571428571926</v>
      </c>
      <c r="AF1061" s="3">
        <f t="shared" si="538"/>
        <v>11.455876646353975</v>
      </c>
      <c r="AH1061" s="28">
        <f t="shared" si="539"/>
        <v>0.26300000000000001</v>
      </c>
      <c r="AI1061" s="28">
        <f t="shared" si="540"/>
        <v>2.5446900494077322E-4</v>
      </c>
      <c r="AJ1061" s="40">
        <f t="shared" si="537"/>
        <v>1.1455876646353974E-2</v>
      </c>
      <c r="AK1061" s="28"/>
      <c r="AM1061" s="14">
        <f>Rho_Coef0+Rho_Coef1*Solution!I1061+Rho_Coef2*Solution!I1061^2</f>
        <v>0.94803898354565841</v>
      </c>
      <c r="AO1061" s="3" t="str">
        <f t="shared" si="518"/>
        <v xml:space="preserve"> </v>
      </c>
      <c r="AP1061" s="3" t="str">
        <f t="shared" si="519"/>
        <v xml:space="preserve"> </v>
      </c>
      <c r="AQ1061" s="3" t="str">
        <f t="shared" si="520"/>
        <v xml:space="preserve"> </v>
      </c>
      <c r="AR1061" s="3" t="str">
        <f t="shared" si="521"/>
        <v xml:space="preserve"> </v>
      </c>
    </row>
    <row r="1062" spans="1:44">
      <c r="A1062" s="3">
        <f t="shared" si="522"/>
        <v>10.589999999999819</v>
      </c>
      <c r="B1062" s="3">
        <f t="shared" si="511"/>
        <v>0</v>
      </c>
      <c r="C1062" s="3">
        <f t="shared" si="512"/>
        <v>4.8229000000000486</v>
      </c>
      <c r="D1062" s="14">
        <f t="shared" si="523"/>
        <v>-3.3355693683958213E-3</v>
      </c>
      <c r="E1062" s="14">
        <f t="shared" si="516"/>
        <v>-0.1123437727139672</v>
      </c>
      <c r="F1062" s="14">
        <f t="shared" si="513"/>
        <v>-0.11567934208236302</v>
      </c>
      <c r="G1062" s="3">
        <f t="shared" si="517"/>
        <v>-10.097816662435863</v>
      </c>
      <c r="H1062" s="3">
        <f t="shared" si="514"/>
        <v>9.0796344072440185</v>
      </c>
      <c r="I1062" s="3">
        <f t="shared" si="515"/>
        <v>552.61873151501561</v>
      </c>
      <c r="P1062" s="3" t="str">
        <f t="shared" si="541"/>
        <v xml:space="preserve"> </v>
      </c>
      <c r="Q1062" s="3" t="str">
        <f t="shared" si="524"/>
        <v xml:space="preserve"> </v>
      </c>
      <c r="R1062" s="3" t="str">
        <f t="shared" si="525"/>
        <v xml:space="preserve"> </v>
      </c>
      <c r="S1062" s="3" t="str">
        <f t="shared" si="526"/>
        <v xml:space="preserve"> </v>
      </c>
      <c r="T1062" s="3" t="str">
        <f t="shared" si="527"/>
        <v xml:space="preserve"> </v>
      </c>
      <c r="U1062" s="3" t="str">
        <f t="shared" si="528"/>
        <v xml:space="preserve"> </v>
      </c>
      <c r="V1062" s="3" t="str">
        <f t="shared" si="529"/>
        <v xml:space="preserve"> </v>
      </c>
      <c r="W1062" s="3" t="str">
        <f t="shared" si="530"/>
        <v xml:space="preserve"> </v>
      </c>
      <c r="X1062" s="3" t="str">
        <f t="shared" si="531"/>
        <v xml:space="preserve"> </v>
      </c>
      <c r="Y1062" s="3">
        <f t="shared" si="532"/>
        <v>0</v>
      </c>
      <c r="AA1062" s="16" t="str">
        <f t="shared" si="533"/>
        <v>UprStage</v>
      </c>
      <c r="AC1062" s="3">
        <f t="shared" si="534"/>
        <v>2.3982428571428556</v>
      </c>
      <c r="AD1062" s="3">
        <f t="shared" si="535"/>
        <v>19.801588161411491</v>
      </c>
      <c r="AE1062" s="3">
        <f t="shared" si="536"/>
        <v>2.4246571428571926</v>
      </c>
      <c r="AF1062" s="3">
        <f t="shared" si="538"/>
        <v>11.455876646353975</v>
      </c>
      <c r="AH1062" s="28">
        <f t="shared" si="539"/>
        <v>0.26300000000000001</v>
      </c>
      <c r="AI1062" s="28">
        <f t="shared" si="540"/>
        <v>2.5446900494077322E-4</v>
      </c>
      <c r="AJ1062" s="40">
        <f t="shared" si="537"/>
        <v>1.1455876646353974E-2</v>
      </c>
      <c r="AK1062" s="28"/>
      <c r="AM1062" s="14">
        <f>Rho_Coef0+Rho_Coef1*Solution!I1062+Rho_Coef2*Solution!I1062^2</f>
        <v>0.94803056713358991</v>
      </c>
      <c r="AO1062" s="3" t="str">
        <f t="shared" si="518"/>
        <v xml:space="preserve"> </v>
      </c>
      <c r="AP1062" s="3" t="str">
        <f t="shared" si="519"/>
        <v xml:space="preserve"> </v>
      </c>
      <c r="AQ1062" s="3" t="str">
        <f t="shared" si="520"/>
        <v xml:space="preserve"> </v>
      </c>
      <c r="AR1062" s="3" t="str">
        <f t="shared" si="521"/>
        <v xml:space="preserve"> </v>
      </c>
    </row>
    <row r="1063" spans="1:44">
      <c r="A1063" s="3">
        <f t="shared" si="522"/>
        <v>10.599999999999818</v>
      </c>
      <c r="B1063" s="3">
        <f t="shared" si="511"/>
        <v>0</v>
      </c>
      <c r="C1063" s="3">
        <f t="shared" si="512"/>
        <v>4.8229000000000486</v>
      </c>
      <c r="D1063" s="14">
        <f t="shared" si="523"/>
        <v>-3.2617606282706857E-3</v>
      </c>
      <c r="E1063" s="14">
        <f t="shared" si="516"/>
        <v>-0.1123437727139672</v>
      </c>
      <c r="F1063" s="14">
        <f t="shared" si="513"/>
        <v>-0.11560553334223789</v>
      </c>
      <c r="G1063" s="3">
        <f t="shared" si="517"/>
        <v>-10.091373791025525</v>
      </c>
      <c r="H1063" s="3">
        <f t="shared" si="514"/>
        <v>8.9786562406196602</v>
      </c>
      <c r="I1063" s="3">
        <f t="shared" si="515"/>
        <v>552.70902329039859</v>
      </c>
      <c r="P1063" s="3" t="str">
        <f t="shared" si="541"/>
        <v xml:space="preserve"> </v>
      </c>
      <c r="Q1063" s="3" t="str">
        <f t="shared" si="524"/>
        <v xml:space="preserve"> </v>
      </c>
      <c r="R1063" s="3" t="str">
        <f t="shared" si="525"/>
        <v xml:space="preserve"> </v>
      </c>
      <c r="S1063" s="3" t="str">
        <f t="shared" si="526"/>
        <v xml:space="preserve"> </v>
      </c>
      <c r="T1063" s="3" t="str">
        <f t="shared" si="527"/>
        <v xml:space="preserve"> </v>
      </c>
      <c r="U1063" s="3" t="str">
        <f t="shared" si="528"/>
        <v xml:space="preserve"> </v>
      </c>
      <c r="V1063" s="3" t="str">
        <f t="shared" si="529"/>
        <v xml:space="preserve"> </v>
      </c>
      <c r="W1063" s="3" t="str">
        <f t="shared" si="530"/>
        <v xml:space="preserve"> </v>
      </c>
      <c r="X1063" s="3" t="str">
        <f t="shared" si="531"/>
        <v xml:space="preserve"> </v>
      </c>
      <c r="Y1063" s="3">
        <f t="shared" si="532"/>
        <v>0</v>
      </c>
      <c r="AA1063" s="16" t="str">
        <f t="shared" si="533"/>
        <v>UprStage</v>
      </c>
      <c r="AC1063" s="3">
        <f t="shared" si="534"/>
        <v>2.3982428571428556</v>
      </c>
      <c r="AD1063" s="3">
        <f t="shared" si="535"/>
        <v>19.801588161411491</v>
      </c>
      <c r="AE1063" s="3">
        <f t="shared" si="536"/>
        <v>2.4246571428571926</v>
      </c>
      <c r="AF1063" s="3">
        <f t="shared" si="538"/>
        <v>11.455876646353975</v>
      </c>
      <c r="AH1063" s="28">
        <f t="shared" si="539"/>
        <v>0.26300000000000001</v>
      </c>
      <c r="AI1063" s="28">
        <f t="shared" si="540"/>
        <v>2.5446900494077322E-4</v>
      </c>
      <c r="AJ1063" s="40">
        <f t="shared" si="537"/>
        <v>1.1455876646353974E-2</v>
      </c>
      <c r="AK1063" s="28"/>
      <c r="AM1063" s="14">
        <f>Rho_Coef0+Rho_Coef1*Solution!I1063+Rho_Coef2*Solution!I1063^2</f>
        <v>0.94802224389163625</v>
      </c>
      <c r="AO1063" s="3" t="str">
        <f t="shared" si="518"/>
        <v xml:space="preserve"> </v>
      </c>
      <c r="AP1063" s="3" t="str">
        <f t="shared" si="519"/>
        <v xml:space="preserve"> </v>
      </c>
      <c r="AQ1063" s="3" t="str">
        <f t="shared" si="520"/>
        <v xml:space="preserve"> </v>
      </c>
      <c r="AR1063" s="3" t="str">
        <f t="shared" si="521"/>
        <v xml:space="preserve"> </v>
      </c>
    </row>
    <row r="1064" spans="1:44">
      <c r="A1064" s="3">
        <f t="shared" si="522"/>
        <v>10.609999999999818</v>
      </c>
      <c r="B1064" s="3">
        <f t="shared" si="511"/>
        <v>0</v>
      </c>
      <c r="C1064" s="3">
        <f t="shared" si="512"/>
        <v>4.8229000000000486</v>
      </c>
      <c r="D1064" s="14">
        <f t="shared" si="523"/>
        <v>-3.1888249035049048E-3</v>
      </c>
      <c r="E1064" s="14">
        <f t="shared" si="516"/>
        <v>-0.1123437727139672</v>
      </c>
      <c r="F1064" s="14">
        <f t="shared" si="513"/>
        <v>-0.1155325976174721</v>
      </c>
      <c r="G1064" s="3">
        <f t="shared" si="517"/>
        <v>-10.085007126385417</v>
      </c>
      <c r="H1064" s="3">
        <f t="shared" si="514"/>
        <v>8.8777425027094043</v>
      </c>
      <c r="I1064" s="3">
        <f t="shared" si="515"/>
        <v>552.79830560244841</v>
      </c>
      <c r="P1064" s="3" t="str">
        <f t="shared" si="541"/>
        <v xml:space="preserve"> </v>
      </c>
      <c r="Q1064" s="3" t="str">
        <f t="shared" si="524"/>
        <v xml:space="preserve"> </v>
      </c>
      <c r="R1064" s="3" t="str">
        <f t="shared" si="525"/>
        <v xml:space="preserve"> </v>
      </c>
      <c r="S1064" s="3" t="str">
        <f t="shared" si="526"/>
        <v xml:space="preserve"> </v>
      </c>
      <c r="T1064" s="3" t="str">
        <f t="shared" si="527"/>
        <v xml:space="preserve"> </v>
      </c>
      <c r="U1064" s="3" t="str">
        <f t="shared" si="528"/>
        <v xml:space="preserve"> </v>
      </c>
      <c r="V1064" s="3" t="str">
        <f t="shared" si="529"/>
        <v xml:space="preserve"> </v>
      </c>
      <c r="W1064" s="3" t="str">
        <f t="shared" si="530"/>
        <v xml:space="preserve"> </v>
      </c>
      <c r="X1064" s="3" t="str">
        <f t="shared" si="531"/>
        <v xml:space="preserve"> </v>
      </c>
      <c r="Y1064" s="3">
        <f t="shared" si="532"/>
        <v>0</v>
      </c>
      <c r="AA1064" s="16" t="str">
        <f t="shared" si="533"/>
        <v>UprStage</v>
      </c>
      <c r="AC1064" s="3">
        <f t="shared" si="534"/>
        <v>2.3982428571428556</v>
      </c>
      <c r="AD1064" s="3">
        <f t="shared" si="535"/>
        <v>19.801588161411491</v>
      </c>
      <c r="AE1064" s="3">
        <f t="shared" si="536"/>
        <v>2.4246571428571926</v>
      </c>
      <c r="AF1064" s="3">
        <f t="shared" si="538"/>
        <v>11.455876646353975</v>
      </c>
      <c r="AH1064" s="28">
        <f t="shared" si="539"/>
        <v>0.26300000000000001</v>
      </c>
      <c r="AI1064" s="28">
        <f t="shared" si="540"/>
        <v>2.5446900494077322E-4</v>
      </c>
      <c r="AJ1064" s="40">
        <f t="shared" si="537"/>
        <v>1.1455876646353974E-2</v>
      </c>
      <c r="AK1064" s="28"/>
      <c r="AM1064" s="14">
        <f>Rho_Coef0+Rho_Coef1*Solution!I1064+Rho_Coef2*Solution!I1064^2</f>
        <v>0.94801401375819216</v>
      </c>
      <c r="AO1064" s="3" t="str">
        <f t="shared" si="518"/>
        <v xml:space="preserve"> </v>
      </c>
      <c r="AP1064" s="3" t="str">
        <f t="shared" si="519"/>
        <v xml:space="preserve"> </v>
      </c>
      <c r="AQ1064" s="3" t="str">
        <f t="shared" si="520"/>
        <v xml:space="preserve"> </v>
      </c>
      <c r="AR1064" s="3" t="str">
        <f t="shared" si="521"/>
        <v xml:space="preserve"> </v>
      </c>
    </row>
    <row r="1065" spans="1:44">
      <c r="A1065" s="3">
        <f t="shared" si="522"/>
        <v>10.619999999999818</v>
      </c>
      <c r="B1065" s="3">
        <f t="shared" si="511"/>
        <v>0</v>
      </c>
      <c r="C1065" s="3">
        <f t="shared" si="512"/>
        <v>4.8229000000000486</v>
      </c>
      <c r="D1065" s="14">
        <f t="shared" si="523"/>
        <v>-3.116760029865418E-3</v>
      </c>
      <c r="E1065" s="14">
        <f t="shared" si="516"/>
        <v>-0.1123437727139672</v>
      </c>
      <c r="F1065" s="14">
        <f t="shared" si="513"/>
        <v>-0.11546053274383261</v>
      </c>
      <c r="G1065" s="3">
        <f t="shared" si="517"/>
        <v>-10.078716479596512</v>
      </c>
      <c r="H1065" s="3">
        <f t="shared" si="514"/>
        <v>8.7768924314455496</v>
      </c>
      <c r="I1065" s="3">
        <f t="shared" si="515"/>
        <v>552.88657909165147</v>
      </c>
      <c r="P1065" s="3" t="str">
        <f t="shared" si="541"/>
        <v xml:space="preserve"> </v>
      </c>
      <c r="Q1065" s="3" t="str">
        <f t="shared" si="524"/>
        <v xml:space="preserve"> </v>
      </c>
      <c r="R1065" s="3" t="str">
        <f t="shared" si="525"/>
        <v xml:space="preserve"> </v>
      </c>
      <c r="S1065" s="3" t="str">
        <f t="shared" si="526"/>
        <v xml:space="preserve"> </v>
      </c>
      <c r="T1065" s="3" t="str">
        <f t="shared" si="527"/>
        <v xml:space="preserve"> </v>
      </c>
      <c r="U1065" s="3" t="str">
        <f t="shared" si="528"/>
        <v xml:space="preserve"> </v>
      </c>
      <c r="V1065" s="3" t="str">
        <f t="shared" si="529"/>
        <v xml:space="preserve"> </v>
      </c>
      <c r="W1065" s="3" t="str">
        <f t="shared" si="530"/>
        <v xml:space="preserve"> </v>
      </c>
      <c r="X1065" s="3" t="str">
        <f t="shared" si="531"/>
        <v xml:space="preserve"> </v>
      </c>
      <c r="Y1065" s="3">
        <f t="shared" si="532"/>
        <v>0</v>
      </c>
      <c r="AA1065" s="16" t="str">
        <f t="shared" si="533"/>
        <v>UprStage</v>
      </c>
      <c r="AC1065" s="3">
        <f t="shared" si="534"/>
        <v>2.3982428571428556</v>
      </c>
      <c r="AD1065" s="3">
        <f t="shared" si="535"/>
        <v>19.801588161411491</v>
      </c>
      <c r="AE1065" s="3">
        <f t="shared" si="536"/>
        <v>2.4246571428571926</v>
      </c>
      <c r="AF1065" s="3">
        <f t="shared" si="538"/>
        <v>11.455876646353975</v>
      </c>
      <c r="AH1065" s="28">
        <f t="shared" si="539"/>
        <v>0.26300000000000001</v>
      </c>
      <c r="AI1065" s="28">
        <f t="shared" si="540"/>
        <v>2.5446900494077322E-4</v>
      </c>
      <c r="AJ1065" s="40">
        <f t="shared" si="537"/>
        <v>1.1455876646353974E-2</v>
      </c>
      <c r="AK1065" s="28"/>
      <c r="AM1065" s="14">
        <f>Rho_Coef0+Rho_Coef1*Solution!I1065+Rho_Coef2*Solution!I1065^2</f>
        <v>0.94800587667237757</v>
      </c>
      <c r="AO1065" s="3" t="str">
        <f t="shared" si="518"/>
        <v xml:space="preserve"> </v>
      </c>
      <c r="AP1065" s="3" t="str">
        <f t="shared" si="519"/>
        <v xml:space="preserve"> </v>
      </c>
      <c r="AQ1065" s="3" t="str">
        <f t="shared" si="520"/>
        <v xml:space="preserve"> </v>
      </c>
      <c r="AR1065" s="3" t="str">
        <f t="shared" si="521"/>
        <v xml:space="preserve"> </v>
      </c>
    </row>
    <row r="1066" spans="1:44">
      <c r="A1066" s="3">
        <f t="shared" si="522"/>
        <v>10.629999999999818</v>
      </c>
      <c r="B1066" s="3">
        <f t="shared" si="511"/>
        <v>0</v>
      </c>
      <c r="C1066" s="3">
        <f t="shared" si="512"/>
        <v>4.8229000000000486</v>
      </c>
      <c r="D1066" s="14">
        <f t="shared" si="523"/>
        <v>-3.0455638709206549E-3</v>
      </c>
      <c r="E1066" s="14">
        <f t="shared" si="516"/>
        <v>-0.1123437727139672</v>
      </c>
      <c r="F1066" s="14">
        <f t="shared" si="513"/>
        <v>-0.11538933658488786</v>
      </c>
      <c r="G1066" s="3">
        <f t="shared" si="517"/>
        <v>-10.072501664166614</v>
      </c>
      <c r="H1066" s="3">
        <f t="shared" si="514"/>
        <v>8.6761052666495839</v>
      </c>
      <c r="I1066" s="3">
        <f t="shared" si="515"/>
        <v>552.97384439088273</v>
      </c>
      <c r="P1066" s="3" t="str">
        <f t="shared" si="541"/>
        <v xml:space="preserve"> </v>
      </c>
      <c r="Q1066" s="3" t="str">
        <f t="shared" si="524"/>
        <v xml:space="preserve"> </v>
      </c>
      <c r="R1066" s="3" t="str">
        <f t="shared" si="525"/>
        <v xml:space="preserve"> </v>
      </c>
      <c r="S1066" s="3" t="str">
        <f t="shared" si="526"/>
        <v xml:space="preserve"> </v>
      </c>
      <c r="T1066" s="3" t="str">
        <f t="shared" si="527"/>
        <v xml:space="preserve"> </v>
      </c>
      <c r="U1066" s="3" t="str">
        <f t="shared" si="528"/>
        <v xml:space="preserve"> </v>
      </c>
      <c r="V1066" s="3" t="str">
        <f t="shared" si="529"/>
        <v xml:space="preserve"> </v>
      </c>
      <c r="W1066" s="3" t="str">
        <f t="shared" si="530"/>
        <v xml:space="preserve"> </v>
      </c>
      <c r="X1066" s="3" t="str">
        <f t="shared" si="531"/>
        <v xml:space="preserve"> </v>
      </c>
      <c r="Y1066" s="3">
        <f t="shared" si="532"/>
        <v>0</v>
      </c>
      <c r="AA1066" s="16" t="str">
        <f t="shared" si="533"/>
        <v>UprStage</v>
      </c>
      <c r="AC1066" s="3">
        <f t="shared" si="534"/>
        <v>2.3982428571428556</v>
      </c>
      <c r="AD1066" s="3">
        <f t="shared" si="535"/>
        <v>19.801588161411491</v>
      </c>
      <c r="AE1066" s="3">
        <f t="shared" si="536"/>
        <v>2.4246571428571926</v>
      </c>
      <c r="AF1066" s="3">
        <f t="shared" si="538"/>
        <v>11.455876646353975</v>
      </c>
      <c r="AH1066" s="28">
        <f t="shared" si="539"/>
        <v>0.26300000000000001</v>
      </c>
      <c r="AI1066" s="28">
        <f t="shared" si="540"/>
        <v>2.5446900494077322E-4</v>
      </c>
      <c r="AJ1066" s="40">
        <f t="shared" si="537"/>
        <v>1.1455876646353974E-2</v>
      </c>
      <c r="AK1066" s="28"/>
      <c r="AM1066" s="14">
        <f>Rho_Coef0+Rho_Coef1*Solution!I1066+Rho_Coef2*Solution!I1066^2</f>
        <v>0.94799783257403658</v>
      </c>
      <c r="AO1066" s="3" t="str">
        <f t="shared" si="518"/>
        <v xml:space="preserve"> </v>
      </c>
      <c r="AP1066" s="3" t="str">
        <f t="shared" si="519"/>
        <v xml:space="preserve"> </v>
      </c>
      <c r="AQ1066" s="3" t="str">
        <f t="shared" si="520"/>
        <v xml:space="preserve"> </v>
      </c>
      <c r="AR1066" s="3" t="str">
        <f t="shared" si="521"/>
        <v xml:space="preserve"> </v>
      </c>
    </row>
    <row r="1067" spans="1:44">
      <c r="A1067" s="3">
        <f t="shared" si="522"/>
        <v>10.639999999999818</v>
      </c>
      <c r="B1067" s="3">
        <f t="shared" si="511"/>
        <v>0</v>
      </c>
      <c r="C1067" s="3">
        <f t="shared" si="512"/>
        <v>4.8229000000000486</v>
      </c>
      <c r="D1067" s="14">
        <f t="shared" si="523"/>
        <v>-2.9752343179036194E-3</v>
      </c>
      <c r="E1067" s="14">
        <f t="shared" si="516"/>
        <v>-0.1123437727139672</v>
      </c>
      <c r="F1067" s="14">
        <f t="shared" si="513"/>
        <v>-0.11531900703187081</v>
      </c>
      <c r="G1067" s="3">
        <f t="shared" si="517"/>
        <v>-10.06636249601841</v>
      </c>
      <c r="H1067" s="3">
        <f t="shared" si="514"/>
        <v>8.5753802500079175</v>
      </c>
      <c r="I1067" s="3">
        <f t="shared" si="515"/>
        <v>553.06010212542435</v>
      </c>
      <c r="P1067" s="3" t="str">
        <f t="shared" si="541"/>
        <v xml:space="preserve"> </v>
      </c>
      <c r="Q1067" s="3" t="str">
        <f t="shared" si="524"/>
        <v xml:space="preserve"> </v>
      </c>
      <c r="R1067" s="3" t="str">
        <f t="shared" si="525"/>
        <v xml:space="preserve"> </v>
      </c>
      <c r="S1067" s="3" t="str">
        <f t="shared" si="526"/>
        <v xml:space="preserve"> </v>
      </c>
      <c r="T1067" s="3" t="str">
        <f t="shared" si="527"/>
        <v xml:space="preserve"> </v>
      </c>
      <c r="U1067" s="3" t="str">
        <f t="shared" si="528"/>
        <v xml:space="preserve"> </v>
      </c>
      <c r="V1067" s="3" t="str">
        <f t="shared" si="529"/>
        <v xml:space="preserve"> </v>
      </c>
      <c r="W1067" s="3" t="str">
        <f t="shared" si="530"/>
        <v xml:space="preserve"> </v>
      </c>
      <c r="X1067" s="3" t="str">
        <f t="shared" si="531"/>
        <v xml:space="preserve"> </v>
      </c>
      <c r="Y1067" s="3">
        <f t="shared" si="532"/>
        <v>0</v>
      </c>
      <c r="AA1067" s="16" t="str">
        <f t="shared" si="533"/>
        <v>UprStage</v>
      </c>
      <c r="AC1067" s="3">
        <f t="shared" si="534"/>
        <v>2.3982428571428556</v>
      </c>
      <c r="AD1067" s="3">
        <f t="shared" si="535"/>
        <v>19.801588161411491</v>
      </c>
      <c r="AE1067" s="3">
        <f t="shared" si="536"/>
        <v>2.4246571428571926</v>
      </c>
      <c r="AF1067" s="3">
        <f t="shared" si="538"/>
        <v>11.455876646353975</v>
      </c>
      <c r="AH1067" s="28">
        <f t="shared" si="539"/>
        <v>0.26300000000000001</v>
      </c>
      <c r="AI1067" s="28">
        <f t="shared" si="540"/>
        <v>2.5446900494077322E-4</v>
      </c>
      <c r="AJ1067" s="40">
        <f t="shared" si="537"/>
        <v>1.1455876646353974E-2</v>
      </c>
      <c r="AK1067" s="28"/>
      <c r="AM1067" s="14">
        <f>Rho_Coef0+Rho_Coef1*Solution!I1067+Rho_Coef2*Solution!I1067^2</f>
        <v>0.94798988140373552</v>
      </c>
      <c r="AO1067" s="3" t="str">
        <f t="shared" si="518"/>
        <v xml:space="preserve"> </v>
      </c>
      <c r="AP1067" s="3" t="str">
        <f t="shared" si="519"/>
        <v xml:space="preserve"> </v>
      </c>
      <c r="AQ1067" s="3" t="str">
        <f t="shared" si="520"/>
        <v xml:space="preserve"> </v>
      </c>
      <c r="AR1067" s="3" t="str">
        <f t="shared" si="521"/>
        <v xml:space="preserve"> </v>
      </c>
    </row>
    <row r="1068" spans="1:44">
      <c r="A1068" s="3">
        <f t="shared" si="522"/>
        <v>10.649999999999817</v>
      </c>
      <c r="B1068" s="3">
        <f t="shared" ref="B1068:B1102" si="542">MAX(P1068:Y1068)</f>
        <v>0</v>
      </c>
      <c r="C1068" s="3">
        <f t="shared" ref="C1068:C1102" si="543">C1067+AVERAGE(B1067:B1068)*DeltaT</f>
        <v>4.8229000000000486</v>
      </c>
      <c r="D1068" s="14">
        <f t="shared" si="523"/>
        <v>-2.9057692895768932E-3</v>
      </c>
      <c r="E1068" s="14">
        <f t="shared" si="516"/>
        <v>-0.1123437727139672</v>
      </c>
      <c r="F1068" s="14">
        <f t="shared" ref="F1068:F1102" si="544">B1068+D1068+E1068</f>
        <v>-0.11524954200354409</v>
      </c>
      <c r="G1068" s="3">
        <f t="shared" si="517"/>
        <v>-10.060298793477687</v>
      </c>
      <c r="H1068" s="3">
        <f t="shared" ref="H1068:H1102" si="545">H1067+(G1067*DeltaT)</f>
        <v>8.4747166250477335</v>
      </c>
      <c r="I1068" s="3">
        <f t="shared" ref="I1068:I1102" si="546">I1067+(H1067*DeltaT)+(0.5*G1068*DeltaT^2)</f>
        <v>553.14535291298478</v>
      </c>
      <c r="P1068" s="3" t="str">
        <f t="shared" si="541"/>
        <v xml:space="preserve"> </v>
      </c>
      <c r="Q1068" s="3" t="str">
        <f t="shared" si="524"/>
        <v xml:space="preserve"> </v>
      </c>
      <c r="R1068" s="3" t="str">
        <f t="shared" si="525"/>
        <v xml:space="preserve"> </v>
      </c>
      <c r="S1068" s="3" t="str">
        <f t="shared" si="526"/>
        <v xml:space="preserve"> </v>
      </c>
      <c r="T1068" s="3" t="str">
        <f t="shared" si="527"/>
        <v xml:space="preserve"> </v>
      </c>
      <c r="U1068" s="3" t="str">
        <f t="shared" si="528"/>
        <v xml:space="preserve"> </v>
      </c>
      <c r="V1068" s="3" t="str">
        <f t="shared" si="529"/>
        <v xml:space="preserve"> </v>
      </c>
      <c r="W1068" s="3" t="str">
        <f t="shared" si="530"/>
        <v xml:space="preserve"> </v>
      </c>
      <c r="X1068" s="3" t="str">
        <f t="shared" si="531"/>
        <v xml:space="preserve"> </v>
      </c>
      <c r="Y1068" s="3">
        <f t="shared" si="532"/>
        <v>0</v>
      </c>
      <c r="AA1068" s="16" t="str">
        <f t="shared" si="533"/>
        <v>UprStage</v>
      </c>
      <c r="AC1068" s="3">
        <f t="shared" si="534"/>
        <v>2.3982428571428556</v>
      </c>
      <c r="AD1068" s="3">
        <f t="shared" si="535"/>
        <v>19.801588161411491</v>
      </c>
      <c r="AE1068" s="3">
        <f t="shared" si="536"/>
        <v>2.4246571428571926</v>
      </c>
      <c r="AF1068" s="3">
        <f t="shared" si="538"/>
        <v>11.455876646353975</v>
      </c>
      <c r="AH1068" s="28">
        <f t="shared" si="539"/>
        <v>0.26300000000000001</v>
      </c>
      <c r="AI1068" s="28">
        <f t="shared" si="540"/>
        <v>2.5446900494077322E-4</v>
      </c>
      <c r="AJ1068" s="40">
        <f t="shared" si="537"/>
        <v>1.1455876646353974E-2</v>
      </c>
      <c r="AK1068" s="28"/>
      <c r="AM1068" s="14">
        <f>Rho_Coef0+Rho_Coef1*Solution!I1068+Rho_Coef2*Solution!I1068^2</f>
        <v>0.94798202310276081</v>
      </c>
      <c r="AO1068" s="3" t="str">
        <f t="shared" si="518"/>
        <v xml:space="preserve"> </v>
      </c>
      <c r="AP1068" s="3" t="str">
        <f t="shared" si="519"/>
        <v xml:space="preserve"> </v>
      </c>
      <c r="AQ1068" s="3" t="str">
        <f t="shared" si="520"/>
        <v xml:space="preserve"> </v>
      </c>
      <c r="AR1068" s="3" t="str">
        <f t="shared" si="521"/>
        <v xml:space="preserve"> </v>
      </c>
    </row>
    <row r="1069" spans="1:44">
      <c r="A1069" s="3">
        <f t="shared" si="522"/>
        <v>10.659999999999817</v>
      </c>
      <c r="B1069" s="3">
        <f t="shared" si="542"/>
        <v>0</v>
      </c>
      <c r="C1069" s="3">
        <f t="shared" si="543"/>
        <v>4.8229000000000486</v>
      </c>
      <c r="D1069" s="14">
        <f t="shared" si="523"/>
        <v>-2.8371667320995736E-3</v>
      </c>
      <c r="E1069" s="14">
        <f t="shared" si="516"/>
        <v>-0.1123437727139672</v>
      </c>
      <c r="F1069" s="14">
        <f t="shared" si="544"/>
        <v>-0.11518093944606678</v>
      </c>
      <c r="G1069" s="3">
        <f t="shared" si="517"/>
        <v>-10.054310377261706</v>
      </c>
      <c r="H1069" s="3">
        <f t="shared" si="545"/>
        <v>8.3741136371129574</v>
      </c>
      <c r="I1069" s="3">
        <f t="shared" si="546"/>
        <v>553.22959736371638</v>
      </c>
      <c r="P1069" s="3" t="str">
        <f t="shared" si="541"/>
        <v xml:space="preserve"> </v>
      </c>
      <c r="Q1069" s="3" t="str">
        <f t="shared" si="524"/>
        <v xml:space="preserve"> </v>
      </c>
      <c r="R1069" s="3" t="str">
        <f t="shared" si="525"/>
        <v xml:space="preserve"> </v>
      </c>
      <c r="S1069" s="3" t="str">
        <f t="shared" si="526"/>
        <v xml:space="preserve"> </v>
      </c>
      <c r="T1069" s="3" t="str">
        <f t="shared" si="527"/>
        <v xml:space="preserve"> </v>
      </c>
      <c r="U1069" s="3" t="str">
        <f t="shared" si="528"/>
        <v xml:space="preserve"> </v>
      </c>
      <c r="V1069" s="3" t="str">
        <f t="shared" si="529"/>
        <v xml:space="preserve"> </v>
      </c>
      <c r="W1069" s="3" t="str">
        <f t="shared" si="530"/>
        <v xml:space="preserve"> </v>
      </c>
      <c r="X1069" s="3" t="str">
        <f t="shared" si="531"/>
        <v xml:space="preserve"> </v>
      </c>
      <c r="Y1069" s="3">
        <f t="shared" si="532"/>
        <v>0</v>
      </c>
      <c r="AA1069" s="16" t="str">
        <f t="shared" si="533"/>
        <v>UprStage</v>
      </c>
      <c r="AC1069" s="3">
        <f t="shared" si="534"/>
        <v>2.3982428571428556</v>
      </c>
      <c r="AD1069" s="3">
        <f t="shared" si="535"/>
        <v>19.801588161411491</v>
      </c>
      <c r="AE1069" s="3">
        <f t="shared" si="536"/>
        <v>2.4246571428571926</v>
      </c>
      <c r="AF1069" s="3">
        <f t="shared" si="538"/>
        <v>11.455876646353975</v>
      </c>
      <c r="AH1069" s="28">
        <f t="shared" si="539"/>
        <v>0.26300000000000001</v>
      </c>
      <c r="AI1069" s="28">
        <f t="shared" si="540"/>
        <v>2.5446900494077322E-4</v>
      </c>
      <c r="AJ1069" s="40">
        <f t="shared" si="537"/>
        <v>1.1455876646353974E-2</v>
      </c>
      <c r="AK1069" s="28"/>
      <c r="AM1069" s="14">
        <f>Rho_Coef0+Rho_Coef1*Solution!I1069+Rho_Coef2*Solution!I1069^2</f>
        <v>0.94797425761311782</v>
      </c>
      <c r="AO1069" s="3" t="str">
        <f t="shared" si="518"/>
        <v xml:space="preserve"> </v>
      </c>
      <c r="AP1069" s="3" t="str">
        <f t="shared" si="519"/>
        <v xml:space="preserve"> </v>
      </c>
      <c r="AQ1069" s="3" t="str">
        <f t="shared" si="520"/>
        <v xml:space="preserve"> </v>
      </c>
      <c r="AR1069" s="3" t="str">
        <f t="shared" si="521"/>
        <v xml:space="preserve"> </v>
      </c>
    </row>
    <row r="1070" spans="1:44">
      <c r="A1070" s="3">
        <f t="shared" si="522"/>
        <v>10.669999999999817</v>
      </c>
      <c r="B1070" s="3">
        <f t="shared" si="542"/>
        <v>0</v>
      </c>
      <c r="C1070" s="3">
        <f t="shared" si="543"/>
        <v>4.8229000000000486</v>
      </c>
      <c r="D1070" s="14">
        <f t="shared" si="523"/>
        <v>-2.7694246188961183E-3</v>
      </c>
      <c r="E1070" s="14">
        <f t="shared" si="516"/>
        <v>-0.1123437727139672</v>
      </c>
      <c r="F1070" s="14">
        <f t="shared" si="544"/>
        <v>-0.11511319733286332</v>
      </c>
      <c r="G1070" s="3">
        <f t="shared" si="517"/>
        <v>-10.048397070467761</v>
      </c>
      <c r="H1070" s="3">
        <f t="shared" si="545"/>
        <v>8.2735705333403402</v>
      </c>
      <c r="I1070" s="3">
        <f t="shared" si="546"/>
        <v>553.31283608023398</v>
      </c>
      <c r="P1070" s="3" t="str">
        <f t="shared" si="541"/>
        <v xml:space="preserve"> </v>
      </c>
      <c r="Q1070" s="3" t="str">
        <f t="shared" si="524"/>
        <v xml:space="preserve"> </v>
      </c>
      <c r="R1070" s="3" t="str">
        <f t="shared" si="525"/>
        <v xml:space="preserve"> </v>
      </c>
      <c r="S1070" s="3" t="str">
        <f t="shared" si="526"/>
        <v xml:space="preserve"> </v>
      </c>
      <c r="T1070" s="3" t="str">
        <f t="shared" si="527"/>
        <v xml:space="preserve"> </v>
      </c>
      <c r="U1070" s="3" t="str">
        <f t="shared" si="528"/>
        <v xml:space="preserve"> </v>
      </c>
      <c r="V1070" s="3" t="str">
        <f t="shared" si="529"/>
        <v xml:space="preserve"> </v>
      </c>
      <c r="W1070" s="3" t="str">
        <f t="shared" si="530"/>
        <v xml:space="preserve"> </v>
      </c>
      <c r="X1070" s="3" t="str">
        <f t="shared" si="531"/>
        <v xml:space="preserve"> </v>
      </c>
      <c r="Y1070" s="3">
        <f t="shared" si="532"/>
        <v>0</v>
      </c>
      <c r="AA1070" s="16" t="str">
        <f t="shared" si="533"/>
        <v>UprStage</v>
      </c>
      <c r="AC1070" s="3">
        <f t="shared" si="534"/>
        <v>2.3982428571428556</v>
      </c>
      <c r="AD1070" s="3">
        <f t="shared" si="535"/>
        <v>19.801588161411491</v>
      </c>
      <c r="AE1070" s="3">
        <f t="shared" si="536"/>
        <v>2.4246571428571926</v>
      </c>
      <c r="AF1070" s="3">
        <f t="shared" si="538"/>
        <v>11.455876646353975</v>
      </c>
      <c r="AH1070" s="28">
        <f t="shared" si="539"/>
        <v>0.26300000000000001</v>
      </c>
      <c r="AI1070" s="28">
        <f t="shared" si="540"/>
        <v>2.5446900494077322E-4</v>
      </c>
      <c r="AJ1070" s="40">
        <f t="shared" si="537"/>
        <v>1.1455876646353974E-2</v>
      </c>
      <c r="AK1070" s="28"/>
      <c r="AM1070" s="14">
        <f>Rho_Coef0+Rho_Coef1*Solution!I1070+Rho_Coef2*Solution!I1070^2</f>
        <v>0.9479665848775285</v>
      </c>
      <c r="AO1070" s="3" t="str">
        <f t="shared" si="518"/>
        <v xml:space="preserve"> </v>
      </c>
      <c r="AP1070" s="3" t="str">
        <f t="shared" si="519"/>
        <v xml:space="preserve"> </v>
      </c>
      <c r="AQ1070" s="3" t="str">
        <f t="shared" si="520"/>
        <v xml:space="preserve"> </v>
      </c>
      <c r="AR1070" s="3" t="str">
        <f t="shared" si="521"/>
        <v xml:space="preserve"> </v>
      </c>
    </row>
    <row r="1071" spans="1:44">
      <c r="A1071" s="3">
        <f t="shared" si="522"/>
        <v>10.679999999999817</v>
      </c>
      <c r="B1071" s="3">
        <f t="shared" si="542"/>
        <v>0</v>
      </c>
      <c r="C1071" s="3">
        <f t="shared" si="543"/>
        <v>4.8229000000000486</v>
      </c>
      <c r="D1071" s="14">
        <f t="shared" si="523"/>
        <v>-2.7025409505270844E-3</v>
      </c>
      <c r="E1071" s="14">
        <f t="shared" si="516"/>
        <v>-0.1123437727139672</v>
      </c>
      <c r="F1071" s="14">
        <f t="shared" si="544"/>
        <v>-0.11504631366449429</v>
      </c>
      <c r="G1071" s="3">
        <f t="shared" si="517"/>
        <v>-10.042558698561905</v>
      </c>
      <c r="H1071" s="3">
        <f t="shared" si="545"/>
        <v>8.1730865626356621</v>
      </c>
      <c r="I1071" s="3">
        <f t="shared" si="546"/>
        <v>553.39506965763246</v>
      </c>
      <c r="P1071" s="3" t="str">
        <f t="shared" si="541"/>
        <v xml:space="preserve"> </v>
      </c>
      <c r="Q1071" s="3" t="str">
        <f t="shared" si="524"/>
        <v xml:space="preserve"> </v>
      </c>
      <c r="R1071" s="3" t="str">
        <f t="shared" si="525"/>
        <v xml:space="preserve"> </v>
      </c>
      <c r="S1071" s="3" t="str">
        <f t="shared" si="526"/>
        <v xml:space="preserve"> </v>
      </c>
      <c r="T1071" s="3" t="str">
        <f t="shared" si="527"/>
        <v xml:space="preserve"> </v>
      </c>
      <c r="U1071" s="3" t="str">
        <f t="shared" si="528"/>
        <v xml:space="preserve"> </v>
      </c>
      <c r="V1071" s="3" t="str">
        <f t="shared" si="529"/>
        <v xml:space="preserve"> </v>
      </c>
      <c r="W1071" s="3" t="str">
        <f t="shared" si="530"/>
        <v xml:space="preserve"> </v>
      </c>
      <c r="X1071" s="3" t="str">
        <f t="shared" si="531"/>
        <v xml:space="preserve"> </v>
      </c>
      <c r="Y1071" s="3">
        <f t="shared" si="532"/>
        <v>0</v>
      </c>
      <c r="AA1071" s="16" t="str">
        <f t="shared" si="533"/>
        <v>UprStage</v>
      </c>
      <c r="AC1071" s="3">
        <f t="shared" si="534"/>
        <v>2.3982428571428556</v>
      </c>
      <c r="AD1071" s="3">
        <f t="shared" si="535"/>
        <v>19.801588161411491</v>
      </c>
      <c r="AE1071" s="3">
        <f t="shared" si="536"/>
        <v>2.4246571428571926</v>
      </c>
      <c r="AF1071" s="3">
        <f t="shared" si="538"/>
        <v>11.455876646353975</v>
      </c>
      <c r="AH1071" s="28">
        <f t="shared" si="539"/>
        <v>0.26300000000000001</v>
      </c>
      <c r="AI1071" s="28">
        <f t="shared" si="540"/>
        <v>2.5446900494077322E-4</v>
      </c>
      <c r="AJ1071" s="40">
        <f t="shared" si="537"/>
        <v>1.1455876646353974E-2</v>
      </c>
      <c r="AK1071" s="28"/>
      <c r="AM1071" s="14">
        <f>Rho_Coef0+Rho_Coef1*Solution!I1071+Rho_Coef2*Solution!I1071^2</f>
        <v>0.94795900483943019</v>
      </c>
      <c r="AO1071" s="3" t="str">
        <f t="shared" si="518"/>
        <v xml:space="preserve"> </v>
      </c>
      <c r="AP1071" s="3" t="str">
        <f t="shared" si="519"/>
        <v xml:space="preserve"> </v>
      </c>
      <c r="AQ1071" s="3" t="str">
        <f t="shared" si="520"/>
        <v xml:space="preserve"> </v>
      </c>
      <c r="AR1071" s="3" t="str">
        <f t="shared" si="521"/>
        <v xml:space="preserve"> </v>
      </c>
    </row>
    <row r="1072" spans="1:44">
      <c r="A1072" s="3">
        <f t="shared" si="522"/>
        <v>10.689999999999817</v>
      </c>
      <c r="B1072" s="3">
        <f t="shared" si="542"/>
        <v>0</v>
      </c>
      <c r="C1072" s="3">
        <f t="shared" si="543"/>
        <v>4.8229000000000486</v>
      </c>
      <c r="D1072" s="14">
        <f t="shared" si="523"/>
        <v>-2.6365137545617465E-3</v>
      </c>
      <c r="E1072" s="14">
        <f t="shared" si="516"/>
        <v>-0.1123437727139672</v>
      </c>
      <c r="F1072" s="14">
        <f t="shared" si="544"/>
        <v>-0.11498028646852895</v>
      </c>
      <c r="G1072" s="3">
        <f t="shared" si="517"/>
        <v>-10.036795089367811</v>
      </c>
      <c r="H1072" s="3">
        <f t="shared" si="545"/>
        <v>8.0726609756500434</v>
      </c>
      <c r="I1072" s="3">
        <f t="shared" si="546"/>
        <v>553.4762986835043</v>
      </c>
      <c r="P1072" s="3" t="str">
        <f t="shared" si="541"/>
        <v xml:space="preserve"> </v>
      </c>
      <c r="Q1072" s="3" t="str">
        <f t="shared" si="524"/>
        <v xml:space="preserve"> </v>
      </c>
      <c r="R1072" s="3" t="str">
        <f t="shared" si="525"/>
        <v xml:space="preserve"> </v>
      </c>
      <c r="S1072" s="3" t="str">
        <f t="shared" si="526"/>
        <v xml:space="preserve"> </v>
      </c>
      <c r="T1072" s="3" t="str">
        <f t="shared" si="527"/>
        <v xml:space="preserve"> </v>
      </c>
      <c r="U1072" s="3" t="str">
        <f t="shared" si="528"/>
        <v xml:space="preserve"> </v>
      </c>
      <c r="V1072" s="3" t="str">
        <f t="shared" si="529"/>
        <v xml:space="preserve"> </v>
      </c>
      <c r="W1072" s="3" t="str">
        <f t="shared" si="530"/>
        <v xml:space="preserve"> </v>
      </c>
      <c r="X1072" s="3" t="str">
        <f t="shared" si="531"/>
        <v xml:space="preserve"> </v>
      </c>
      <c r="Y1072" s="3">
        <f t="shared" si="532"/>
        <v>0</v>
      </c>
      <c r="AA1072" s="16" t="str">
        <f t="shared" si="533"/>
        <v>UprStage</v>
      </c>
      <c r="AC1072" s="3">
        <f t="shared" si="534"/>
        <v>2.3982428571428556</v>
      </c>
      <c r="AD1072" s="3">
        <f t="shared" si="535"/>
        <v>19.801588161411491</v>
      </c>
      <c r="AE1072" s="3">
        <f t="shared" si="536"/>
        <v>2.4246571428571926</v>
      </c>
      <c r="AF1072" s="3">
        <f t="shared" si="538"/>
        <v>11.455876646353975</v>
      </c>
      <c r="AH1072" s="28">
        <f t="shared" si="539"/>
        <v>0.26300000000000001</v>
      </c>
      <c r="AI1072" s="28">
        <f t="shared" si="540"/>
        <v>2.5446900494077322E-4</v>
      </c>
      <c r="AJ1072" s="40">
        <f t="shared" si="537"/>
        <v>1.1455876646353974E-2</v>
      </c>
      <c r="AK1072" s="28"/>
      <c r="AM1072" s="14">
        <f>Rho_Coef0+Rho_Coef1*Solution!I1072+Rho_Coef2*Solution!I1072^2</f>
        <v>0.94795151744297368</v>
      </c>
      <c r="AO1072" s="3" t="str">
        <f t="shared" si="518"/>
        <v xml:space="preserve"> </v>
      </c>
      <c r="AP1072" s="3" t="str">
        <f t="shared" si="519"/>
        <v xml:space="preserve"> </v>
      </c>
      <c r="AQ1072" s="3" t="str">
        <f t="shared" si="520"/>
        <v xml:space="preserve"> </v>
      </c>
      <c r="AR1072" s="3" t="str">
        <f t="shared" si="521"/>
        <v xml:space="preserve"> </v>
      </c>
    </row>
    <row r="1073" spans="1:44">
      <c r="A1073" s="3">
        <f t="shared" si="522"/>
        <v>10.699999999999816</v>
      </c>
      <c r="B1073" s="3">
        <f t="shared" si="542"/>
        <v>0</v>
      </c>
      <c r="C1073" s="3">
        <f t="shared" si="543"/>
        <v>4.8229000000000486</v>
      </c>
      <c r="D1073" s="14">
        <f t="shared" si="523"/>
        <v>-2.5713410854525816E-3</v>
      </c>
      <c r="E1073" s="14">
        <f t="shared" si="516"/>
        <v>-0.1123437727139672</v>
      </c>
      <c r="F1073" s="14">
        <f t="shared" si="544"/>
        <v>-0.11491511379941978</v>
      </c>
      <c r="G1073" s="3">
        <f t="shared" si="517"/>
        <v>-10.031106073055827</v>
      </c>
      <c r="H1073" s="3">
        <f t="shared" si="545"/>
        <v>7.9722930247563655</v>
      </c>
      <c r="I1073" s="3">
        <f t="shared" si="546"/>
        <v>553.55652373795715</v>
      </c>
      <c r="P1073" s="3" t="str">
        <f t="shared" si="541"/>
        <v xml:space="preserve"> </v>
      </c>
      <c r="Q1073" s="3" t="str">
        <f t="shared" si="524"/>
        <v xml:space="preserve"> </v>
      </c>
      <c r="R1073" s="3" t="str">
        <f t="shared" si="525"/>
        <v xml:space="preserve"> </v>
      </c>
      <c r="S1073" s="3" t="str">
        <f t="shared" si="526"/>
        <v xml:space="preserve"> </v>
      </c>
      <c r="T1073" s="3" t="str">
        <f t="shared" si="527"/>
        <v xml:space="preserve"> </v>
      </c>
      <c r="U1073" s="3" t="str">
        <f t="shared" si="528"/>
        <v xml:space="preserve"> </v>
      </c>
      <c r="V1073" s="3" t="str">
        <f t="shared" si="529"/>
        <v xml:space="preserve"> </v>
      </c>
      <c r="W1073" s="3" t="str">
        <f t="shared" si="530"/>
        <v xml:space="preserve"> </v>
      </c>
      <c r="X1073" s="3" t="str">
        <f t="shared" si="531"/>
        <v xml:space="preserve"> </v>
      </c>
      <c r="Y1073" s="3">
        <f t="shared" si="532"/>
        <v>0</v>
      </c>
      <c r="AA1073" s="16" t="str">
        <f t="shared" si="533"/>
        <v>UprStage</v>
      </c>
      <c r="AC1073" s="3">
        <f t="shared" si="534"/>
        <v>2.3982428571428556</v>
      </c>
      <c r="AD1073" s="3">
        <f t="shared" si="535"/>
        <v>19.801588161411491</v>
      </c>
      <c r="AE1073" s="3">
        <f t="shared" si="536"/>
        <v>2.4246571428571926</v>
      </c>
      <c r="AF1073" s="3">
        <f t="shared" si="538"/>
        <v>11.455876646353975</v>
      </c>
      <c r="AH1073" s="28">
        <f t="shared" si="539"/>
        <v>0.26300000000000001</v>
      </c>
      <c r="AI1073" s="28">
        <f t="shared" si="540"/>
        <v>2.5446900494077322E-4</v>
      </c>
      <c r="AJ1073" s="40">
        <f t="shared" si="537"/>
        <v>1.1455876646353974E-2</v>
      </c>
      <c r="AK1073" s="28"/>
      <c r="AM1073" s="14">
        <f>Rho_Coef0+Rho_Coef1*Solution!I1073+Rho_Coef2*Solution!I1073^2</f>
        <v>0.94794412263302152</v>
      </c>
      <c r="AO1073" s="3" t="str">
        <f t="shared" si="518"/>
        <v xml:space="preserve"> </v>
      </c>
      <c r="AP1073" s="3" t="str">
        <f t="shared" si="519"/>
        <v xml:space="preserve"> </v>
      </c>
      <c r="AQ1073" s="3" t="str">
        <f t="shared" si="520"/>
        <v xml:space="preserve"> </v>
      </c>
      <c r="AR1073" s="3" t="str">
        <f t="shared" si="521"/>
        <v xml:space="preserve"> </v>
      </c>
    </row>
    <row r="1074" spans="1:44">
      <c r="A1074" s="3">
        <f t="shared" si="522"/>
        <v>10.709999999999816</v>
      </c>
      <c r="B1074" s="3">
        <f t="shared" si="542"/>
        <v>0</v>
      </c>
      <c r="C1074" s="3">
        <f t="shared" si="543"/>
        <v>4.8229000000000486</v>
      </c>
      <c r="D1074" s="14">
        <f t="shared" si="523"/>
        <v>-2.5070210244116059E-3</v>
      </c>
      <c r="E1074" s="14">
        <f t="shared" si="516"/>
        <v>-0.1123437727139672</v>
      </c>
      <c r="F1074" s="14">
        <f t="shared" si="544"/>
        <v>-0.11485079373837881</v>
      </c>
      <c r="G1074" s="3">
        <f t="shared" si="517"/>
        <v>-10.025491482132187</v>
      </c>
      <c r="H1074" s="3">
        <f t="shared" si="545"/>
        <v>7.8719819640258075</v>
      </c>
      <c r="I1074" s="3">
        <f t="shared" si="546"/>
        <v>553.6357453936306</v>
      </c>
      <c r="P1074" s="3" t="str">
        <f t="shared" si="541"/>
        <v xml:space="preserve"> </v>
      </c>
      <c r="Q1074" s="3" t="str">
        <f t="shared" si="524"/>
        <v xml:space="preserve"> </v>
      </c>
      <c r="R1074" s="3" t="str">
        <f t="shared" si="525"/>
        <v xml:space="preserve"> </v>
      </c>
      <c r="S1074" s="3" t="str">
        <f t="shared" si="526"/>
        <v xml:space="preserve"> </v>
      </c>
      <c r="T1074" s="3" t="str">
        <f t="shared" si="527"/>
        <v xml:space="preserve"> </v>
      </c>
      <c r="U1074" s="3" t="str">
        <f t="shared" si="528"/>
        <v xml:space="preserve"> </v>
      </c>
      <c r="V1074" s="3" t="str">
        <f t="shared" si="529"/>
        <v xml:space="preserve"> </v>
      </c>
      <c r="W1074" s="3" t="str">
        <f t="shared" si="530"/>
        <v xml:space="preserve"> </v>
      </c>
      <c r="X1074" s="3" t="str">
        <f t="shared" si="531"/>
        <v xml:space="preserve"> </v>
      </c>
      <c r="Y1074" s="3">
        <f t="shared" si="532"/>
        <v>0</v>
      </c>
      <c r="AA1074" s="16" t="str">
        <f t="shared" si="533"/>
        <v>UprStage</v>
      </c>
      <c r="AC1074" s="3">
        <f t="shared" si="534"/>
        <v>2.3982428571428556</v>
      </c>
      <c r="AD1074" s="3">
        <f t="shared" si="535"/>
        <v>19.801588161411491</v>
      </c>
      <c r="AE1074" s="3">
        <f t="shared" si="536"/>
        <v>2.4246571428571926</v>
      </c>
      <c r="AF1074" s="3">
        <f t="shared" si="538"/>
        <v>11.455876646353975</v>
      </c>
      <c r="AH1074" s="28">
        <f t="shared" si="539"/>
        <v>0.26300000000000001</v>
      </c>
      <c r="AI1074" s="28">
        <f t="shared" si="540"/>
        <v>2.5446900494077322E-4</v>
      </c>
      <c r="AJ1074" s="40">
        <f t="shared" si="537"/>
        <v>1.1455876646353974E-2</v>
      </c>
      <c r="AK1074" s="28"/>
      <c r="AM1074" s="14">
        <f>Rho_Coef0+Rho_Coef1*Solution!I1074+Rho_Coef2*Solution!I1074^2</f>
        <v>0.94793682035514648</v>
      </c>
      <c r="AO1074" s="3" t="str">
        <f t="shared" si="518"/>
        <v xml:space="preserve"> </v>
      </c>
      <c r="AP1074" s="3" t="str">
        <f t="shared" si="519"/>
        <v xml:space="preserve"> </v>
      </c>
      <c r="AQ1074" s="3" t="str">
        <f t="shared" si="520"/>
        <v xml:space="preserve"> </v>
      </c>
      <c r="AR1074" s="3" t="str">
        <f t="shared" si="521"/>
        <v xml:space="preserve"> </v>
      </c>
    </row>
    <row r="1075" spans="1:44">
      <c r="A1075" s="3">
        <f t="shared" si="522"/>
        <v>10.719999999999816</v>
      </c>
      <c r="B1075" s="3">
        <f t="shared" si="542"/>
        <v>0</v>
      </c>
      <c r="C1075" s="3">
        <f t="shared" si="543"/>
        <v>4.8229000000000486</v>
      </c>
      <c r="D1075" s="14">
        <f t="shared" si="523"/>
        <v>-2.443551679288552E-3</v>
      </c>
      <c r="E1075" s="14">
        <f t="shared" si="516"/>
        <v>-0.1123437727139672</v>
      </c>
      <c r="F1075" s="14">
        <f t="shared" si="544"/>
        <v>-0.11478732439325576</v>
      </c>
      <c r="G1075" s="3">
        <f t="shared" si="517"/>
        <v>-10.01995115142836</v>
      </c>
      <c r="H1075" s="3">
        <f t="shared" si="545"/>
        <v>7.7717270492044861</v>
      </c>
      <c r="I1075" s="3">
        <f t="shared" si="546"/>
        <v>553.7139642157133</v>
      </c>
      <c r="P1075" s="3" t="str">
        <f t="shared" si="541"/>
        <v xml:space="preserve"> </v>
      </c>
      <c r="Q1075" s="3" t="str">
        <f t="shared" si="524"/>
        <v xml:space="preserve"> </v>
      </c>
      <c r="R1075" s="3" t="str">
        <f t="shared" si="525"/>
        <v xml:space="preserve"> </v>
      </c>
      <c r="S1075" s="3" t="str">
        <f t="shared" si="526"/>
        <v xml:space="preserve"> </v>
      </c>
      <c r="T1075" s="3" t="str">
        <f t="shared" si="527"/>
        <v xml:space="preserve"> </v>
      </c>
      <c r="U1075" s="3" t="str">
        <f t="shared" si="528"/>
        <v xml:space="preserve"> </v>
      </c>
      <c r="V1075" s="3" t="str">
        <f t="shared" si="529"/>
        <v xml:space="preserve"> </v>
      </c>
      <c r="W1075" s="3" t="str">
        <f t="shared" si="530"/>
        <v xml:space="preserve"> </v>
      </c>
      <c r="X1075" s="3" t="str">
        <f t="shared" si="531"/>
        <v xml:space="preserve"> </v>
      </c>
      <c r="Y1075" s="3">
        <f t="shared" si="532"/>
        <v>0</v>
      </c>
      <c r="AA1075" s="16" t="str">
        <f t="shared" si="533"/>
        <v>UprStage</v>
      </c>
      <c r="AC1075" s="3">
        <f t="shared" si="534"/>
        <v>2.3982428571428556</v>
      </c>
      <c r="AD1075" s="3">
        <f t="shared" si="535"/>
        <v>19.801588161411491</v>
      </c>
      <c r="AE1075" s="3">
        <f t="shared" si="536"/>
        <v>2.4246571428571926</v>
      </c>
      <c r="AF1075" s="3">
        <f t="shared" si="538"/>
        <v>11.455876646353975</v>
      </c>
      <c r="AH1075" s="28">
        <f t="shared" si="539"/>
        <v>0.26300000000000001</v>
      </c>
      <c r="AI1075" s="28">
        <f t="shared" si="540"/>
        <v>2.5446900494077322E-4</v>
      </c>
      <c r="AJ1075" s="40">
        <f t="shared" si="537"/>
        <v>1.1455876646353974E-2</v>
      </c>
      <c r="AK1075" s="28"/>
      <c r="AM1075" s="14">
        <f>Rho_Coef0+Rho_Coef1*Solution!I1075+Rho_Coef2*Solution!I1075^2</f>
        <v>0.94792961055563008</v>
      </c>
      <c r="AO1075" s="3" t="str">
        <f t="shared" si="518"/>
        <v xml:space="preserve"> </v>
      </c>
      <c r="AP1075" s="3" t="str">
        <f t="shared" si="519"/>
        <v xml:space="preserve"> </v>
      </c>
      <c r="AQ1075" s="3" t="str">
        <f t="shared" si="520"/>
        <v xml:space="preserve"> </v>
      </c>
      <c r="AR1075" s="3" t="str">
        <f t="shared" si="521"/>
        <v xml:space="preserve"> </v>
      </c>
    </row>
    <row r="1076" spans="1:44">
      <c r="A1076" s="3">
        <f t="shared" si="522"/>
        <v>10.729999999999816</v>
      </c>
      <c r="B1076" s="3">
        <f t="shared" si="542"/>
        <v>0</v>
      </c>
      <c r="C1076" s="3">
        <f t="shared" si="543"/>
        <v>4.8229000000000486</v>
      </c>
      <c r="D1076" s="14">
        <f t="shared" si="523"/>
        <v>-2.3809311844508641E-3</v>
      </c>
      <c r="E1076" s="14">
        <f t="shared" si="516"/>
        <v>-0.1123437727139672</v>
      </c>
      <c r="F1076" s="14">
        <f t="shared" si="544"/>
        <v>-0.11472470389841806</v>
      </c>
      <c r="G1076" s="3">
        <f t="shared" si="517"/>
        <v>-10.014484918090588</v>
      </c>
      <c r="H1076" s="3">
        <f t="shared" si="545"/>
        <v>7.6715275376902028</v>
      </c>
      <c r="I1076" s="3">
        <f t="shared" si="546"/>
        <v>553.79118076195948</v>
      </c>
      <c r="P1076" s="3" t="str">
        <f t="shared" si="541"/>
        <v xml:space="preserve"> </v>
      </c>
      <c r="Q1076" s="3" t="str">
        <f t="shared" si="524"/>
        <v xml:space="preserve"> </v>
      </c>
      <c r="R1076" s="3" t="str">
        <f t="shared" si="525"/>
        <v xml:space="preserve"> </v>
      </c>
      <c r="S1076" s="3" t="str">
        <f t="shared" si="526"/>
        <v xml:space="preserve"> </v>
      </c>
      <c r="T1076" s="3" t="str">
        <f t="shared" si="527"/>
        <v xml:space="preserve"> </v>
      </c>
      <c r="U1076" s="3" t="str">
        <f t="shared" si="528"/>
        <v xml:space="preserve"> </v>
      </c>
      <c r="V1076" s="3" t="str">
        <f t="shared" si="529"/>
        <v xml:space="preserve"> </v>
      </c>
      <c r="W1076" s="3" t="str">
        <f t="shared" si="530"/>
        <v xml:space="preserve"> </v>
      </c>
      <c r="X1076" s="3" t="str">
        <f t="shared" si="531"/>
        <v xml:space="preserve"> </v>
      </c>
      <c r="Y1076" s="3">
        <f t="shared" si="532"/>
        <v>0</v>
      </c>
      <c r="AA1076" s="16" t="str">
        <f t="shared" si="533"/>
        <v>UprStage</v>
      </c>
      <c r="AC1076" s="3">
        <f t="shared" si="534"/>
        <v>2.3982428571428556</v>
      </c>
      <c r="AD1076" s="3">
        <f t="shared" si="535"/>
        <v>19.801588161411491</v>
      </c>
      <c r="AE1076" s="3">
        <f t="shared" si="536"/>
        <v>2.4246571428571926</v>
      </c>
      <c r="AF1076" s="3">
        <f t="shared" si="538"/>
        <v>11.455876646353975</v>
      </c>
      <c r="AH1076" s="28">
        <f t="shared" si="539"/>
        <v>0.26300000000000001</v>
      </c>
      <c r="AI1076" s="28">
        <f t="shared" si="540"/>
        <v>2.5446900494077322E-4</v>
      </c>
      <c r="AJ1076" s="40">
        <f t="shared" si="537"/>
        <v>1.1455876646353974E-2</v>
      </c>
      <c r="AK1076" s="28"/>
      <c r="AM1076" s="14">
        <f>Rho_Coef0+Rho_Coef1*Solution!I1076+Rho_Coef2*Solution!I1076^2</f>
        <v>0.94792249318146038</v>
      </c>
      <c r="AO1076" s="3" t="str">
        <f t="shared" si="518"/>
        <v xml:space="preserve"> </v>
      </c>
      <c r="AP1076" s="3" t="str">
        <f t="shared" si="519"/>
        <v xml:space="preserve"> </v>
      </c>
      <c r="AQ1076" s="3" t="str">
        <f t="shared" si="520"/>
        <v xml:space="preserve"> </v>
      </c>
      <c r="AR1076" s="3" t="str">
        <f t="shared" si="521"/>
        <v xml:space="preserve"> </v>
      </c>
    </row>
    <row r="1077" spans="1:44">
      <c r="A1077" s="3">
        <f t="shared" si="522"/>
        <v>10.739999999999815</v>
      </c>
      <c r="B1077" s="3">
        <f t="shared" si="542"/>
        <v>0</v>
      </c>
      <c r="C1077" s="3">
        <f t="shared" si="543"/>
        <v>4.8229000000000486</v>
      </c>
      <c r="D1077" s="14">
        <f t="shared" si="523"/>
        <v>-2.3191577006655148E-3</v>
      </c>
      <c r="E1077" s="14">
        <f t="shared" si="516"/>
        <v>-0.1123437727139672</v>
      </c>
      <c r="F1077" s="14">
        <f t="shared" si="544"/>
        <v>-0.11466293041463271</v>
      </c>
      <c r="G1077" s="3">
        <f t="shared" si="517"/>
        <v>-10.00909262156957</v>
      </c>
      <c r="H1077" s="3">
        <f t="shared" si="545"/>
        <v>7.5713826885092965</v>
      </c>
      <c r="I1077" s="3">
        <f t="shared" si="546"/>
        <v>553.8673955827054</v>
      </c>
      <c r="P1077" s="3" t="str">
        <f t="shared" si="541"/>
        <v xml:space="preserve"> </v>
      </c>
      <c r="Q1077" s="3" t="str">
        <f t="shared" si="524"/>
        <v xml:space="preserve"> </v>
      </c>
      <c r="R1077" s="3" t="str">
        <f t="shared" si="525"/>
        <v xml:space="preserve"> </v>
      </c>
      <c r="S1077" s="3" t="str">
        <f t="shared" si="526"/>
        <v xml:space="preserve"> </v>
      </c>
      <c r="T1077" s="3" t="str">
        <f t="shared" si="527"/>
        <v xml:space="preserve"> </v>
      </c>
      <c r="U1077" s="3" t="str">
        <f t="shared" si="528"/>
        <v xml:space="preserve"> </v>
      </c>
      <c r="V1077" s="3" t="str">
        <f t="shared" si="529"/>
        <v xml:space="preserve"> </v>
      </c>
      <c r="W1077" s="3" t="str">
        <f t="shared" si="530"/>
        <v xml:space="preserve"> </v>
      </c>
      <c r="X1077" s="3" t="str">
        <f t="shared" si="531"/>
        <v xml:space="preserve"> </v>
      </c>
      <c r="Y1077" s="3">
        <f t="shared" si="532"/>
        <v>0</v>
      </c>
      <c r="AA1077" s="16" t="str">
        <f t="shared" si="533"/>
        <v>UprStage</v>
      </c>
      <c r="AC1077" s="3">
        <f t="shared" si="534"/>
        <v>2.3982428571428556</v>
      </c>
      <c r="AD1077" s="3">
        <f t="shared" si="535"/>
        <v>19.801588161411491</v>
      </c>
      <c r="AE1077" s="3">
        <f t="shared" si="536"/>
        <v>2.4246571428571926</v>
      </c>
      <c r="AF1077" s="3">
        <f t="shared" si="538"/>
        <v>11.455876646353975</v>
      </c>
      <c r="AH1077" s="28">
        <f t="shared" si="539"/>
        <v>0.26300000000000001</v>
      </c>
      <c r="AI1077" s="28">
        <f t="shared" si="540"/>
        <v>2.5446900494077322E-4</v>
      </c>
      <c r="AJ1077" s="40">
        <f t="shared" si="537"/>
        <v>1.1455876646353974E-2</v>
      </c>
      <c r="AK1077" s="28"/>
      <c r="AM1077" s="14">
        <f>Rho_Coef0+Rho_Coef1*Solution!I1077+Rho_Coef2*Solution!I1077^2</f>
        <v>0.94791546818033168</v>
      </c>
      <c r="AO1077" s="3" t="str">
        <f t="shared" si="518"/>
        <v xml:space="preserve"> </v>
      </c>
      <c r="AP1077" s="3" t="str">
        <f t="shared" si="519"/>
        <v xml:space="preserve"> </v>
      </c>
      <c r="AQ1077" s="3" t="str">
        <f t="shared" si="520"/>
        <v xml:space="preserve"> </v>
      </c>
      <c r="AR1077" s="3" t="str">
        <f t="shared" si="521"/>
        <v xml:space="preserve"> </v>
      </c>
    </row>
    <row r="1078" spans="1:44">
      <c r="A1078" s="3">
        <f t="shared" si="522"/>
        <v>10.749999999999815</v>
      </c>
      <c r="B1078" s="3">
        <f t="shared" si="542"/>
        <v>0</v>
      </c>
      <c r="C1078" s="3">
        <f t="shared" si="543"/>
        <v>4.8229000000000486</v>
      </c>
      <c r="D1078" s="14">
        <f t="shared" si="523"/>
        <v>-2.258229414982616E-3</v>
      </c>
      <c r="E1078" s="14">
        <f t="shared" si="516"/>
        <v>-0.1123437727139672</v>
      </c>
      <c r="F1078" s="14">
        <f t="shared" si="544"/>
        <v>-0.11460200212894982</v>
      </c>
      <c r="G1078" s="3">
        <f t="shared" si="517"/>
        <v>-10.003774103610294</v>
      </c>
      <c r="H1078" s="3">
        <f t="shared" si="545"/>
        <v>7.4712917622936006</v>
      </c>
      <c r="I1078" s="3">
        <f t="shared" si="546"/>
        <v>553.9426092208854</v>
      </c>
      <c r="P1078" s="3" t="str">
        <f t="shared" si="541"/>
        <v xml:space="preserve"> </v>
      </c>
      <c r="Q1078" s="3" t="str">
        <f t="shared" si="524"/>
        <v xml:space="preserve"> </v>
      </c>
      <c r="R1078" s="3" t="str">
        <f t="shared" si="525"/>
        <v xml:space="preserve"> </v>
      </c>
      <c r="S1078" s="3" t="str">
        <f t="shared" si="526"/>
        <v xml:space="preserve"> </v>
      </c>
      <c r="T1078" s="3" t="str">
        <f t="shared" si="527"/>
        <v xml:space="preserve"> </v>
      </c>
      <c r="U1078" s="3" t="str">
        <f t="shared" si="528"/>
        <v xml:space="preserve"> </v>
      </c>
      <c r="V1078" s="3" t="str">
        <f t="shared" si="529"/>
        <v xml:space="preserve"> </v>
      </c>
      <c r="W1078" s="3" t="str">
        <f t="shared" si="530"/>
        <v xml:space="preserve"> </v>
      </c>
      <c r="X1078" s="3" t="str">
        <f t="shared" si="531"/>
        <v xml:space="preserve"> </v>
      </c>
      <c r="Y1078" s="3">
        <f t="shared" si="532"/>
        <v>0</v>
      </c>
      <c r="AA1078" s="16" t="str">
        <f t="shared" si="533"/>
        <v>UprStage</v>
      </c>
      <c r="AC1078" s="3">
        <f t="shared" si="534"/>
        <v>2.3982428571428556</v>
      </c>
      <c r="AD1078" s="3">
        <f t="shared" si="535"/>
        <v>19.801588161411491</v>
      </c>
      <c r="AE1078" s="3">
        <f t="shared" si="536"/>
        <v>2.4246571428571926</v>
      </c>
      <c r="AF1078" s="3">
        <f t="shared" si="538"/>
        <v>11.455876646353975</v>
      </c>
      <c r="AH1078" s="28">
        <f t="shared" si="539"/>
        <v>0.26300000000000001</v>
      </c>
      <c r="AI1078" s="28">
        <f t="shared" si="540"/>
        <v>2.5446900494077322E-4</v>
      </c>
      <c r="AJ1078" s="40">
        <f t="shared" si="537"/>
        <v>1.1455876646353974E-2</v>
      </c>
      <c r="AK1078" s="28"/>
      <c r="AM1078" s="14">
        <f>Rho_Coef0+Rho_Coef1*Solution!I1078+Rho_Coef2*Solution!I1078^2</f>
        <v>0.94790853550064147</v>
      </c>
      <c r="AO1078" s="3" t="str">
        <f t="shared" si="518"/>
        <v xml:space="preserve"> </v>
      </c>
      <c r="AP1078" s="3" t="str">
        <f t="shared" si="519"/>
        <v xml:space="preserve"> </v>
      </c>
      <c r="AQ1078" s="3" t="str">
        <f t="shared" si="520"/>
        <v xml:space="preserve"> </v>
      </c>
      <c r="AR1078" s="3" t="str">
        <f t="shared" si="521"/>
        <v xml:space="preserve"> </v>
      </c>
    </row>
    <row r="1079" spans="1:44">
      <c r="A1079" s="3">
        <f t="shared" si="522"/>
        <v>10.759999999999815</v>
      </c>
      <c r="B1079" s="3">
        <f t="shared" si="542"/>
        <v>0</v>
      </c>
      <c r="C1079" s="3">
        <f t="shared" si="543"/>
        <v>4.8229000000000486</v>
      </c>
      <c r="D1079" s="14">
        <f t="shared" si="523"/>
        <v>-2.198144540620812E-3</v>
      </c>
      <c r="E1079" s="14">
        <f t="shared" si="516"/>
        <v>-0.1123437727139672</v>
      </c>
      <c r="F1079" s="14">
        <f t="shared" si="544"/>
        <v>-0.11454191725458801</v>
      </c>
      <c r="G1079" s="3">
        <f t="shared" si="517"/>
        <v>-9.9985292082420347</v>
      </c>
      <c r="H1079" s="3">
        <f t="shared" si="545"/>
        <v>7.3712540212574975</v>
      </c>
      <c r="I1079" s="3">
        <f t="shared" si="546"/>
        <v>554.01682221204794</v>
      </c>
      <c r="P1079" s="3" t="str">
        <f t="shared" si="541"/>
        <v xml:space="preserve"> </v>
      </c>
      <c r="Q1079" s="3" t="str">
        <f t="shared" si="524"/>
        <v xml:space="preserve"> </v>
      </c>
      <c r="R1079" s="3" t="str">
        <f t="shared" si="525"/>
        <v xml:space="preserve"> </v>
      </c>
      <c r="S1079" s="3" t="str">
        <f t="shared" si="526"/>
        <v xml:space="preserve"> </v>
      </c>
      <c r="T1079" s="3" t="str">
        <f t="shared" si="527"/>
        <v xml:space="preserve"> </v>
      </c>
      <c r="U1079" s="3" t="str">
        <f t="shared" si="528"/>
        <v xml:space="preserve"> </v>
      </c>
      <c r="V1079" s="3" t="str">
        <f t="shared" si="529"/>
        <v xml:space="preserve"> </v>
      </c>
      <c r="W1079" s="3" t="str">
        <f t="shared" si="530"/>
        <v xml:space="preserve"> </v>
      </c>
      <c r="X1079" s="3" t="str">
        <f t="shared" si="531"/>
        <v xml:space="preserve"> </v>
      </c>
      <c r="Y1079" s="3">
        <f t="shared" si="532"/>
        <v>0</v>
      </c>
      <c r="AA1079" s="16" t="str">
        <f t="shared" si="533"/>
        <v>UprStage</v>
      </c>
      <c r="AC1079" s="3">
        <f t="shared" si="534"/>
        <v>2.3982428571428556</v>
      </c>
      <c r="AD1079" s="3">
        <f t="shared" si="535"/>
        <v>19.801588161411491</v>
      </c>
      <c r="AE1079" s="3">
        <f t="shared" si="536"/>
        <v>2.4246571428571926</v>
      </c>
      <c r="AF1079" s="3">
        <f t="shared" si="538"/>
        <v>11.455876646353975</v>
      </c>
      <c r="AH1079" s="28">
        <f t="shared" si="539"/>
        <v>0.26300000000000001</v>
      </c>
      <c r="AI1079" s="28">
        <f t="shared" si="540"/>
        <v>2.5446900494077322E-4</v>
      </c>
      <c r="AJ1079" s="40">
        <f t="shared" si="537"/>
        <v>1.1455876646353974E-2</v>
      </c>
      <c r="AK1079" s="28"/>
      <c r="AM1079" s="14">
        <f>Rho_Coef0+Rho_Coef1*Solution!I1079+Rho_Coef2*Solution!I1079^2</f>
        <v>0.9479016950914898</v>
      </c>
      <c r="AO1079" s="3" t="str">
        <f t="shared" si="518"/>
        <v xml:space="preserve"> </v>
      </c>
      <c r="AP1079" s="3" t="str">
        <f t="shared" si="519"/>
        <v xml:space="preserve"> </v>
      </c>
      <c r="AQ1079" s="3" t="str">
        <f t="shared" si="520"/>
        <v xml:space="preserve"> </v>
      </c>
      <c r="AR1079" s="3" t="str">
        <f t="shared" si="521"/>
        <v xml:space="preserve"> </v>
      </c>
    </row>
    <row r="1080" spans="1:44">
      <c r="A1080" s="3">
        <f t="shared" si="522"/>
        <v>10.769999999999815</v>
      </c>
      <c r="B1080" s="3">
        <f t="shared" si="542"/>
        <v>0</v>
      </c>
      <c r="C1080" s="3">
        <f t="shared" si="543"/>
        <v>4.8229000000000486</v>
      </c>
      <c r="D1080" s="14">
        <f t="shared" si="523"/>
        <v>-2.1389013168544484E-3</v>
      </c>
      <c r="E1080" s="14">
        <f t="shared" si="516"/>
        <v>-0.1123437727139672</v>
      </c>
      <c r="F1080" s="14">
        <f t="shared" si="544"/>
        <v>-0.11448267403082164</v>
      </c>
      <c r="G1080" s="3">
        <f t="shared" si="517"/>
        <v>-9.9933577817685109</v>
      </c>
      <c r="H1080" s="3">
        <f t="shared" si="545"/>
        <v>7.2712687291750768</v>
      </c>
      <c r="I1080" s="3">
        <f t="shared" si="546"/>
        <v>554.09003508437138</v>
      </c>
      <c r="P1080" s="3" t="str">
        <f t="shared" si="541"/>
        <v xml:space="preserve"> </v>
      </c>
      <c r="Q1080" s="3" t="str">
        <f t="shared" si="524"/>
        <v xml:space="preserve"> </v>
      </c>
      <c r="R1080" s="3" t="str">
        <f t="shared" si="525"/>
        <v xml:space="preserve"> </v>
      </c>
      <c r="S1080" s="3" t="str">
        <f t="shared" si="526"/>
        <v xml:space="preserve"> </v>
      </c>
      <c r="T1080" s="3" t="str">
        <f t="shared" si="527"/>
        <v xml:space="preserve"> </v>
      </c>
      <c r="U1080" s="3" t="str">
        <f t="shared" si="528"/>
        <v xml:space="preserve"> </v>
      </c>
      <c r="V1080" s="3" t="str">
        <f t="shared" si="529"/>
        <v xml:space="preserve"> </v>
      </c>
      <c r="W1080" s="3" t="str">
        <f t="shared" si="530"/>
        <v xml:space="preserve"> </v>
      </c>
      <c r="X1080" s="3" t="str">
        <f t="shared" si="531"/>
        <v xml:space="preserve"> </v>
      </c>
      <c r="Y1080" s="3">
        <f t="shared" si="532"/>
        <v>0</v>
      </c>
      <c r="AA1080" s="16" t="str">
        <f t="shared" si="533"/>
        <v>UprStage</v>
      </c>
      <c r="AC1080" s="3">
        <f t="shared" si="534"/>
        <v>2.3982428571428556</v>
      </c>
      <c r="AD1080" s="3">
        <f t="shared" si="535"/>
        <v>19.801588161411491</v>
      </c>
      <c r="AE1080" s="3">
        <f t="shared" si="536"/>
        <v>2.4246571428571926</v>
      </c>
      <c r="AF1080" s="3">
        <f t="shared" si="538"/>
        <v>11.455876646353975</v>
      </c>
      <c r="AH1080" s="28">
        <f t="shared" si="539"/>
        <v>0.26300000000000001</v>
      </c>
      <c r="AI1080" s="28">
        <f t="shared" si="540"/>
        <v>2.5446900494077322E-4</v>
      </c>
      <c r="AJ1080" s="40">
        <f t="shared" si="537"/>
        <v>1.1455876646353974E-2</v>
      </c>
      <c r="AK1080" s="28"/>
      <c r="AM1080" s="14">
        <f>Rho_Coef0+Rho_Coef1*Solution!I1080+Rho_Coef2*Solution!I1080^2</f>
        <v>0.9478949469026775</v>
      </c>
      <c r="AO1080" s="3" t="str">
        <f t="shared" si="518"/>
        <v xml:space="preserve"> </v>
      </c>
      <c r="AP1080" s="3" t="str">
        <f t="shared" si="519"/>
        <v xml:space="preserve"> </v>
      </c>
      <c r="AQ1080" s="3" t="str">
        <f t="shared" si="520"/>
        <v xml:space="preserve"> </v>
      </c>
      <c r="AR1080" s="3" t="str">
        <f t="shared" si="521"/>
        <v xml:space="preserve"> </v>
      </c>
    </row>
    <row r="1081" spans="1:44">
      <c r="A1081" s="3">
        <f t="shared" si="522"/>
        <v>10.779999999999815</v>
      </c>
      <c r="B1081" s="3">
        <f t="shared" si="542"/>
        <v>0</v>
      </c>
      <c r="C1081" s="3">
        <f t="shared" si="543"/>
        <v>4.8229000000000486</v>
      </c>
      <c r="D1081" s="14">
        <f t="shared" si="523"/>
        <v>-2.0804980089025064E-3</v>
      </c>
      <c r="E1081" s="14">
        <f t="shared" si="516"/>
        <v>-0.1123437727139672</v>
      </c>
      <c r="F1081" s="14">
        <f t="shared" si="544"/>
        <v>-0.1144242707228697</v>
      </c>
      <c r="G1081" s="3">
        <f t="shared" si="517"/>
        <v>-9.9882596727581863</v>
      </c>
      <c r="H1081" s="3">
        <f t="shared" si="545"/>
        <v>7.1713351513573915</v>
      </c>
      <c r="I1081" s="3">
        <f t="shared" si="546"/>
        <v>554.16224835867945</v>
      </c>
      <c r="P1081" s="3" t="str">
        <f t="shared" si="541"/>
        <v xml:space="preserve"> </v>
      </c>
      <c r="Q1081" s="3" t="str">
        <f t="shared" si="524"/>
        <v xml:space="preserve"> </v>
      </c>
      <c r="R1081" s="3" t="str">
        <f t="shared" si="525"/>
        <v xml:space="preserve"> </v>
      </c>
      <c r="S1081" s="3" t="str">
        <f t="shared" si="526"/>
        <v xml:space="preserve"> </v>
      </c>
      <c r="T1081" s="3" t="str">
        <f t="shared" si="527"/>
        <v xml:space="preserve"> </v>
      </c>
      <c r="U1081" s="3" t="str">
        <f t="shared" si="528"/>
        <v xml:space="preserve"> </v>
      </c>
      <c r="V1081" s="3" t="str">
        <f t="shared" si="529"/>
        <v xml:space="preserve"> </v>
      </c>
      <c r="W1081" s="3" t="str">
        <f t="shared" si="530"/>
        <v xml:space="preserve"> </v>
      </c>
      <c r="X1081" s="3" t="str">
        <f t="shared" si="531"/>
        <v xml:space="preserve"> </v>
      </c>
      <c r="Y1081" s="3">
        <f t="shared" si="532"/>
        <v>0</v>
      </c>
      <c r="AA1081" s="16" t="str">
        <f t="shared" si="533"/>
        <v>UprStage</v>
      </c>
      <c r="AC1081" s="3">
        <f t="shared" si="534"/>
        <v>2.3982428571428556</v>
      </c>
      <c r="AD1081" s="3">
        <f t="shared" si="535"/>
        <v>19.801588161411491</v>
      </c>
      <c r="AE1081" s="3">
        <f t="shared" si="536"/>
        <v>2.4246571428571926</v>
      </c>
      <c r="AF1081" s="3">
        <f t="shared" si="538"/>
        <v>11.455876646353975</v>
      </c>
      <c r="AH1081" s="28">
        <f t="shared" si="539"/>
        <v>0.26300000000000001</v>
      </c>
      <c r="AI1081" s="28">
        <f t="shared" si="540"/>
        <v>2.5446900494077322E-4</v>
      </c>
      <c r="AJ1081" s="40">
        <f t="shared" si="537"/>
        <v>1.1455876646353974E-2</v>
      </c>
      <c r="AK1081" s="28"/>
      <c r="AM1081" s="14">
        <f>Rho_Coef0+Rho_Coef1*Solution!I1081+Rho_Coef2*Solution!I1081^2</f>
        <v>0.94788829088470483</v>
      </c>
      <c r="AO1081" s="3" t="str">
        <f t="shared" si="518"/>
        <v xml:space="preserve"> </v>
      </c>
      <c r="AP1081" s="3" t="str">
        <f t="shared" si="519"/>
        <v xml:space="preserve"> </v>
      </c>
      <c r="AQ1081" s="3" t="str">
        <f t="shared" si="520"/>
        <v xml:space="preserve"> </v>
      </c>
      <c r="AR1081" s="3" t="str">
        <f t="shared" si="521"/>
        <v xml:space="preserve"> </v>
      </c>
    </row>
    <row r="1082" spans="1:44">
      <c r="A1082" s="3">
        <f t="shared" si="522"/>
        <v>10.789999999999814</v>
      </c>
      <c r="B1082" s="3">
        <f t="shared" si="542"/>
        <v>0</v>
      </c>
      <c r="C1082" s="3">
        <f t="shared" si="543"/>
        <v>4.8229000000000486</v>
      </c>
      <c r="D1082" s="14">
        <f t="shared" si="523"/>
        <v>-2.022932907819281E-3</v>
      </c>
      <c r="E1082" s="14">
        <f t="shared" si="516"/>
        <v>-0.1123437727139672</v>
      </c>
      <c r="F1082" s="14">
        <f t="shared" si="544"/>
        <v>-0.11436670562178648</v>
      </c>
      <c r="G1082" s="3">
        <f t="shared" si="517"/>
        <v>-9.9832347320347257</v>
      </c>
      <c r="H1082" s="3">
        <f t="shared" si="545"/>
        <v>7.0714525546298095</v>
      </c>
      <c r="I1082" s="3">
        <f t="shared" si="546"/>
        <v>554.23346254845649</v>
      </c>
      <c r="P1082" s="3" t="str">
        <f t="shared" si="541"/>
        <v xml:space="preserve"> </v>
      </c>
      <c r="Q1082" s="3" t="str">
        <f t="shared" si="524"/>
        <v xml:space="preserve"> </v>
      </c>
      <c r="R1082" s="3" t="str">
        <f t="shared" si="525"/>
        <v xml:space="preserve"> </v>
      </c>
      <c r="S1082" s="3" t="str">
        <f t="shared" si="526"/>
        <v xml:space="preserve"> </v>
      </c>
      <c r="T1082" s="3" t="str">
        <f t="shared" si="527"/>
        <v xml:space="preserve"> </v>
      </c>
      <c r="U1082" s="3" t="str">
        <f t="shared" si="528"/>
        <v xml:space="preserve"> </v>
      </c>
      <c r="V1082" s="3" t="str">
        <f t="shared" si="529"/>
        <v xml:space="preserve"> </v>
      </c>
      <c r="W1082" s="3" t="str">
        <f t="shared" si="530"/>
        <v xml:space="preserve"> </v>
      </c>
      <c r="X1082" s="3" t="str">
        <f t="shared" si="531"/>
        <v xml:space="preserve"> </v>
      </c>
      <c r="Y1082" s="3">
        <f t="shared" si="532"/>
        <v>0</v>
      </c>
      <c r="AA1082" s="16" t="str">
        <f t="shared" si="533"/>
        <v>UprStage</v>
      </c>
      <c r="AC1082" s="3">
        <f t="shared" si="534"/>
        <v>2.3982428571428556</v>
      </c>
      <c r="AD1082" s="3">
        <f t="shared" si="535"/>
        <v>19.801588161411491</v>
      </c>
      <c r="AE1082" s="3">
        <f t="shared" si="536"/>
        <v>2.4246571428571926</v>
      </c>
      <c r="AF1082" s="3">
        <f t="shared" si="538"/>
        <v>11.455876646353975</v>
      </c>
      <c r="AH1082" s="28">
        <f t="shared" si="539"/>
        <v>0.26300000000000001</v>
      </c>
      <c r="AI1082" s="28">
        <f t="shared" si="540"/>
        <v>2.5446900494077322E-4</v>
      </c>
      <c r="AJ1082" s="40">
        <f t="shared" si="537"/>
        <v>1.1455876646353974E-2</v>
      </c>
      <c r="AK1082" s="28"/>
      <c r="AM1082" s="14">
        <f>Rho_Coef0+Rho_Coef1*Solution!I1082+Rho_Coef2*Solution!I1082^2</f>
        <v>0.94788172698877016</v>
      </c>
      <c r="AO1082" s="3" t="str">
        <f t="shared" si="518"/>
        <v xml:space="preserve"> </v>
      </c>
      <c r="AP1082" s="3" t="str">
        <f t="shared" si="519"/>
        <v xml:space="preserve"> </v>
      </c>
      <c r="AQ1082" s="3" t="str">
        <f t="shared" si="520"/>
        <v xml:space="preserve"> </v>
      </c>
      <c r="AR1082" s="3" t="str">
        <f t="shared" si="521"/>
        <v xml:space="preserve"> </v>
      </c>
    </row>
    <row r="1083" spans="1:44">
      <c r="A1083" s="3">
        <f t="shared" si="522"/>
        <v>10.799999999999814</v>
      </c>
      <c r="B1083" s="3">
        <f t="shared" si="542"/>
        <v>0</v>
      </c>
      <c r="C1083" s="3">
        <f t="shared" si="543"/>
        <v>4.8229000000000486</v>
      </c>
      <c r="D1083" s="14">
        <f t="shared" si="523"/>
        <v>-1.9662043303867965E-3</v>
      </c>
      <c r="E1083" s="14">
        <f t="shared" si="516"/>
        <v>-0.1123437727139672</v>
      </c>
      <c r="F1083" s="14">
        <f t="shared" si="544"/>
        <v>-0.114309977044354</v>
      </c>
      <c r="G1083" s="3">
        <f t="shared" si="517"/>
        <v>-9.9782828126675991</v>
      </c>
      <c r="H1083" s="3">
        <f t="shared" si="545"/>
        <v>6.9716202073094626</v>
      </c>
      <c r="I1083" s="3">
        <f t="shared" si="546"/>
        <v>554.30367815986222</v>
      </c>
      <c r="P1083" s="3" t="str">
        <f t="shared" si="541"/>
        <v xml:space="preserve"> </v>
      </c>
      <c r="Q1083" s="3" t="str">
        <f t="shared" si="524"/>
        <v xml:space="preserve"> </v>
      </c>
      <c r="R1083" s="3" t="str">
        <f t="shared" si="525"/>
        <v xml:space="preserve"> </v>
      </c>
      <c r="S1083" s="3" t="str">
        <f t="shared" si="526"/>
        <v xml:space="preserve"> </v>
      </c>
      <c r="T1083" s="3" t="str">
        <f t="shared" si="527"/>
        <v xml:space="preserve"> </v>
      </c>
      <c r="U1083" s="3" t="str">
        <f t="shared" si="528"/>
        <v xml:space="preserve"> </v>
      </c>
      <c r="V1083" s="3" t="str">
        <f t="shared" si="529"/>
        <v xml:space="preserve"> </v>
      </c>
      <c r="W1083" s="3" t="str">
        <f t="shared" si="530"/>
        <v xml:space="preserve"> </v>
      </c>
      <c r="X1083" s="3" t="str">
        <f t="shared" si="531"/>
        <v xml:space="preserve"> </v>
      </c>
      <c r="Y1083" s="3">
        <f t="shared" si="532"/>
        <v>0</v>
      </c>
      <c r="AA1083" s="16" t="str">
        <f t="shared" si="533"/>
        <v>UprStage</v>
      </c>
      <c r="AC1083" s="3">
        <f t="shared" si="534"/>
        <v>2.3982428571428556</v>
      </c>
      <c r="AD1083" s="3">
        <f t="shared" si="535"/>
        <v>19.801588161411491</v>
      </c>
      <c r="AE1083" s="3">
        <f t="shared" si="536"/>
        <v>2.4246571428571926</v>
      </c>
      <c r="AF1083" s="3">
        <f t="shared" si="538"/>
        <v>11.455876646353975</v>
      </c>
      <c r="AH1083" s="28">
        <f t="shared" si="539"/>
        <v>0.26300000000000001</v>
      </c>
      <c r="AI1083" s="28">
        <f t="shared" si="540"/>
        <v>2.5446900494077322E-4</v>
      </c>
      <c r="AJ1083" s="40">
        <f t="shared" si="537"/>
        <v>1.1455876646353974E-2</v>
      </c>
      <c r="AK1083" s="28"/>
      <c r="AM1083" s="14">
        <f>Rho_Coef0+Rho_Coef1*Solution!I1083+Rho_Coef2*Solution!I1083^2</f>
        <v>0.94787525516676818</v>
      </c>
      <c r="AO1083" s="3" t="str">
        <f t="shared" si="518"/>
        <v xml:space="preserve"> </v>
      </c>
      <c r="AP1083" s="3" t="str">
        <f t="shared" si="519"/>
        <v xml:space="preserve"> </v>
      </c>
      <c r="AQ1083" s="3" t="str">
        <f t="shared" si="520"/>
        <v xml:space="preserve"> </v>
      </c>
      <c r="AR1083" s="3" t="str">
        <f t="shared" si="521"/>
        <v xml:space="preserve"> </v>
      </c>
    </row>
    <row r="1084" spans="1:44">
      <c r="A1084" s="3">
        <f t="shared" si="522"/>
        <v>10.809999999999814</v>
      </c>
      <c r="B1084" s="3">
        <f t="shared" si="542"/>
        <v>0</v>
      </c>
      <c r="C1084" s="3">
        <f t="shared" si="543"/>
        <v>4.8229000000000486</v>
      </c>
      <c r="D1084" s="14">
        <f t="shared" si="523"/>
        <v>-1.9103106190089458E-3</v>
      </c>
      <c r="E1084" s="14">
        <f t="shared" si="516"/>
        <v>-0.1123437727139672</v>
      </c>
      <c r="F1084" s="14">
        <f t="shared" si="544"/>
        <v>-0.11425408333297614</v>
      </c>
      <c r="G1084" s="3">
        <f t="shared" si="517"/>
        <v>-9.9734037699628537</v>
      </c>
      <c r="H1084" s="3">
        <f t="shared" si="545"/>
        <v>6.8718373791827867</v>
      </c>
      <c r="I1084" s="3">
        <f t="shared" si="546"/>
        <v>554.37289569174686</v>
      </c>
      <c r="P1084" s="3" t="str">
        <f t="shared" si="541"/>
        <v xml:space="preserve"> </v>
      </c>
      <c r="Q1084" s="3" t="str">
        <f t="shared" si="524"/>
        <v xml:space="preserve"> </v>
      </c>
      <c r="R1084" s="3" t="str">
        <f t="shared" si="525"/>
        <v xml:space="preserve"> </v>
      </c>
      <c r="S1084" s="3" t="str">
        <f t="shared" si="526"/>
        <v xml:space="preserve"> </v>
      </c>
      <c r="T1084" s="3" t="str">
        <f t="shared" si="527"/>
        <v xml:space="preserve"> </v>
      </c>
      <c r="U1084" s="3" t="str">
        <f t="shared" si="528"/>
        <v xml:space="preserve"> </v>
      </c>
      <c r="V1084" s="3" t="str">
        <f t="shared" si="529"/>
        <v xml:space="preserve"> </v>
      </c>
      <c r="W1084" s="3" t="str">
        <f t="shared" si="530"/>
        <v xml:space="preserve"> </v>
      </c>
      <c r="X1084" s="3" t="str">
        <f t="shared" si="531"/>
        <v xml:space="preserve"> </v>
      </c>
      <c r="Y1084" s="3">
        <f t="shared" si="532"/>
        <v>0</v>
      </c>
      <c r="AA1084" s="16" t="str">
        <f t="shared" si="533"/>
        <v>UprStage</v>
      </c>
      <c r="AC1084" s="3">
        <f t="shared" si="534"/>
        <v>2.3982428571428556</v>
      </c>
      <c r="AD1084" s="3">
        <f t="shared" si="535"/>
        <v>19.801588161411491</v>
      </c>
      <c r="AE1084" s="3">
        <f t="shared" si="536"/>
        <v>2.4246571428571926</v>
      </c>
      <c r="AF1084" s="3">
        <f t="shared" si="538"/>
        <v>11.455876646353975</v>
      </c>
      <c r="AH1084" s="28">
        <f t="shared" si="539"/>
        <v>0.26300000000000001</v>
      </c>
      <c r="AI1084" s="28">
        <f t="shared" si="540"/>
        <v>2.5446900494077322E-4</v>
      </c>
      <c r="AJ1084" s="40">
        <f t="shared" si="537"/>
        <v>1.1455876646353974E-2</v>
      </c>
      <c r="AK1084" s="28"/>
      <c r="AM1084" s="14">
        <f>Rho_Coef0+Rho_Coef1*Solution!I1084+Rho_Coef2*Solution!I1084^2</f>
        <v>0.94786887537128828</v>
      </c>
      <c r="AO1084" s="3" t="str">
        <f t="shared" si="518"/>
        <v xml:space="preserve"> </v>
      </c>
      <c r="AP1084" s="3" t="str">
        <f t="shared" si="519"/>
        <v xml:space="preserve"> </v>
      </c>
      <c r="AQ1084" s="3" t="str">
        <f t="shared" si="520"/>
        <v xml:space="preserve"> </v>
      </c>
      <c r="AR1084" s="3" t="str">
        <f t="shared" si="521"/>
        <v xml:space="preserve"> </v>
      </c>
    </row>
    <row r="1085" spans="1:44">
      <c r="A1085" s="3">
        <f t="shared" si="522"/>
        <v>10.819999999999814</v>
      </c>
      <c r="B1085" s="3">
        <f t="shared" si="542"/>
        <v>0</v>
      </c>
      <c r="C1085" s="3">
        <f t="shared" si="543"/>
        <v>4.8229000000000486</v>
      </c>
      <c r="D1085" s="14">
        <f t="shared" si="523"/>
        <v>-1.8552501416073484E-3</v>
      </c>
      <c r="E1085" s="14">
        <f t="shared" si="516"/>
        <v>-0.1123437727139672</v>
      </c>
      <c r="F1085" s="14">
        <f t="shared" si="544"/>
        <v>-0.11419902285557455</v>
      </c>
      <c r="G1085" s="3">
        <f t="shared" si="517"/>
        <v>-9.9685974614540136</v>
      </c>
      <c r="H1085" s="3">
        <f t="shared" si="545"/>
        <v>6.7721033414831577</v>
      </c>
      <c r="I1085" s="3">
        <f t="shared" si="546"/>
        <v>554.4411156356656</v>
      </c>
      <c r="P1085" s="3" t="str">
        <f t="shared" si="541"/>
        <v xml:space="preserve"> </v>
      </c>
      <c r="Q1085" s="3" t="str">
        <f t="shared" si="524"/>
        <v xml:space="preserve"> </v>
      </c>
      <c r="R1085" s="3" t="str">
        <f t="shared" si="525"/>
        <v xml:space="preserve"> </v>
      </c>
      <c r="S1085" s="3" t="str">
        <f t="shared" si="526"/>
        <v xml:space="preserve"> </v>
      </c>
      <c r="T1085" s="3" t="str">
        <f t="shared" si="527"/>
        <v xml:space="preserve"> </v>
      </c>
      <c r="U1085" s="3" t="str">
        <f t="shared" si="528"/>
        <v xml:space="preserve"> </v>
      </c>
      <c r="V1085" s="3" t="str">
        <f t="shared" si="529"/>
        <v xml:space="preserve"> </v>
      </c>
      <c r="W1085" s="3" t="str">
        <f t="shared" si="530"/>
        <v xml:space="preserve"> </v>
      </c>
      <c r="X1085" s="3" t="str">
        <f t="shared" si="531"/>
        <v xml:space="preserve"> </v>
      </c>
      <c r="Y1085" s="3">
        <f t="shared" si="532"/>
        <v>0</v>
      </c>
      <c r="AA1085" s="16" t="str">
        <f t="shared" si="533"/>
        <v>UprStage</v>
      </c>
      <c r="AC1085" s="3">
        <f t="shared" si="534"/>
        <v>2.3982428571428556</v>
      </c>
      <c r="AD1085" s="3">
        <f t="shared" si="535"/>
        <v>19.801588161411491</v>
      </c>
      <c r="AE1085" s="3">
        <f t="shared" si="536"/>
        <v>2.4246571428571926</v>
      </c>
      <c r="AF1085" s="3">
        <f t="shared" si="538"/>
        <v>11.455876646353975</v>
      </c>
      <c r="AH1085" s="28">
        <f t="shared" si="539"/>
        <v>0.26300000000000001</v>
      </c>
      <c r="AI1085" s="28">
        <f t="shared" si="540"/>
        <v>2.5446900494077322E-4</v>
      </c>
      <c r="AJ1085" s="40">
        <f t="shared" si="537"/>
        <v>1.1455876646353974E-2</v>
      </c>
      <c r="AK1085" s="28"/>
      <c r="AM1085" s="14">
        <f>Rho_Coef0+Rho_Coef1*Solution!I1085+Rho_Coef2*Solution!I1085^2</f>
        <v>0.94786258755561414</v>
      </c>
      <c r="AO1085" s="3" t="str">
        <f t="shared" si="518"/>
        <v xml:space="preserve"> </v>
      </c>
      <c r="AP1085" s="3" t="str">
        <f t="shared" si="519"/>
        <v xml:space="preserve"> </v>
      </c>
      <c r="AQ1085" s="3" t="str">
        <f t="shared" si="520"/>
        <v xml:space="preserve"> </v>
      </c>
      <c r="AR1085" s="3" t="str">
        <f t="shared" si="521"/>
        <v xml:space="preserve"> </v>
      </c>
    </row>
    <row r="1086" spans="1:44">
      <c r="A1086" s="3">
        <f t="shared" si="522"/>
        <v>10.829999999999814</v>
      </c>
      <c r="B1086" s="3">
        <f t="shared" si="542"/>
        <v>0</v>
      </c>
      <c r="C1086" s="3">
        <f t="shared" si="543"/>
        <v>4.8229000000000486</v>
      </c>
      <c r="D1086" s="14">
        <f t="shared" si="523"/>
        <v>-1.8010212915189052E-3</v>
      </c>
      <c r="E1086" s="14">
        <f t="shared" si="516"/>
        <v>-0.1123437727139672</v>
      </c>
      <c r="F1086" s="14">
        <f t="shared" si="544"/>
        <v>-0.11414479400548611</v>
      </c>
      <c r="G1086" s="3">
        <f t="shared" si="517"/>
        <v>-9.9638637468931375</v>
      </c>
      <c r="H1086" s="3">
        <f t="shared" si="545"/>
        <v>6.6724173668686175</v>
      </c>
      <c r="I1086" s="3">
        <f t="shared" si="546"/>
        <v>554.50833847589308</v>
      </c>
      <c r="P1086" s="3" t="str">
        <f t="shared" si="541"/>
        <v xml:space="preserve"> </v>
      </c>
      <c r="Q1086" s="3" t="str">
        <f t="shared" si="524"/>
        <v xml:space="preserve"> </v>
      </c>
      <c r="R1086" s="3" t="str">
        <f t="shared" si="525"/>
        <v xml:space="preserve"> </v>
      </c>
      <c r="S1086" s="3" t="str">
        <f t="shared" si="526"/>
        <v xml:space="preserve"> </v>
      </c>
      <c r="T1086" s="3" t="str">
        <f t="shared" si="527"/>
        <v xml:space="preserve"> </v>
      </c>
      <c r="U1086" s="3" t="str">
        <f t="shared" si="528"/>
        <v xml:space="preserve"> </v>
      </c>
      <c r="V1086" s="3" t="str">
        <f t="shared" si="529"/>
        <v xml:space="preserve"> </v>
      </c>
      <c r="W1086" s="3" t="str">
        <f t="shared" si="530"/>
        <v xml:space="preserve"> </v>
      </c>
      <c r="X1086" s="3" t="str">
        <f t="shared" si="531"/>
        <v xml:space="preserve"> </v>
      </c>
      <c r="Y1086" s="3">
        <f t="shared" si="532"/>
        <v>0</v>
      </c>
      <c r="AA1086" s="16" t="str">
        <f t="shared" si="533"/>
        <v>UprStage</v>
      </c>
      <c r="AC1086" s="3">
        <f t="shared" si="534"/>
        <v>2.3982428571428556</v>
      </c>
      <c r="AD1086" s="3">
        <f t="shared" si="535"/>
        <v>19.801588161411491</v>
      </c>
      <c r="AE1086" s="3">
        <f t="shared" si="536"/>
        <v>2.4246571428571926</v>
      </c>
      <c r="AF1086" s="3">
        <f t="shared" si="538"/>
        <v>11.455876646353975</v>
      </c>
      <c r="AH1086" s="28">
        <f t="shared" si="539"/>
        <v>0.26300000000000001</v>
      </c>
      <c r="AI1086" s="28">
        <f t="shared" si="540"/>
        <v>2.5446900494077322E-4</v>
      </c>
      <c r="AJ1086" s="40">
        <f t="shared" si="537"/>
        <v>1.1455876646353974E-2</v>
      </c>
      <c r="AK1086" s="28"/>
      <c r="AM1086" s="14">
        <f>Rho_Coef0+Rho_Coef1*Solution!I1086+Rho_Coef2*Solution!I1086^2</f>
        <v>0.94785639167372127</v>
      </c>
      <c r="AO1086" s="3" t="str">
        <f t="shared" si="518"/>
        <v xml:space="preserve"> </v>
      </c>
      <c r="AP1086" s="3" t="str">
        <f t="shared" si="519"/>
        <v xml:space="preserve"> </v>
      </c>
      <c r="AQ1086" s="3" t="str">
        <f t="shared" si="520"/>
        <v xml:space="preserve"> </v>
      </c>
      <c r="AR1086" s="3" t="str">
        <f t="shared" si="521"/>
        <v xml:space="preserve"> </v>
      </c>
    </row>
    <row r="1087" spans="1:44">
      <c r="A1087" s="3">
        <f t="shared" si="522"/>
        <v>10.839999999999813</v>
      </c>
      <c r="B1087" s="3">
        <f t="shared" si="542"/>
        <v>0</v>
      </c>
      <c r="C1087" s="3">
        <f t="shared" si="543"/>
        <v>4.8229000000000486</v>
      </c>
      <c r="D1087" s="14">
        <f t="shared" si="523"/>
        <v>-1.7476224873950476E-3</v>
      </c>
      <c r="E1087" s="14">
        <f t="shared" si="516"/>
        <v>-0.1123437727139672</v>
      </c>
      <c r="F1087" s="14">
        <f t="shared" si="544"/>
        <v>-0.11409139520136224</v>
      </c>
      <c r="G1087" s="3">
        <f t="shared" si="517"/>
        <v>-9.9592024882420294</v>
      </c>
      <c r="H1087" s="3">
        <f t="shared" si="545"/>
        <v>6.572778729399686</v>
      </c>
      <c r="I1087" s="3">
        <f t="shared" si="546"/>
        <v>554.57456468943735</v>
      </c>
      <c r="P1087" s="3" t="str">
        <f t="shared" si="541"/>
        <v xml:space="preserve"> </v>
      </c>
      <c r="Q1087" s="3" t="str">
        <f t="shared" si="524"/>
        <v xml:space="preserve"> </v>
      </c>
      <c r="R1087" s="3" t="str">
        <f t="shared" si="525"/>
        <v xml:space="preserve"> </v>
      </c>
      <c r="S1087" s="3" t="str">
        <f t="shared" si="526"/>
        <v xml:space="preserve"> </v>
      </c>
      <c r="T1087" s="3" t="str">
        <f t="shared" si="527"/>
        <v xml:space="preserve"> </v>
      </c>
      <c r="U1087" s="3" t="str">
        <f t="shared" si="528"/>
        <v xml:space="preserve"> </v>
      </c>
      <c r="V1087" s="3" t="str">
        <f t="shared" si="529"/>
        <v xml:space="preserve"> </v>
      </c>
      <c r="W1087" s="3" t="str">
        <f t="shared" si="530"/>
        <v xml:space="preserve"> </v>
      </c>
      <c r="X1087" s="3" t="str">
        <f t="shared" si="531"/>
        <v xml:space="preserve"> </v>
      </c>
      <c r="Y1087" s="3">
        <f t="shared" si="532"/>
        <v>0</v>
      </c>
      <c r="AA1087" s="16" t="str">
        <f t="shared" si="533"/>
        <v>UprStage</v>
      </c>
      <c r="AC1087" s="3">
        <f t="shared" si="534"/>
        <v>2.3982428571428556</v>
      </c>
      <c r="AD1087" s="3">
        <f t="shared" si="535"/>
        <v>19.801588161411491</v>
      </c>
      <c r="AE1087" s="3">
        <f t="shared" si="536"/>
        <v>2.4246571428571926</v>
      </c>
      <c r="AF1087" s="3">
        <f t="shared" si="538"/>
        <v>11.455876646353975</v>
      </c>
      <c r="AH1087" s="28">
        <f t="shared" si="539"/>
        <v>0.26300000000000001</v>
      </c>
      <c r="AI1087" s="28">
        <f t="shared" si="540"/>
        <v>2.5446900494077322E-4</v>
      </c>
      <c r="AJ1087" s="40">
        <f t="shared" si="537"/>
        <v>1.1455876646353974E-2</v>
      </c>
      <c r="AK1087" s="28"/>
      <c r="AM1087" s="14">
        <f>Rho_Coef0+Rho_Coef1*Solution!I1087+Rho_Coef2*Solution!I1087^2</f>
        <v>0.94785028768027624</v>
      </c>
      <c r="AO1087" s="3" t="str">
        <f t="shared" si="518"/>
        <v xml:space="preserve"> </v>
      </c>
      <c r="AP1087" s="3" t="str">
        <f t="shared" si="519"/>
        <v xml:space="preserve"> </v>
      </c>
      <c r="AQ1087" s="3" t="str">
        <f t="shared" si="520"/>
        <v xml:space="preserve"> </v>
      </c>
      <c r="AR1087" s="3" t="str">
        <f t="shared" si="521"/>
        <v xml:space="preserve"> </v>
      </c>
    </row>
    <row r="1088" spans="1:44">
      <c r="A1088" s="3">
        <f t="shared" si="522"/>
        <v>10.849999999999813</v>
      </c>
      <c r="B1088" s="3">
        <f t="shared" si="542"/>
        <v>0</v>
      </c>
      <c r="C1088" s="3">
        <f t="shared" si="543"/>
        <v>4.8229000000000486</v>
      </c>
      <c r="D1088" s="14">
        <f t="shared" si="523"/>
        <v>-1.6950521731026625E-3</v>
      </c>
      <c r="E1088" s="14">
        <f t="shared" si="516"/>
        <v>-0.1123437727139672</v>
      </c>
      <c r="F1088" s="14">
        <f t="shared" si="544"/>
        <v>-0.11403882488706986</v>
      </c>
      <c r="G1088" s="3">
        <f t="shared" si="517"/>
        <v>-9.9546135496635806</v>
      </c>
      <c r="H1088" s="3">
        <f t="shared" si="545"/>
        <v>6.473186704517266</v>
      </c>
      <c r="I1088" s="3">
        <f t="shared" si="546"/>
        <v>554.63979474605389</v>
      </c>
      <c r="P1088" s="3" t="str">
        <f t="shared" si="541"/>
        <v xml:space="preserve"> </v>
      </c>
      <c r="Q1088" s="3" t="str">
        <f t="shared" si="524"/>
        <v xml:space="preserve"> </v>
      </c>
      <c r="R1088" s="3" t="str">
        <f t="shared" si="525"/>
        <v xml:space="preserve"> </v>
      </c>
      <c r="S1088" s="3" t="str">
        <f t="shared" si="526"/>
        <v xml:space="preserve"> </v>
      </c>
      <c r="T1088" s="3" t="str">
        <f t="shared" si="527"/>
        <v xml:space="preserve"> </v>
      </c>
      <c r="U1088" s="3" t="str">
        <f t="shared" si="528"/>
        <v xml:space="preserve"> </v>
      </c>
      <c r="V1088" s="3" t="str">
        <f t="shared" si="529"/>
        <v xml:space="preserve"> </v>
      </c>
      <c r="W1088" s="3" t="str">
        <f t="shared" si="530"/>
        <v xml:space="preserve"> </v>
      </c>
      <c r="X1088" s="3" t="str">
        <f t="shared" si="531"/>
        <v xml:space="preserve"> </v>
      </c>
      <c r="Y1088" s="3">
        <f t="shared" si="532"/>
        <v>0</v>
      </c>
      <c r="AA1088" s="16" t="str">
        <f t="shared" si="533"/>
        <v>UprStage</v>
      </c>
      <c r="AC1088" s="3">
        <f t="shared" si="534"/>
        <v>2.3982428571428556</v>
      </c>
      <c r="AD1088" s="3">
        <f t="shared" si="535"/>
        <v>19.801588161411491</v>
      </c>
      <c r="AE1088" s="3">
        <f t="shared" si="536"/>
        <v>2.4246571428571926</v>
      </c>
      <c r="AF1088" s="3">
        <f t="shared" si="538"/>
        <v>11.455876646353975</v>
      </c>
      <c r="AH1088" s="28">
        <f t="shared" si="539"/>
        <v>0.26300000000000001</v>
      </c>
      <c r="AI1088" s="28">
        <f t="shared" si="540"/>
        <v>2.5446900494077322E-4</v>
      </c>
      <c r="AJ1088" s="40">
        <f t="shared" si="537"/>
        <v>1.1455876646353974E-2</v>
      </c>
      <c r="AK1088" s="28"/>
      <c r="AM1088" s="14">
        <f>Rho_Coef0+Rho_Coef1*Solution!I1088+Rho_Coef2*Solution!I1088^2</f>
        <v>0.94784427553063522</v>
      </c>
      <c r="AO1088" s="3" t="str">
        <f t="shared" si="518"/>
        <v xml:space="preserve"> </v>
      </c>
      <c r="AP1088" s="3" t="str">
        <f t="shared" si="519"/>
        <v xml:space="preserve"> </v>
      </c>
      <c r="AQ1088" s="3" t="str">
        <f t="shared" si="520"/>
        <v xml:space="preserve"> </v>
      </c>
      <c r="AR1088" s="3" t="str">
        <f t="shared" si="521"/>
        <v xml:space="preserve"> </v>
      </c>
    </row>
    <row r="1089" spans="1:44">
      <c r="A1089" s="3">
        <f t="shared" si="522"/>
        <v>10.859999999999813</v>
      </c>
      <c r="B1089" s="3">
        <f t="shared" si="542"/>
        <v>0</v>
      </c>
      <c r="C1089" s="3">
        <f t="shared" si="543"/>
        <v>4.8229000000000486</v>
      </c>
      <c r="D1089" s="14">
        <f t="shared" si="523"/>
        <v>-1.643308817626691E-3</v>
      </c>
      <c r="E1089" s="14">
        <f t="shared" si="516"/>
        <v>-0.1123437727139672</v>
      </c>
      <c r="F1089" s="14">
        <f t="shared" si="544"/>
        <v>-0.11398708153159388</v>
      </c>
      <c r="G1089" s="3">
        <f t="shared" si="517"/>
        <v>-9.9500967975132824</v>
      </c>
      <c r="H1089" s="3">
        <f t="shared" si="545"/>
        <v>6.3736405690206306</v>
      </c>
      <c r="I1089" s="3">
        <f t="shared" si="546"/>
        <v>554.70402910825919</v>
      </c>
      <c r="P1089" s="3" t="str">
        <f t="shared" si="541"/>
        <v xml:space="preserve"> </v>
      </c>
      <c r="Q1089" s="3" t="str">
        <f t="shared" si="524"/>
        <v xml:space="preserve"> </v>
      </c>
      <c r="R1089" s="3" t="str">
        <f t="shared" si="525"/>
        <v xml:space="preserve"> </v>
      </c>
      <c r="S1089" s="3" t="str">
        <f t="shared" si="526"/>
        <v xml:space="preserve"> </v>
      </c>
      <c r="T1089" s="3" t="str">
        <f t="shared" si="527"/>
        <v xml:space="preserve"> </v>
      </c>
      <c r="U1089" s="3" t="str">
        <f t="shared" si="528"/>
        <v xml:space="preserve"> </v>
      </c>
      <c r="V1089" s="3" t="str">
        <f t="shared" si="529"/>
        <v xml:space="preserve"> </v>
      </c>
      <c r="W1089" s="3" t="str">
        <f t="shared" si="530"/>
        <v xml:space="preserve"> </v>
      </c>
      <c r="X1089" s="3" t="str">
        <f t="shared" si="531"/>
        <v xml:space="preserve"> </v>
      </c>
      <c r="Y1089" s="3">
        <f t="shared" si="532"/>
        <v>0</v>
      </c>
      <c r="AA1089" s="16" t="str">
        <f t="shared" si="533"/>
        <v>UprStage</v>
      </c>
      <c r="AC1089" s="3">
        <f t="shared" si="534"/>
        <v>2.3982428571428556</v>
      </c>
      <c r="AD1089" s="3">
        <f t="shared" si="535"/>
        <v>19.801588161411491</v>
      </c>
      <c r="AE1089" s="3">
        <f t="shared" si="536"/>
        <v>2.4246571428571926</v>
      </c>
      <c r="AF1089" s="3">
        <f t="shared" si="538"/>
        <v>11.455876646353975</v>
      </c>
      <c r="AH1089" s="28">
        <f t="shared" si="539"/>
        <v>0.26300000000000001</v>
      </c>
      <c r="AI1089" s="28">
        <f t="shared" si="540"/>
        <v>2.5446900494077322E-4</v>
      </c>
      <c r="AJ1089" s="40">
        <f t="shared" si="537"/>
        <v>1.1455876646353974E-2</v>
      </c>
      <c r="AK1089" s="28"/>
      <c r="AM1089" s="14">
        <f>Rho_Coef0+Rho_Coef1*Solution!I1089+Rho_Coef2*Solution!I1089^2</f>
        <v>0.94783835518084292</v>
      </c>
      <c r="AO1089" s="3" t="str">
        <f t="shared" si="518"/>
        <v xml:space="preserve"> </v>
      </c>
      <c r="AP1089" s="3" t="str">
        <f t="shared" si="519"/>
        <v xml:space="preserve"> </v>
      </c>
      <c r="AQ1089" s="3" t="str">
        <f t="shared" si="520"/>
        <v xml:space="preserve"> </v>
      </c>
      <c r="AR1089" s="3" t="str">
        <f t="shared" si="521"/>
        <v xml:space="preserve"> </v>
      </c>
    </row>
    <row r="1090" spans="1:44">
      <c r="A1090" s="3">
        <f t="shared" si="522"/>
        <v>10.869999999999813</v>
      </c>
      <c r="B1090" s="3">
        <f t="shared" si="542"/>
        <v>0</v>
      </c>
      <c r="C1090" s="3">
        <f t="shared" si="543"/>
        <v>4.8229000000000486</v>
      </c>
      <c r="D1090" s="14">
        <f t="shared" si="523"/>
        <v>-1.5923909149743857E-3</v>
      </c>
      <c r="E1090" s="14">
        <f t="shared" si="516"/>
        <v>-0.1123437727139672</v>
      </c>
      <c r="F1090" s="14">
        <f t="shared" si="544"/>
        <v>-0.11393616362894159</v>
      </c>
      <c r="G1090" s="3">
        <f t="shared" si="517"/>
        <v>-9.9456521003308538</v>
      </c>
      <c r="H1090" s="3">
        <f t="shared" si="545"/>
        <v>6.2741396010454977</v>
      </c>
      <c r="I1090" s="3">
        <f t="shared" si="546"/>
        <v>554.76726823134436</v>
      </c>
      <c r="P1090" s="3" t="str">
        <f t="shared" si="541"/>
        <v xml:space="preserve"> </v>
      </c>
      <c r="Q1090" s="3" t="str">
        <f t="shared" si="524"/>
        <v xml:space="preserve"> </v>
      </c>
      <c r="R1090" s="3" t="str">
        <f t="shared" si="525"/>
        <v xml:space="preserve"> </v>
      </c>
      <c r="S1090" s="3" t="str">
        <f t="shared" si="526"/>
        <v xml:space="preserve"> </v>
      </c>
      <c r="T1090" s="3" t="str">
        <f t="shared" si="527"/>
        <v xml:space="preserve"> </v>
      </c>
      <c r="U1090" s="3" t="str">
        <f t="shared" si="528"/>
        <v xml:space="preserve"> </v>
      </c>
      <c r="V1090" s="3" t="str">
        <f t="shared" si="529"/>
        <v xml:space="preserve"> </v>
      </c>
      <c r="W1090" s="3" t="str">
        <f t="shared" si="530"/>
        <v xml:space="preserve"> </v>
      </c>
      <c r="X1090" s="3" t="str">
        <f t="shared" si="531"/>
        <v xml:space="preserve"> </v>
      </c>
      <c r="Y1090" s="3">
        <f t="shared" si="532"/>
        <v>0</v>
      </c>
      <c r="AA1090" s="16" t="str">
        <f t="shared" si="533"/>
        <v>UprStage</v>
      </c>
      <c r="AC1090" s="3">
        <f t="shared" si="534"/>
        <v>2.3982428571428556</v>
      </c>
      <c r="AD1090" s="3">
        <f t="shared" si="535"/>
        <v>19.801588161411491</v>
      </c>
      <c r="AE1090" s="3">
        <f t="shared" si="536"/>
        <v>2.4246571428571926</v>
      </c>
      <c r="AF1090" s="3">
        <f t="shared" si="538"/>
        <v>11.455876646353975</v>
      </c>
      <c r="AH1090" s="28">
        <f t="shared" si="539"/>
        <v>0.26300000000000001</v>
      </c>
      <c r="AI1090" s="28">
        <f t="shared" si="540"/>
        <v>2.5446900494077322E-4</v>
      </c>
      <c r="AJ1090" s="40">
        <f t="shared" si="537"/>
        <v>1.1455876646353974E-2</v>
      </c>
      <c r="AK1090" s="28"/>
      <c r="AM1090" s="14">
        <f>Rho_Coef0+Rho_Coef1*Solution!I1090+Rho_Coef2*Solution!I1090^2</f>
        <v>0.94783252658763051</v>
      </c>
      <c r="AO1090" s="3" t="str">
        <f t="shared" si="518"/>
        <v xml:space="preserve"> </v>
      </c>
      <c r="AP1090" s="3" t="str">
        <f t="shared" si="519"/>
        <v xml:space="preserve"> </v>
      </c>
      <c r="AQ1090" s="3" t="str">
        <f t="shared" si="520"/>
        <v xml:space="preserve"> </v>
      </c>
      <c r="AR1090" s="3" t="str">
        <f t="shared" si="521"/>
        <v xml:space="preserve"> </v>
      </c>
    </row>
    <row r="1091" spans="1:44">
      <c r="A1091" s="3">
        <f t="shared" si="522"/>
        <v>10.879999999999812</v>
      </c>
      <c r="B1091" s="3">
        <f t="shared" si="542"/>
        <v>0</v>
      </c>
      <c r="C1091" s="3">
        <f t="shared" si="543"/>
        <v>4.8229000000000486</v>
      </c>
      <c r="D1091" s="14">
        <f t="shared" si="523"/>
        <v>-1.5422969840812107E-3</v>
      </c>
      <c r="E1091" s="14">
        <f t="shared" ref="E1091:E1154" si="547">-Grav*AJ1091</f>
        <v>-0.1123437727139672</v>
      </c>
      <c r="F1091" s="14">
        <f t="shared" si="544"/>
        <v>-0.1138860696980484</v>
      </c>
      <c r="G1091" s="3">
        <f t="shared" ref="G1091:G1154" si="548">F1091/AJ1091</f>
        <v>-9.9412793288320334</v>
      </c>
      <c r="H1091" s="3">
        <f t="shared" si="545"/>
        <v>6.1746830800421888</v>
      </c>
      <c r="I1091" s="3">
        <f t="shared" si="546"/>
        <v>554.82951256338833</v>
      </c>
      <c r="P1091" s="3" t="str">
        <f t="shared" si="541"/>
        <v xml:space="preserve"> </v>
      </c>
      <c r="Q1091" s="3" t="str">
        <f t="shared" si="524"/>
        <v xml:space="preserve"> </v>
      </c>
      <c r="R1091" s="3" t="str">
        <f t="shared" si="525"/>
        <v xml:space="preserve"> </v>
      </c>
      <c r="S1091" s="3" t="str">
        <f t="shared" si="526"/>
        <v xml:space="preserve"> </v>
      </c>
      <c r="T1091" s="3" t="str">
        <f t="shared" si="527"/>
        <v xml:space="preserve"> </v>
      </c>
      <c r="U1091" s="3" t="str">
        <f t="shared" si="528"/>
        <v xml:space="preserve"> </v>
      </c>
      <c r="V1091" s="3" t="str">
        <f t="shared" si="529"/>
        <v xml:space="preserve"> </v>
      </c>
      <c r="W1091" s="3" t="str">
        <f t="shared" si="530"/>
        <v xml:space="preserve"> </v>
      </c>
      <c r="X1091" s="3" t="str">
        <f t="shared" si="531"/>
        <v xml:space="preserve"> </v>
      </c>
      <c r="Y1091" s="3">
        <f t="shared" si="532"/>
        <v>0</v>
      </c>
      <c r="AA1091" s="16" t="str">
        <f t="shared" si="533"/>
        <v>UprStage</v>
      </c>
      <c r="AC1091" s="3">
        <f t="shared" si="534"/>
        <v>2.3982428571428556</v>
      </c>
      <c r="AD1091" s="3">
        <f t="shared" si="535"/>
        <v>19.801588161411491</v>
      </c>
      <c r="AE1091" s="3">
        <f t="shared" si="536"/>
        <v>2.4246571428571926</v>
      </c>
      <c r="AF1091" s="3">
        <f t="shared" si="538"/>
        <v>11.455876646353975</v>
      </c>
      <c r="AH1091" s="28">
        <f t="shared" si="539"/>
        <v>0.26300000000000001</v>
      </c>
      <c r="AI1091" s="28">
        <f t="shared" si="540"/>
        <v>2.5446900494077322E-4</v>
      </c>
      <c r="AJ1091" s="40">
        <f t="shared" si="537"/>
        <v>1.1455876646353974E-2</v>
      </c>
      <c r="AK1091" s="28"/>
      <c r="AM1091" s="14">
        <f>Rho_Coef0+Rho_Coef1*Solution!I1091+Rho_Coef2*Solution!I1091^2</f>
        <v>0.9478267897084155</v>
      </c>
      <c r="AO1091" s="3" t="str">
        <f t="shared" ref="AO1091:AO1154" si="549">IF(ABS($A1091-$L$7)&lt;0.5*DeltaT,$H1091," ")</f>
        <v xml:space="preserve"> </v>
      </c>
      <c r="AP1091" s="3" t="str">
        <f t="shared" ref="AP1091:AP1154" si="550">IF(ABS($A1091-$L$7)&lt;0.5*DeltaT,$I1091," ")</f>
        <v xml:space="preserve"> </v>
      </c>
      <c r="AQ1091" s="3" t="str">
        <f t="shared" ref="AQ1091:AQ1154" si="551">IF(ABS($A1091-$L$9)&lt;0.5*DeltaT,$H1091," ")</f>
        <v xml:space="preserve"> </v>
      </c>
      <c r="AR1091" s="3" t="str">
        <f t="shared" ref="AR1091:AR1154" si="552">IF(ABS($A1091-$L$9)&lt;0.5*DeltaT,$I1091," ")</f>
        <v xml:space="preserve"> </v>
      </c>
    </row>
    <row r="1092" spans="1:44">
      <c r="A1092" s="3">
        <f t="shared" ref="A1092:A1155" si="553">A1091+DeltaT</f>
        <v>10.889999999999812</v>
      </c>
      <c r="B1092" s="3">
        <f t="shared" si="542"/>
        <v>0</v>
      </c>
      <c r="C1092" s="3">
        <f t="shared" si="543"/>
        <v>4.8229000000000486</v>
      </c>
      <c r="D1092" s="14">
        <f t="shared" ref="D1092:D1155" si="554">-SIGN(H1092)*(0.5*(Rho*AM1091)*H1092^2*AH1092*AI1092)</f>
        <v>-1.4930255687183875E-3</v>
      </c>
      <c r="E1092" s="14">
        <f t="shared" si="547"/>
        <v>-0.1123437727139672</v>
      </c>
      <c r="F1092" s="14">
        <f t="shared" si="544"/>
        <v>-0.11383679828268559</v>
      </c>
      <c r="G1092" s="3">
        <f t="shared" si="548"/>
        <v>-9.9369783559005125</v>
      </c>
      <c r="H1092" s="3">
        <f t="shared" si="545"/>
        <v>6.0752702867538684</v>
      </c>
      <c r="I1092" s="3">
        <f t="shared" si="546"/>
        <v>554.89076254527095</v>
      </c>
      <c r="P1092" s="3" t="str">
        <f t="shared" si="541"/>
        <v xml:space="preserve"> </v>
      </c>
      <c r="Q1092" s="3" t="str">
        <f t="shared" ref="Q1092:Q1155" si="555">IF(($A1092&gt;$L$4)*AND($A1092&lt;=$L$5),$M$4+($A1092-$L$4)*$N$4," ")</f>
        <v xml:space="preserve"> </v>
      </c>
      <c r="R1092" s="3" t="str">
        <f t="shared" ref="R1092:R1155" si="556">IF(($A1092&gt;$L$5)*AND($A1092&lt;=$L$6),$M$5+($A1092-$L$5)*$N$5," ")</f>
        <v xml:space="preserve"> </v>
      </c>
      <c r="S1092" s="3" t="str">
        <f t="shared" ref="S1092:S1155" si="557">IF(($A1092&gt;$L$6)*AND($A1092&lt;=$L$7),$M$6+($A1092-$L$6)*$N$6," ")</f>
        <v xml:space="preserve"> </v>
      </c>
      <c r="T1092" s="3" t="str">
        <f t="shared" ref="T1092:T1155" si="558">IF(($A1092&gt;$L$7)*AND($A1092&lt;=$L$9),0," ")</f>
        <v xml:space="preserve"> </v>
      </c>
      <c r="U1092" s="3" t="str">
        <f t="shared" ref="U1092:U1155" si="559">IF(($A1092&gt;$L$9)*AND($A1092&lt;=$L$10),$M$9+($A1092-$L$9)*$N$9," ")</f>
        <v xml:space="preserve"> </v>
      </c>
      <c r="V1092" s="3" t="str">
        <f t="shared" ref="V1092:V1155" si="560">IF(($A1092&gt;$L$10)*AND($A1092&lt;=$L$11),$M$10+($A1092-$L$10)*$N$10," ")</f>
        <v xml:space="preserve"> </v>
      </c>
      <c r="W1092" s="3" t="str">
        <f t="shared" ref="W1092:W1155" si="561">IF(($A1092&gt;$L$11)*AND($A1092&lt;=$L$12),$M$11+($A1092-$L$11)*$N$11," ")</f>
        <v xml:space="preserve"> </v>
      </c>
      <c r="X1092" s="3" t="str">
        <f t="shared" ref="X1092:X1155" si="562">IF(($A1092&gt;$L$12)*AND($A1092&lt;=$L$13),$M$12+($A1092-$L$12)*$N$12," ")</f>
        <v xml:space="preserve"> </v>
      </c>
      <c r="Y1092" s="3">
        <f t="shared" ref="Y1092:Y1155" si="563">IF(($A1092&gt;$L$13),0," ")</f>
        <v>0</v>
      </c>
      <c r="AA1092" s="16" t="str">
        <f t="shared" ref="AA1092:AA1155" si="564">IF($A1092&lt;$L$7,"Booster","UprStage")</f>
        <v>UprStage</v>
      </c>
      <c r="AC1092" s="3">
        <f t="shared" ref="AC1092:AC1155" si="565">IF($AA1092="Booster",AC1091+AVERAGE($B1091:$B1092)*DeltaT,AC1091)</f>
        <v>2.3982428571428556</v>
      </c>
      <c r="AD1092" s="3">
        <f t="shared" ref="AD1092:AD1155" si="566">$M$33+$M$34-$M$45*$AC1092</f>
        <v>19.801588161411491</v>
      </c>
      <c r="AE1092" s="3">
        <f t="shared" ref="AE1092:AE1155" si="567">IF($AA1092="UprStage",AE1091+AVERAGE($B1091:$B1092)*DeltaT,AE1091)</f>
        <v>2.4246571428571926</v>
      </c>
      <c r="AF1092" s="3">
        <f t="shared" si="538"/>
        <v>11.455876646353975</v>
      </c>
      <c r="AH1092" s="28">
        <f t="shared" si="539"/>
        <v>0.26300000000000001</v>
      </c>
      <c r="AI1092" s="28">
        <f t="shared" si="540"/>
        <v>2.5446900494077322E-4</v>
      </c>
      <c r="AJ1092" s="40">
        <f t="shared" ref="AJ1092:AJ1155" si="568">IF($AA1092="Booster",AD1092+AF1092,AF1092)/1000</f>
        <v>1.1455876646353974E-2</v>
      </c>
      <c r="AK1092" s="28"/>
      <c r="AM1092" s="14">
        <f>Rho_Coef0+Rho_Coef1*Solution!I1092+Rho_Coef2*Solution!I1092^2</f>
        <v>0.9478211445012994</v>
      </c>
      <c r="AO1092" s="3" t="str">
        <f t="shared" si="549"/>
        <v xml:space="preserve"> </v>
      </c>
      <c r="AP1092" s="3" t="str">
        <f t="shared" si="550"/>
        <v xml:space="preserve"> </v>
      </c>
      <c r="AQ1092" s="3" t="str">
        <f t="shared" si="551"/>
        <v xml:space="preserve"> </v>
      </c>
      <c r="AR1092" s="3" t="str">
        <f t="shared" si="552"/>
        <v xml:space="preserve"> </v>
      </c>
    </row>
    <row r="1093" spans="1:44">
      <c r="A1093" s="3">
        <f t="shared" si="553"/>
        <v>10.899999999999812</v>
      </c>
      <c r="B1093" s="3">
        <f t="shared" si="542"/>
        <v>0</v>
      </c>
      <c r="C1093" s="3">
        <f t="shared" si="543"/>
        <v>4.8229000000000486</v>
      </c>
      <c r="D1093" s="14">
        <f t="shared" si="554"/>
        <v>-1.4445752374020624E-3</v>
      </c>
      <c r="E1093" s="14">
        <f t="shared" si="547"/>
        <v>-0.1123437727139672</v>
      </c>
      <c r="F1093" s="14">
        <f t="shared" si="544"/>
        <v>-0.11378834795136926</v>
      </c>
      <c r="G1093" s="3">
        <f t="shared" si="548"/>
        <v>-9.932749056579997</v>
      </c>
      <c r="H1093" s="3">
        <f t="shared" si="545"/>
        <v>5.9759005031948629</v>
      </c>
      <c r="I1093" s="3">
        <f t="shared" si="546"/>
        <v>554.95101861068565</v>
      </c>
      <c r="P1093" s="3" t="str">
        <f t="shared" si="541"/>
        <v xml:space="preserve"> </v>
      </c>
      <c r="Q1093" s="3" t="str">
        <f t="shared" si="555"/>
        <v xml:space="preserve"> </v>
      </c>
      <c r="R1093" s="3" t="str">
        <f t="shared" si="556"/>
        <v xml:space="preserve"> </v>
      </c>
      <c r="S1093" s="3" t="str">
        <f t="shared" si="557"/>
        <v xml:space="preserve"> </v>
      </c>
      <c r="T1093" s="3" t="str">
        <f t="shared" si="558"/>
        <v xml:space="preserve"> </v>
      </c>
      <c r="U1093" s="3" t="str">
        <f t="shared" si="559"/>
        <v xml:space="preserve"> </v>
      </c>
      <c r="V1093" s="3" t="str">
        <f t="shared" si="560"/>
        <v xml:space="preserve"> </v>
      </c>
      <c r="W1093" s="3" t="str">
        <f t="shared" si="561"/>
        <v xml:space="preserve"> </v>
      </c>
      <c r="X1093" s="3" t="str">
        <f t="shared" si="562"/>
        <v xml:space="preserve"> </v>
      </c>
      <c r="Y1093" s="3">
        <f t="shared" si="563"/>
        <v>0</v>
      </c>
      <c r="AA1093" s="16" t="str">
        <f t="shared" si="564"/>
        <v>UprStage</v>
      </c>
      <c r="AC1093" s="3">
        <f t="shared" si="565"/>
        <v>2.3982428571428556</v>
      </c>
      <c r="AD1093" s="3">
        <f t="shared" si="566"/>
        <v>19.801588161411491</v>
      </c>
      <c r="AE1093" s="3">
        <f t="shared" si="567"/>
        <v>2.4246571428571926</v>
      </c>
      <c r="AF1093" s="3">
        <f t="shared" ref="AF1093:AF1156" si="569">$M$31+$M$32-$M$41*$AE1093</f>
        <v>11.455876646353975</v>
      </c>
      <c r="AH1093" s="28">
        <f t="shared" ref="AH1093:AH1156" si="570">IF($AA1093="Booster",$M$28,$M$21)</f>
        <v>0.26300000000000001</v>
      </c>
      <c r="AI1093" s="28">
        <f t="shared" ref="AI1093:AI1156" si="571">IF($AA1093="Booster",M$27,M$20)</f>
        <v>2.5446900494077322E-4</v>
      </c>
      <c r="AJ1093" s="40">
        <f t="shared" si="568"/>
        <v>1.1455876646353974E-2</v>
      </c>
      <c r="AK1093" s="28"/>
      <c r="AM1093" s="14">
        <f>Rho_Coef0+Rho_Coef1*Solution!I1093+Rho_Coef2*Solution!I1093^2</f>
        <v>0.94781559092506718</v>
      </c>
      <c r="AO1093" s="3" t="str">
        <f t="shared" si="549"/>
        <v xml:space="preserve"> </v>
      </c>
      <c r="AP1093" s="3" t="str">
        <f t="shared" si="550"/>
        <v xml:space="preserve"> </v>
      </c>
      <c r="AQ1093" s="3" t="str">
        <f t="shared" si="551"/>
        <v xml:space="preserve"> </v>
      </c>
      <c r="AR1093" s="3" t="str">
        <f t="shared" si="552"/>
        <v xml:space="preserve"> </v>
      </c>
    </row>
    <row r="1094" spans="1:44">
      <c r="A1094" s="3">
        <f t="shared" si="553"/>
        <v>10.909999999999812</v>
      </c>
      <c r="B1094" s="3">
        <f t="shared" si="542"/>
        <v>0</v>
      </c>
      <c r="C1094" s="3">
        <f t="shared" si="543"/>
        <v>4.8229000000000486</v>
      </c>
      <c r="D1094" s="14">
        <f t="shared" si="554"/>
        <v>-1.3969445833040971E-3</v>
      </c>
      <c r="E1094" s="14">
        <f t="shared" si="547"/>
        <v>-0.1123437727139672</v>
      </c>
      <c r="F1094" s="14">
        <f t="shared" si="544"/>
        <v>-0.1137407172972713</v>
      </c>
      <c r="G1094" s="3">
        <f t="shared" si="548"/>
        <v>-9.9285913080664319</v>
      </c>
      <c r="H1094" s="3">
        <f t="shared" si="545"/>
        <v>5.8765730126290627</v>
      </c>
      <c r="I1094" s="3">
        <f t="shared" si="546"/>
        <v>555.01028118615227</v>
      </c>
      <c r="P1094" s="3" t="str">
        <f t="shared" si="541"/>
        <v xml:space="preserve"> </v>
      </c>
      <c r="Q1094" s="3" t="str">
        <f t="shared" si="555"/>
        <v xml:space="preserve"> </v>
      </c>
      <c r="R1094" s="3" t="str">
        <f t="shared" si="556"/>
        <v xml:space="preserve"> </v>
      </c>
      <c r="S1094" s="3" t="str">
        <f t="shared" si="557"/>
        <v xml:space="preserve"> </v>
      </c>
      <c r="T1094" s="3" t="str">
        <f t="shared" si="558"/>
        <v xml:space="preserve"> </v>
      </c>
      <c r="U1094" s="3" t="str">
        <f t="shared" si="559"/>
        <v xml:space="preserve"> </v>
      </c>
      <c r="V1094" s="3" t="str">
        <f t="shared" si="560"/>
        <v xml:space="preserve"> </v>
      </c>
      <c r="W1094" s="3" t="str">
        <f t="shared" si="561"/>
        <v xml:space="preserve"> </v>
      </c>
      <c r="X1094" s="3" t="str">
        <f t="shared" si="562"/>
        <v xml:space="preserve"> </v>
      </c>
      <c r="Y1094" s="3">
        <f t="shared" si="563"/>
        <v>0</v>
      </c>
      <c r="AA1094" s="16" t="str">
        <f t="shared" si="564"/>
        <v>UprStage</v>
      </c>
      <c r="AC1094" s="3">
        <f t="shared" si="565"/>
        <v>2.3982428571428556</v>
      </c>
      <c r="AD1094" s="3">
        <f t="shared" si="566"/>
        <v>19.801588161411491</v>
      </c>
      <c r="AE1094" s="3">
        <f t="shared" si="567"/>
        <v>2.4246571428571926</v>
      </c>
      <c r="AF1094" s="3">
        <f t="shared" si="569"/>
        <v>11.455876646353975</v>
      </c>
      <c r="AH1094" s="28">
        <f t="shared" si="570"/>
        <v>0.26300000000000001</v>
      </c>
      <c r="AI1094" s="28">
        <f t="shared" si="571"/>
        <v>2.5446900494077322E-4</v>
      </c>
      <c r="AJ1094" s="40">
        <f t="shared" si="568"/>
        <v>1.1455876646353974E-2</v>
      </c>
      <c r="AK1094" s="28"/>
      <c r="AM1094" s="14">
        <f>Rho_Coef0+Rho_Coef1*Solution!I1094+Rho_Coef2*Solution!I1094^2</f>
        <v>0.94781012893918581</v>
      </c>
      <c r="AO1094" s="3" t="str">
        <f t="shared" si="549"/>
        <v xml:space="preserve"> </v>
      </c>
      <c r="AP1094" s="3" t="str">
        <f t="shared" si="550"/>
        <v xml:space="preserve"> </v>
      </c>
      <c r="AQ1094" s="3" t="str">
        <f t="shared" si="551"/>
        <v xml:space="preserve"> </v>
      </c>
      <c r="AR1094" s="3" t="str">
        <f t="shared" si="552"/>
        <v xml:space="preserve"> </v>
      </c>
    </row>
    <row r="1095" spans="1:44">
      <c r="A1095" s="3">
        <f t="shared" si="553"/>
        <v>10.919999999999812</v>
      </c>
      <c r="B1095" s="3">
        <f t="shared" si="542"/>
        <v>0</v>
      </c>
      <c r="C1095" s="3">
        <f t="shared" si="543"/>
        <v>4.8229000000000486</v>
      </c>
      <c r="D1095" s="14">
        <f t="shared" si="554"/>
        <v>-1.3501322241644645E-3</v>
      </c>
      <c r="E1095" s="14">
        <f t="shared" si="547"/>
        <v>-0.1123437727139672</v>
      </c>
      <c r="F1095" s="14">
        <f t="shared" si="544"/>
        <v>-0.11369390493813167</v>
      </c>
      <c r="G1095" s="3">
        <f t="shared" si="548"/>
        <v>-9.9245049897003454</v>
      </c>
      <c r="H1095" s="3">
        <f t="shared" si="545"/>
        <v>5.7772870995483983</v>
      </c>
      <c r="I1095" s="3">
        <f t="shared" si="546"/>
        <v>555.06855069102915</v>
      </c>
      <c r="P1095" s="3" t="str">
        <f t="shared" si="541"/>
        <v xml:space="preserve"> </v>
      </c>
      <c r="Q1095" s="3" t="str">
        <f t="shared" si="555"/>
        <v xml:space="preserve"> </v>
      </c>
      <c r="R1095" s="3" t="str">
        <f t="shared" si="556"/>
        <v xml:space="preserve"> </v>
      </c>
      <c r="S1095" s="3" t="str">
        <f t="shared" si="557"/>
        <v xml:space="preserve"> </v>
      </c>
      <c r="T1095" s="3" t="str">
        <f t="shared" si="558"/>
        <v xml:space="preserve"> </v>
      </c>
      <c r="U1095" s="3" t="str">
        <f t="shared" si="559"/>
        <v xml:space="preserve"> </v>
      </c>
      <c r="V1095" s="3" t="str">
        <f t="shared" si="560"/>
        <v xml:space="preserve"> </v>
      </c>
      <c r="W1095" s="3" t="str">
        <f t="shared" si="561"/>
        <v xml:space="preserve"> </v>
      </c>
      <c r="X1095" s="3" t="str">
        <f t="shared" si="562"/>
        <v xml:space="preserve"> </v>
      </c>
      <c r="Y1095" s="3">
        <f t="shared" si="563"/>
        <v>0</v>
      </c>
      <c r="AA1095" s="16" t="str">
        <f t="shared" si="564"/>
        <v>UprStage</v>
      </c>
      <c r="AC1095" s="3">
        <f t="shared" si="565"/>
        <v>2.3982428571428556</v>
      </c>
      <c r="AD1095" s="3">
        <f t="shared" si="566"/>
        <v>19.801588161411491</v>
      </c>
      <c r="AE1095" s="3">
        <f t="shared" si="567"/>
        <v>2.4246571428571926</v>
      </c>
      <c r="AF1095" s="3">
        <f t="shared" si="569"/>
        <v>11.455876646353975</v>
      </c>
      <c r="AH1095" s="28">
        <f t="shared" si="570"/>
        <v>0.26300000000000001</v>
      </c>
      <c r="AI1095" s="28">
        <f t="shared" si="571"/>
        <v>2.5446900494077322E-4</v>
      </c>
      <c r="AJ1095" s="40">
        <f t="shared" si="568"/>
        <v>1.1455876646353974E-2</v>
      </c>
      <c r="AK1095" s="28"/>
      <c r="AM1095" s="14">
        <f>Rho_Coef0+Rho_Coef1*Solution!I1095+Rho_Coef2*Solution!I1095^2</f>
        <v>0.9478047585038033</v>
      </c>
      <c r="AO1095" s="3" t="str">
        <f t="shared" si="549"/>
        <v xml:space="preserve"> </v>
      </c>
      <c r="AP1095" s="3" t="str">
        <f t="shared" si="550"/>
        <v xml:space="preserve"> </v>
      </c>
      <c r="AQ1095" s="3" t="str">
        <f t="shared" si="551"/>
        <v xml:space="preserve"> </v>
      </c>
      <c r="AR1095" s="3" t="str">
        <f t="shared" si="552"/>
        <v xml:space="preserve"> </v>
      </c>
    </row>
    <row r="1096" spans="1:44">
      <c r="A1096" s="3">
        <f t="shared" si="553"/>
        <v>10.929999999999811</v>
      </c>
      <c r="B1096" s="3">
        <f t="shared" si="542"/>
        <v>0</v>
      </c>
      <c r="C1096" s="3">
        <f t="shared" si="543"/>
        <v>4.8229000000000486</v>
      </c>
      <c r="D1096" s="14">
        <f t="shared" si="554"/>
        <v>-1.3041368022052454E-3</v>
      </c>
      <c r="E1096" s="14">
        <f t="shared" si="547"/>
        <v>-0.1123437727139672</v>
      </c>
      <c r="F1096" s="14">
        <f t="shared" si="544"/>
        <v>-0.11364790951617244</v>
      </c>
      <c r="G1096" s="3">
        <f t="shared" si="548"/>
        <v>-9.9204899829593405</v>
      </c>
      <c r="H1096" s="3">
        <f t="shared" si="545"/>
        <v>5.6780420496513946</v>
      </c>
      <c r="I1096" s="3">
        <f t="shared" si="546"/>
        <v>555.12582753752542</v>
      </c>
      <c r="P1096" s="3" t="str">
        <f t="shared" si="541"/>
        <v xml:space="preserve"> </v>
      </c>
      <c r="Q1096" s="3" t="str">
        <f t="shared" si="555"/>
        <v xml:space="preserve"> </v>
      </c>
      <c r="R1096" s="3" t="str">
        <f t="shared" si="556"/>
        <v xml:space="preserve"> </v>
      </c>
      <c r="S1096" s="3" t="str">
        <f t="shared" si="557"/>
        <v xml:space="preserve"> </v>
      </c>
      <c r="T1096" s="3" t="str">
        <f t="shared" si="558"/>
        <v xml:space="preserve"> </v>
      </c>
      <c r="U1096" s="3" t="str">
        <f t="shared" si="559"/>
        <v xml:space="preserve"> </v>
      </c>
      <c r="V1096" s="3" t="str">
        <f t="shared" si="560"/>
        <v xml:space="preserve"> </v>
      </c>
      <c r="W1096" s="3" t="str">
        <f t="shared" si="561"/>
        <v xml:space="preserve"> </v>
      </c>
      <c r="X1096" s="3" t="str">
        <f t="shared" si="562"/>
        <v xml:space="preserve"> </v>
      </c>
      <c r="Y1096" s="3">
        <f t="shared" si="563"/>
        <v>0</v>
      </c>
      <c r="AA1096" s="16" t="str">
        <f t="shared" si="564"/>
        <v>UprStage</v>
      </c>
      <c r="AC1096" s="3">
        <f t="shared" si="565"/>
        <v>2.3982428571428556</v>
      </c>
      <c r="AD1096" s="3">
        <f t="shared" si="566"/>
        <v>19.801588161411491</v>
      </c>
      <c r="AE1096" s="3">
        <f t="shared" si="567"/>
        <v>2.4246571428571926</v>
      </c>
      <c r="AF1096" s="3">
        <f t="shared" si="569"/>
        <v>11.455876646353975</v>
      </c>
      <c r="AH1096" s="28">
        <f t="shared" si="570"/>
        <v>0.26300000000000001</v>
      </c>
      <c r="AI1096" s="28">
        <f t="shared" si="571"/>
        <v>2.5446900494077322E-4</v>
      </c>
      <c r="AJ1096" s="40">
        <f t="shared" si="568"/>
        <v>1.1455876646353974E-2</v>
      </c>
      <c r="AK1096" s="28"/>
      <c r="AM1096" s="14">
        <f>Rho_Coef0+Rho_Coef1*Solution!I1096+Rho_Coef2*Solution!I1096^2</f>
        <v>0.94779947957974719</v>
      </c>
      <c r="AO1096" s="3" t="str">
        <f t="shared" si="549"/>
        <v xml:space="preserve"> </v>
      </c>
      <c r="AP1096" s="3" t="str">
        <f t="shared" si="550"/>
        <v xml:space="preserve"> </v>
      </c>
      <c r="AQ1096" s="3" t="str">
        <f t="shared" si="551"/>
        <v xml:space="preserve"> </v>
      </c>
      <c r="AR1096" s="3" t="str">
        <f t="shared" si="552"/>
        <v xml:space="preserve"> </v>
      </c>
    </row>
    <row r="1097" spans="1:44">
      <c r="A1097" s="3">
        <f t="shared" si="553"/>
        <v>10.939999999999811</v>
      </c>
      <c r="B1097" s="3">
        <f t="shared" si="542"/>
        <v>0</v>
      </c>
      <c r="C1097" s="3">
        <f t="shared" si="543"/>
        <v>4.8229000000000486</v>
      </c>
      <c r="D1097" s="14">
        <f t="shared" si="554"/>
        <v>-1.258956984046217E-3</v>
      </c>
      <c r="E1097" s="14">
        <f t="shared" si="547"/>
        <v>-0.1123437727139672</v>
      </c>
      <c r="F1097" s="14">
        <f t="shared" si="544"/>
        <v>-0.11360272969801341</v>
      </c>
      <c r="G1097" s="3">
        <f t="shared" si="548"/>
        <v>-9.9165461714507366</v>
      </c>
      <c r="H1097" s="3">
        <f t="shared" si="545"/>
        <v>5.5788371498218012</v>
      </c>
      <c r="I1097" s="3">
        <f t="shared" si="546"/>
        <v>555.18211213071334</v>
      </c>
      <c r="P1097" s="3" t="str">
        <f t="shared" si="541"/>
        <v xml:space="preserve"> </v>
      </c>
      <c r="Q1097" s="3" t="str">
        <f t="shared" si="555"/>
        <v xml:space="preserve"> </v>
      </c>
      <c r="R1097" s="3" t="str">
        <f t="shared" si="556"/>
        <v xml:space="preserve"> </v>
      </c>
      <c r="S1097" s="3" t="str">
        <f t="shared" si="557"/>
        <v xml:space="preserve"> </v>
      </c>
      <c r="T1097" s="3" t="str">
        <f t="shared" si="558"/>
        <v xml:space="preserve"> </v>
      </c>
      <c r="U1097" s="3" t="str">
        <f t="shared" si="559"/>
        <v xml:space="preserve"> </v>
      </c>
      <c r="V1097" s="3" t="str">
        <f t="shared" si="560"/>
        <v xml:space="preserve"> </v>
      </c>
      <c r="W1097" s="3" t="str">
        <f t="shared" si="561"/>
        <v xml:space="preserve"> </v>
      </c>
      <c r="X1097" s="3" t="str">
        <f t="shared" si="562"/>
        <v xml:space="preserve"> </v>
      </c>
      <c r="Y1097" s="3">
        <f t="shared" si="563"/>
        <v>0</v>
      </c>
      <c r="AA1097" s="16" t="str">
        <f t="shared" si="564"/>
        <v>UprStage</v>
      </c>
      <c r="AC1097" s="3">
        <f t="shared" si="565"/>
        <v>2.3982428571428556</v>
      </c>
      <c r="AD1097" s="3">
        <f t="shared" si="566"/>
        <v>19.801588161411491</v>
      </c>
      <c r="AE1097" s="3">
        <f t="shared" si="567"/>
        <v>2.4246571428571926</v>
      </c>
      <c r="AF1097" s="3">
        <f t="shared" si="569"/>
        <v>11.455876646353975</v>
      </c>
      <c r="AH1097" s="28">
        <f t="shared" si="570"/>
        <v>0.26300000000000001</v>
      </c>
      <c r="AI1097" s="28">
        <f t="shared" si="571"/>
        <v>2.5446900494077322E-4</v>
      </c>
      <c r="AJ1097" s="40">
        <f t="shared" si="568"/>
        <v>1.1455876646353974E-2</v>
      </c>
      <c r="AK1097" s="28"/>
      <c r="AM1097" s="14">
        <f>Rho_Coef0+Rho_Coef1*Solution!I1097+Rho_Coef2*Solution!I1097^2</f>
        <v>0.94779429212852362</v>
      </c>
      <c r="AO1097" s="3" t="str">
        <f t="shared" si="549"/>
        <v xml:space="preserve"> </v>
      </c>
      <c r="AP1097" s="3" t="str">
        <f t="shared" si="550"/>
        <v xml:space="preserve"> </v>
      </c>
      <c r="AQ1097" s="3" t="str">
        <f t="shared" si="551"/>
        <v xml:space="preserve"> </v>
      </c>
      <c r="AR1097" s="3" t="str">
        <f t="shared" si="552"/>
        <v xml:space="preserve"> </v>
      </c>
    </row>
    <row r="1098" spans="1:44">
      <c r="A1098" s="3">
        <f t="shared" si="553"/>
        <v>10.949999999999811</v>
      </c>
      <c r="B1098" s="3">
        <f t="shared" si="542"/>
        <v>0</v>
      </c>
      <c r="C1098" s="3">
        <f t="shared" si="543"/>
        <v>4.8229000000000486</v>
      </c>
      <c r="D1098" s="14">
        <f t="shared" si="554"/>
        <v>-1.214591460622017E-3</v>
      </c>
      <c r="E1098" s="14">
        <f t="shared" si="547"/>
        <v>-0.1123437727139672</v>
      </c>
      <c r="F1098" s="14">
        <f t="shared" si="544"/>
        <v>-0.11355836417458921</v>
      </c>
      <c r="G1098" s="3">
        <f t="shared" si="548"/>
        <v>-9.9126734409043316</v>
      </c>
      <c r="H1098" s="3">
        <f t="shared" si="545"/>
        <v>5.4796716881072935</v>
      </c>
      <c r="I1098" s="3">
        <f t="shared" si="546"/>
        <v>555.23740486853956</v>
      </c>
      <c r="P1098" s="3" t="str">
        <f t="shared" si="541"/>
        <v xml:space="preserve"> </v>
      </c>
      <c r="Q1098" s="3" t="str">
        <f t="shared" si="555"/>
        <v xml:space="preserve"> </v>
      </c>
      <c r="R1098" s="3" t="str">
        <f t="shared" si="556"/>
        <v xml:space="preserve"> </v>
      </c>
      <c r="S1098" s="3" t="str">
        <f t="shared" si="557"/>
        <v xml:space="preserve"> </v>
      </c>
      <c r="T1098" s="3" t="str">
        <f t="shared" si="558"/>
        <v xml:space="preserve"> </v>
      </c>
      <c r="U1098" s="3" t="str">
        <f t="shared" si="559"/>
        <v xml:space="preserve"> </v>
      </c>
      <c r="V1098" s="3" t="str">
        <f t="shared" si="560"/>
        <v xml:space="preserve"> </v>
      </c>
      <c r="W1098" s="3" t="str">
        <f t="shared" si="561"/>
        <v xml:space="preserve"> </v>
      </c>
      <c r="X1098" s="3" t="str">
        <f t="shared" si="562"/>
        <v xml:space="preserve"> </v>
      </c>
      <c r="Y1098" s="3">
        <f t="shared" si="563"/>
        <v>0</v>
      </c>
      <c r="AA1098" s="16" t="str">
        <f t="shared" si="564"/>
        <v>UprStage</v>
      </c>
      <c r="AC1098" s="3">
        <f t="shared" si="565"/>
        <v>2.3982428571428556</v>
      </c>
      <c r="AD1098" s="3">
        <f t="shared" si="566"/>
        <v>19.801588161411491</v>
      </c>
      <c r="AE1098" s="3">
        <f t="shared" si="567"/>
        <v>2.4246571428571926</v>
      </c>
      <c r="AF1098" s="3">
        <f t="shared" si="569"/>
        <v>11.455876646353975</v>
      </c>
      <c r="AH1098" s="28">
        <f t="shared" si="570"/>
        <v>0.26300000000000001</v>
      </c>
      <c r="AI1098" s="28">
        <f t="shared" si="571"/>
        <v>2.5446900494077322E-4</v>
      </c>
      <c r="AJ1098" s="40">
        <f t="shared" si="568"/>
        <v>1.1455876646353974E-2</v>
      </c>
      <c r="AK1098" s="28"/>
      <c r="AM1098" s="14">
        <f>Rho_Coef0+Rho_Coef1*Solution!I1098+Rho_Coef2*Solution!I1098^2</f>
        <v>0.94778919611231605</v>
      </c>
      <c r="AO1098" s="3" t="str">
        <f t="shared" si="549"/>
        <v xml:space="preserve"> </v>
      </c>
      <c r="AP1098" s="3" t="str">
        <f t="shared" si="550"/>
        <v xml:space="preserve"> </v>
      </c>
      <c r="AQ1098" s="3" t="str">
        <f t="shared" si="551"/>
        <v xml:space="preserve"> </v>
      </c>
      <c r="AR1098" s="3" t="str">
        <f t="shared" si="552"/>
        <v xml:space="preserve"> </v>
      </c>
    </row>
    <row r="1099" spans="1:44">
      <c r="A1099" s="3">
        <f t="shared" si="553"/>
        <v>10.959999999999811</v>
      </c>
      <c r="B1099" s="3">
        <f t="shared" si="542"/>
        <v>0</v>
      </c>
      <c r="C1099" s="3">
        <f t="shared" si="543"/>
        <v>4.8229000000000486</v>
      </c>
      <c r="D1099" s="14">
        <f t="shared" si="554"/>
        <v>-1.171038947100885E-3</v>
      </c>
      <c r="E1099" s="14">
        <f t="shared" si="547"/>
        <v>-0.1123437727139672</v>
      </c>
      <c r="F1099" s="14">
        <f t="shared" si="544"/>
        <v>-0.11351481166106808</v>
      </c>
      <c r="G1099" s="3">
        <f t="shared" si="548"/>
        <v>-9.9088716791653031</v>
      </c>
      <c r="H1099" s="3">
        <f t="shared" si="545"/>
        <v>5.3805449536982506</v>
      </c>
      <c r="I1099" s="3">
        <f t="shared" si="546"/>
        <v>555.2917061418367</v>
      </c>
      <c r="P1099" s="3" t="str">
        <f t="shared" si="541"/>
        <v xml:space="preserve"> </v>
      </c>
      <c r="Q1099" s="3" t="str">
        <f t="shared" si="555"/>
        <v xml:space="preserve"> </v>
      </c>
      <c r="R1099" s="3" t="str">
        <f t="shared" si="556"/>
        <v xml:space="preserve"> </v>
      </c>
      <c r="S1099" s="3" t="str">
        <f t="shared" si="557"/>
        <v xml:space="preserve"> </v>
      </c>
      <c r="T1099" s="3" t="str">
        <f t="shared" si="558"/>
        <v xml:space="preserve"> </v>
      </c>
      <c r="U1099" s="3" t="str">
        <f t="shared" si="559"/>
        <v xml:space="preserve"> </v>
      </c>
      <c r="V1099" s="3" t="str">
        <f t="shared" si="560"/>
        <v xml:space="preserve"> </v>
      </c>
      <c r="W1099" s="3" t="str">
        <f t="shared" si="561"/>
        <v xml:space="preserve"> </v>
      </c>
      <c r="X1099" s="3" t="str">
        <f t="shared" si="562"/>
        <v xml:space="preserve"> </v>
      </c>
      <c r="Y1099" s="3">
        <f t="shared" si="563"/>
        <v>0</v>
      </c>
      <c r="AA1099" s="16" t="str">
        <f t="shared" si="564"/>
        <v>UprStage</v>
      </c>
      <c r="AC1099" s="3">
        <f t="shared" si="565"/>
        <v>2.3982428571428556</v>
      </c>
      <c r="AD1099" s="3">
        <f t="shared" si="566"/>
        <v>19.801588161411491</v>
      </c>
      <c r="AE1099" s="3">
        <f t="shared" si="567"/>
        <v>2.4246571428571926</v>
      </c>
      <c r="AF1099" s="3">
        <f t="shared" si="569"/>
        <v>11.455876646353975</v>
      </c>
      <c r="AH1099" s="28">
        <f t="shared" si="570"/>
        <v>0.26300000000000001</v>
      </c>
      <c r="AI1099" s="28">
        <f t="shared" si="571"/>
        <v>2.5446900494077322E-4</v>
      </c>
      <c r="AJ1099" s="40">
        <f t="shared" si="568"/>
        <v>1.1455876646353974E-2</v>
      </c>
      <c r="AK1099" s="28"/>
      <c r="AM1099" s="14">
        <f>Rho_Coef0+Rho_Coef1*Solution!I1099+Rho_Coef2*Solution!I1099^2</f>
        <v>0.94778419149398441</v>
      </c>
      <c r="AO1099" s="3" t="str">
        <f t="shared" si="549"/>
        <v xml:space="preserve"> </v>
      </c>
      <c r="AP1099" s="3" t="str">
        <f t="shared" si="550"/>
        <v xml:space="preserve"> </v>
      </c>
      <c r="AQ1099" s="3" t="str">
        <f t="shared" si="551"/>
        <v xml:space="preserve"> </v>
      </c>
      <c r="AR1099" s="3" t="str">
        <f t="shared" si="552"/>
        <v xml:space="preserve"> </v>
      </c>
    </row>
    <row r="1100" spans="1:44">
      <c r="A1100" s="3">
        <f t="shared" si="553"/>
        <v>10.969999999999811</v>
      </c>
      <c r="B1100" s="3">
        <f t="shared" si="542"/>
        <v>0</v>
      </c>
      <c r="C1100" s="3">
        <f t="shared" si="543"/>
        <v>4.8229000000000486</v>
      </c>
      <c r="D1100" s="14">
        <f t="shared" si="554"/>
        <v>-1.1282981828049665E-3</v>
      </c>
      <c r="E1100" s="14">
        <f t="shared" si="547"/>
        <v>-0.1123437727139672</v>
      </c>
      <c r="F1100" s="14">
        <f t="shared" si="544"/>
        <v>-0.11347207089677216</v>
      </c>
      <c r="G1100" s="3">
        <f t="shared" si="548"/>
        <v>-9.905140776187265</v>
      </c>
      <c r="H1100" s="3">
        <f t="shared" si="545"/>
        <v>5.2814562369065978</v>
      </c>
      <c r="I1100" s="3">
        <f t="shared" si="546"/>
        <v>555.3450163343349</v>
      </c>
      <c r="P1100" s="3" t="str">
        <f t="shared" si="541"/>
        <v xml:space="preserve"> </v>
      </c>
      <c r="Q1100" s="3" t="str">
        <f t="shared" si="555"/>
        <v xml:space="preserve"> </v>
      </c>
      <c r="R1100" s="3" t="str">
        <f t="shared" si="556"/>
        <v xml:space="preserve"> </v>
      </c>
      <c r="S1100" s="3" t="str">
        <f t="shared" si="557"/>
        <v xml:space="preserve"> </v>
      </c>
      <c r="T1100" s="3" t="str">
        <f t="shared" si="558"/>
        <v xml:space="preserve"> </v>
      </c>
      <c r="U1100" s="3" t="str">
        <f t="shared" si="559"/>
        <v xml:space="preserve"> </v>
      </c>
      <c r="V1100" s="3" t="str">
        <f t="shared" si="560"/>
        <v xml:space="preserve"> </v>
      </c>
      <c r="W1100" s="3" t="str">
        <f t="shared" si="561"/>
        <v xml:space="preserve"> </v>
      </c>
      <c r="X1100" s="3" t="str">
        <f t="shared" si="562"/>
        <v xml:space="preserve"> </v>
      </c>
      <c r="Y1100" s="3">
        <f t="shared" si="563"/>
        <v>0</v>
      </c>
      <c r="AA1100" s="16" t="str">
        <f t="shared" si="564"/>
        <v>UprStage</v>
      </c>
      <c r="AC1100" s="3">
        <f t="shared" si="565"/>
        <v>2.3982428571428556</v>
      </c>
      <c r="AD1100" s="3">
        <f t="shared" si="566"/>
        <v>19.801588161411491</v>
      </c>
      <c r="AE1100" s="3">
        <f t="shared" si="567"/>
        <v>2.4246571428571926</v>
      </c>
      <c r="AF1100" s="3">
        <f t="shared" si="569"/>
        <v>11.455876646353975</v>
      </c>
      <c r="AH1100" s="28">
        <f t="shared" si="570"/>
        <v>0.26300000000000001</v>
      </c>
      <c r="AI1100" s="28">
        <f t="shared" si="571"/>
        <v>2.5446900494077322E-4</v>
      </c>
      <c r="AJ1100" s="40">
        <f t="shared" si="568"/>
        <v>1.1455876646353974E-2</v>
      </c>
      <c r="AK1100" s="28"/>
      <c r="AM1100" s="14">
        <f>Rho_Coef0+Rho_Coef1*Solution!I1100+Rho_Coef2*Solution!I1100^2</f>
        <v>0.94777927823706398</v>
      </c>
      <c r="AO1100" s="3" t="str">
        <f t="shared" si="549"/>
        <v xml:space="preserve"> </v>
      </c>
      <c r="AP1100" s="3" t="str">
        <f t="shared" si="550"/>
        <v xml:space="preserve"> </v>
      </c>
      <c r="AQ1100" s="3" t="str">
        <f t="shared" si="551"/>
        <v xml:space="preserve"> </v>
      </c>
      <c r="AR1100" s="3" t="str">
        <f t="shared" si="552"/>
        <v xml:space="preserve"> </v>
      </c>
    </row>
    <row r="1101" spans="1:44">
      <c r="A1101" s="3">
        <f t="shared" si="553"/>
        <v>10.97999999999981</v>
      </c>
      <c r="B1101" s="3">
        <f t="shared" si="542"/>
        <v>0</v>
      </c>
      <c r="C1101" s="3">
        <f t="shared" si="543"/>
        <v>4.8229000000000486</v>
      </c>
      <c r="D1101" s="14">
        <f t="shared" si="554"/>
        <v>-1.0863679311321668E-3</v>
      </c>
      <c r="E1101" s="14">
        <f t="shared" si="547"/>
        <v>-0.1123437727139672</v>
      </c>
      <c r="F1101" s="14">
        <f t="shared" si="544"/>
        <v>-0.11343014064509936</v>
      </c>
      <c r="G1101" s="3">
        <f t="shared" si="548"/>
        <v>-9.9014806240254352</v>
      </c>
      <c r="H1101" s="3">
        <f t="shared" si="545"/>
        <v>5.1824048291447253</v>
      </c>
      <c r="I1101" s="3">
        <f t="shared" si="546"/>
        <v>555.39733582267286</v>
      </c>
      <c r="P1101" s="3" t="str">
        <f t="shared" ref="P1101:P1164" si="572">IF($A1101&lt;$L$4,$M$3+($A1101-$L$3)*$N$3," ")</f>
        <v xml:space="preserve"> </v>
      </c>
      <c r="Q1101" s="3" t="str">
        <f t="shared" si="555"/>
        <v xml:space="preserve"> </v>
      </c>
      <c r="R1101" s="3" t="str">
        <f t="shared" si="556"/>
        <v xml:space="preserve"> </v>
      </c>
      <c r="S1101" s="3" t="str">
        <f t="shared" si="557"/>
        <v xml:space="preserve"> </v>
      </c>
      <c r="T1101" s="3" t="str">
        <f t="shared" si="558"/>
        <v xml:space="preserve"> </v>
      </c>
      <c r="U1101" s="3" t="str">
        <f t="shared" si="559"/>
        <v xml:space="preserve"> </v>
      </c>
      <c r="V1101" s="3" t="str">
        <f t="shared" si="560"/>
        <v xml:space="preserve"> </v>
      </c>
      <c r="W1101" s="3" t="str">
        <f t="shared" si="561"/>
        <v xml:space="preserve"> </v>
      </c>
      <c r="X1101" s="3" t="str">
        <f t="shared" si="562"/>
        <v xml:space="preserve"> </v>
      </c>
      <c r="Y1101" s="3">
        <f t="shared" si="563"/>
        <v>0</v>
      </c>
      <c r="AA1101" s="16" t="str">
        <f t="shared" si="564"/>
        <v>UprStage</v>
      </c>
      <c r="AC1101" s="3">
        <f t="shared" si="565"/>
        <v>2.3982428571428556</v>
      </c>
      <c r="AD1101" s="3">
        <f t="shared" si="566"/>
        <v>19.801588161411491</v>
      </c>
      <c r="AE1101" s="3">
        <f t="shared" si="567"/>
        <v>2.4246571428571926</v>
      </c>
      <c r="AF1101" s="3">
        <f t="shared" si="569"/>
        <v>11.455876646353975</v>
      </c>
      <c r="AH1101" s="28">
        <f t="shared" si="570"/>
        <v>0.26300000000000001</v>
      </c>
      <c r="AI1101" s="28">
        <f t="shared" si="571"/>
        <v>2.5446900494077322E-4</v>
      </c>
      <c r="AJ1101" s="40">
        <f t="shared" si="568"/>
        <v>1.1455876646353974E-2</v>
      </c>
      <c r="AK1101" s="28"/>
      <c r="AM1101" s="14">
        <f>Rho_Coef0+Rho_Coef1*Solution!I1101+Rho_Coef2*Solution!I1101^2</f>
        <v>0.94777445630576407</v>
      </c>
      <c r="AO1101" s="3" t="str">
        <f t="shared" si="549"/>
        <v xml:space="preserve"> </v>
      </c>
      <c r="AP1101" s="3" t="str">
        <f t="shared" si="550"/>
        <v xml:space="preserve"> </v>
      </c>
      <c r="AQ1101" s="3" t="str">
        <f t="shared" si="551"/>
        <v xml:space="preserve"> </v>
      </c>
      <c r="AR1101" s="3" t="str">
        <f t="shared" si="552"/>
        <v xml:space="preserve"> </v>
      </c>
    </row>
    <row r="1102" spans="1:44">
      <c r="A1102" s="3">
        <f t="shared" si="553"/>
        <v>10.98999999999981</v>
      </c>
      <c r="B1102" s="3">
        <f t="shared" si="542"/>
        <v>0</v>
      </c>
      <c r="C1102" s="3">
        <f t="shared" si="543"/>
        <v>4.8229000000000486</v>
      </c>
      <c r="D1102" s="14">
        <f t="shared" si="554"/>
        <v>-1.0452469794795592E-3</v>
      </c>
      <c r="E1102" s="14">
        <f t="shared" si="547"/>
        <v>-0.1123437727139672</v>
      </c>
      <c r="F1102" s="14">
        <f t="shared" si="544"/>
        <v>-0.11338901969344675</v>
      </c>
      <c r="G1102" s="3">
        <f t="shared" si="548"/>
        <v>-9.8978911168299568</v>
      </c>
      <c r="H1102" s="3">
        <f t="shared" si="545"/>
        <v>5.0833900229044708</v>
      </c>
      <c r="I1102" s="3">
        <f t="shared" si="546"/>
        <v>555.44866497640851</v>
      </c>
      <c r="P1102" s="3" t="str">
        <f t="shared" si="572"/>
        <v xml:space="preserve"> </v>
      </c>
      <c r="Q1102" s="3" t="str">
        <f t="shared" si="555"/>
        <v xml:space="preserve"> </v>
      </c>
      <c r="R1102" s="3" t="str">
        <f t="shared" si="556"/>
        <v xml:space="preserve"> </v>
      </c>
      <c r="S1102" s="3" t="str">
        <f t="shared" si="557"/>
        <v xml:space="preserve"> </v>
      </c>
      <c r="T1102" s="3" t="str">
        <f t="shared" si="558"/>
        <v xml:space="preserve"> </v>
      </c>
      <c r="U1102" s="3" t="str">
        <f t="shared" si="559"/>
        <v xml:space="preserve"> </v>
      </c>
      <c r="V1102" s="3" t="str">
        <f t="shared" si="560"/>
        <v xml:space="preserve"> </v>
      </c>
      <c r="W1102" s="3" t="str">
        <f t="shared" si="561"/>
        <v xml:space="preserve"> </v>
      </c>
      <c r="X1102" s="3" t="str">
        <f t="shared" si="562"/>
        <v xml:space="preserve"> </v>
      </c>
      <c r="Y1102" s="3">
        <f t="shared" si="563"/>
        <v>0</v>
      </c>
      <c r="AA1102" s="16" t="str">
        <f t="shared" si="564"/>
        <v>UprStage</v>
      </c>
      <c r="AC1102" s="3">
        <f t="shared" si="565"/>
        <v>2.3982428571428556</v>
      </c>
      <c r="AD1102" s="3">
        <f t="shared" si="566"/>
        <v>19.801588161411491</v>
      </c>
      <c r="AE1102" s="3">
        <f t="shared" si="567"/>
        <v>2.4246571428571926</v>
      </c>
      <c r="AF1102" s="3">
        <f t="shared" si="569"/>
        <v>11.455876646353975</v>
      </c>
      <c r="AH1102" s="28">
        <f t="shared" si="570"/>
        <v>0.26300000000000001</v>
      </c>
      <c r="AI1102" s="28">
        <f t="shared" si="571"/>
        <v>2.5446900494077322E-4</v>
      </c>
      <c r="AJ1102" s="40">
        <f t="shared" si="568"/>
        <v>1.1455876646353974E-2</v>
      </c>
      <c r="AK1102" s="28"/>
      <c r="AM1102" s="14">
        <f>Rho_Coef0+Rho_Coef1*Solution!I1102+Rho_Coef2*Solution!I1102^2</f>
        <v>0.94776972566496709</v>
      </c>
      <c r="AO1102" s="3" t="str">
        <f t="shared" si="549"/>
        <v xml:space="preserve"> </v>
      </c>
      <c r="AP1102" s="3" t="str">
        <f t="shared" si="550"/>
        <v xml:space="preserve"> </v>
      </c>
      <c r="AQ1102" s="3" t="str">
        <f t="shared" si="551"/>
        <v xml:space="preserve"> </v>
      </c>
      <c r="AR1102" s="3" t="str">
        <f t="shared" si="552"/>
        <v xml:space="preserve"> </v>
      </c>
    </row>
    <row r="1103" spans="1:44">
      <c r="A1103" s="3">
        <f t="shared" si="553"/>
        <v>10.99999999999981</v>
      </c>
      <c r="B1103" s="3">
        <f t="shared" ref="B1103:B1166" si="573">MAX(P1103:Y1103)</f>
        <v>0</v>
      </c>
      <c r="C1103" s="3">
        <f t="shared" ref="C1103:C1166" si="574">C1102+AVERAGE(B1102:B1103)*DeltaT</f>
        <v>4.8229000000000486</v>
      </c>
      <c r="D1103" s="14">
        <f t="shared" si="554"/>
        <v>-1.0049341391683241E-3</v>
      </c>
      <c r="E1103" s="14">
        <f t="shared" si="547"/>
        <v>-0.1123437727139672</v>
      </c>
      <c r="F1103" s="14">
        <f t="shared" ref="F1103:F1166" si="575">B1103+D1103+E1103</f>
        <v>-0.11334870685313553</v>
      </c>
      <c r="G1103" s="3">
        <f t="shared" si="548"/>
        <v>-9.8943721508393399</v>
      </c>
      <c r="H1103" s="3">
        <f t="shared" ref="H1103:H1166" si="576">H1102+(G1102*DeltaT)</f>
        <v>4.9844111117361711</v>
      </c>
      <c r="I1103" s="3">
        <f t="shared" ref="I1103:I1166" si="577">I1102+(H1102*DeltaT)+(0.5*G1103*DeltaT^2)</f>
        <v>555.49900415802995</v>
      </c>
      <c r="P1103" s="3" t="str">
        <f t="shared" si="572"/>
        <v xml:space="preserve"> </v>
      </c>
      <c r="Q1103" s="3" t="str">
        <f t="shared" si="555"/>
        <v xml:space="preserve"> </v>
      </c>
      <c r="R1103" s="3" t="str">
        <f t="shared" si="556"/>
        <v xml:space="preserve"> </v>
      </c>
      <c r="S1103" s="3" t="str">
        <f t="shared" si="557"/>
        <v xml:space="preserve"> </v>
      </c>
      <c r="T1103" s="3" t="str">
        <f t="shared" si="558"/>
        <v xml:space="preserve"> </v>
      </c>
      <c r="U1103" s="3" t="str">
        <f t="shared" si="559"/>
        <v xml:space="preserve"> </v>
      </c>
      <c r="V1103" s="3" t="str">
        <f t="shared" si="560"/>
        <v xml:space="preserve"> </v>
      </c>
      <c r="W1103" s="3" t="str">
        <f t="shared" si="561"/>
        <v xml:space="preserve"> </v>
      </c>
      <c r="X1103" s="3" t="str">
        <f t="shared" si="562"/>
        <v xml:space="preserve"> </v>
      </c>
      <c r="Y1103" s="3">
        <f t="shared" si="563"/>
        <v>0</v>
      </c>
      <c r="AA1103" s="16" t="str">
        <f t="shared" si="564"/>
        <v>UprStage</v>
      </c>
      <c r="AC1103" s="3">
        <f t="shared" si="565"/>
        <v>2.3982428571428556</v>
      </c>
      <c r="AD1103" s="3">
        <f t="shared" si="566"/>
        <v>19.801588161411491</v>
      </c>
      <c r="AE1103" s="3">
        <f t="shared" si="567"/>
        <v>2.4246571428571926</v>
      </c>
      <c r="AF1103" s="3">
        <f t="shared" si="569"/>
        <v>11.455876646353975</v>
      </c>
      <c r="AH1103" s="28">
        <f t="shared" si="570"/>
        <v>0.26300000000000001</v>
      </c>
      <c r="AI1103" s="28">
        <f t="shared" si="571"/>
        <v>2.5446900494077322E-4</v>
      </c>
      <c r="AJ1103" s="40">
        <f t="shared" si="568"/>
        <v>1.1455876646353974E-2</v>
      </c>
      <c r="AK1103" s="28"/>
      <c r="AM1103" s="14">
        <f>Rho_Coef0+Rho_Coef1*Solution!I1103+Rho_Coef2*Solution!I1103^2</f>
        <v>0.94776508628022771</v>
      </c>
      <c r="AO1103" s="3" t="str">
        <f t="shared" si="549"/>
        <v xml:space="preserve"> </v>
      </c>
      <c r="AP1103" s="3" t="str">
        <f t="shared" si="550"/>
        <v xml:space="preserve"> </v>
      </c>
      <c r="AQ1103" s="3" t="str">
        <f t="shared" si="551"/>
        <v xml:space="preserve"> </v>
      </c>
      <c r="AR1103" s="3" t="str">
        <f t="shared" si="552"/>
        <v xml:space="preserve"> </v>
      </c>
    </row>
    <row r="1104" spans="1:44">
      <c r="A1104" s="3">
        <f t="shared" si="553"/>
        <v>11.00999999999981</v>
      </c>
      <c r="B1104" s="3">
        <f t="shared" si="573"/>
        <v>0</v>
      </c>
      <c r="C1104" s="3">
        <f t="shared" si="574"/>
        <v>4.8229000000000486</v>
      </c>
      <c r="D1104" s="14">
        <f t="shared" si="554"/>
        <v>-9.6542824537022268E-4</v>
      </c>
      <c r="E1104" s="14">
        <f t="shared" si="547"/>
        <v>-0.1123437727139672</v>
      </c>
      <c r="F1104" s="14">
        <f t="shared" si="575"/>
        <v>-0.11330920095933743</v>
      </c>
      <c r="G1104" s="3">
        <f t="shared" si="548"/>
        <v>-9.8909236243740448</v>
      </c>
      <c r="H1104" s="3">
        <f t="shared" si="576"/>
        <v>4.8854673902277774</v>
      </c>
      <c r="I1104" s="3">
        <f t="shared" si="577"/>
        <v>555.54835372296611</v>
      </c>
      <c r="P1104" s="3" t="str">
        <f t="shared" si="572"/>
        <v xml:space="preserve"> </v>
      </c>
      <c r="Q1104" s="3" t="str">
        <f t="shared" si="555"/>
        <v xml:space="preserve"> </v>
      </c>
      <c r="R1104" s="3" t="str">
        <f t="shared" si="556"/>
        <v xml:space="preserve"> </v>
      </c>
      <c r="S1104" s="3" t="str">
        <f t="shared" si="557"/>
        <v xml:space="preserve"> </v>
      </c>
      <c r="T1104" s="3" t="str">
        <f t="shared" si="558"/>
        <v xml:space="preserve"> </v>
      </c>
      <c r="U1104" s="3" t="str">
        <f t="shared" si="559"/>
        <v xml:space="preserve"> </v>
      </c>
      <c r="V1104" s="3" t="str">
        <f t="shared" si="560"/>
        <v xml:space="preserve"> </v>
      </c>
      <c r="W1104" s="3" t="str">
        <f t="shared" si="561"/>
        <v xml:space="preserve"> </v>
      </c>
      <c r="X1104" s="3" t="str">
        <f t="shared" si="562"/>
        <v xml:space="preserve"> </v>
      </c>
      <c r="Y1104" s="3">
        <f t="shared" si="563"/>
        <v>0</v>
      </c>
      <c r="AA1104" s="16" t="str">
        <f t="shared" si="564"/>
        <v>UprStage</v>
      </c>
      <c r="AC1104" s="3">
        <f t="shared" si="565"/>
        <v>2.3982428571428556</v>
      </c>
      <c r="AD1104" s="3">
        <f t="shared" si="566"/>
        <v>19.801588161411491</v>
      </c>
      <c r="AE1104" s="3">
        <f t="shared" si="567"/>
        <v>2.4246571428571926</v>
      </c>
      <c r="AF1104" s="3">
        <f t="shared" si="569"/>
        <v>11.455876646353975</v>
      </c>
      <c r="AH1104" s="28">
        <f t="shared" si="570"/>
        <v>0.26300000000000001</v>
      </c>
      <c r="AI1104" s="28">
        <f t="shared" si="571"/>
        <v>2.5446900494077322E-4</v>
      </c>
      <c r="AJ1104" s="40">
        <f t="shared" si="568"/>
        <v>1.1455876646353974E-2</v>
      </c>
      <c r="AK1104" s="28"/>
      <c r="AM1104" s="14">
        <f>Rho_Coef0+Rho_Coef1*Solution!I1104+Rho_Coef2*Solution!I1104^2</f>
        <v>0.9477605381177715</v>
      </c>
      <c r="AO1104" s="3" t="str">
        <f t="shared" si="549"/>
        <v xml:space="preserve"> </v>
      </c>
      <c r="AP1104" s="3" t="str">
        <f t="shared" si="550"/>
        <v xml:space="preserve"> </v>
      </c>
      <c r="AQ1104" s="3" t="str">
        <f t="shared" si="551"/>
        <v xml:space="preserve"> </v>
      </c>
      <c r="AR1104" s="3" t="str">
        <f t="shared" si="552"/>
        <v xml:space="preserve"> </v>
      </c>
    </row>
    <row r="1105" spans="1:44">
      <c r="A1105" s="3">
        <f t="shared" si="553"/>
        <v>11.01999999999981</v>
      </c>
      <c r="B1105" s="3">
        <f t="shared" si="573"/>
        <v>0</v>
      </c>
      <c r="C1105" s="3">
        <f t="shared" si="574"/>
        <v>4.8229000000000486</v>
      </c>
      <c r="D1105" s="14">
        <f t="shared" si="554"/>
        <v>-9.2672815703559138E-4</v>
      </c>
      <c r="E1105" s="14">
        <f t="shared" si="547"/>
        <v>-0.1123437727139672</v>
      </c>
      <c r="F1105" s="14">
        <f t="shared" si="575"/>
        <v>-0.11327050087100279</v>
      </c>
      <c r="G1105" s="3">
        <f t="shared" si="548"/>
        <v>-9.8875454378302017</v>
      </c>
      <c r="H1105" s="3">
        <f t="shared" si="576"/>
        <v>4.7865581539840374</v>
      </c>
      <c r="I1105" s="3">
        <f t="shared" si="577"/>
        <v>555.59671401959645</v>
      </c>
      <c r="P1105" s="3" t="str">
        <f t="shared" si="572"/>
        <v xml:space="preserve"> </v>
      </c>
      <c r="Q1105" s="3" t="str">
        <f t="shared" si="555"/>
        <v xml:space="preserve"> </v>
      </c>
      <c r="R1105" s="3" t="str">
        <f t="shared" si="556"/>
        <v xml:space="preserve"> </v>
      </c>
      <c r="S1105" s="3" t="str">
        <f t="shared" si="557"/>
        <v xml:space="preserve"> </v>
      </c>
      <c r="T1105" s="3" t="str">
        <f t="shared" si="558"/>
        <v xml:space="preserve"> </v>
      </c>
      <c r="U1105" s="3" t="str">
        <f t="shared" si="559"/>
        <v xml:space="preserve"> </v>
      </c>
      <c r="V1105" s="3" t="str">
        <f t="shared" si="560"/>
        <v xml:space="preserve"> </v>
      </c>
      <c r="W1105" s="3" t="str">
        <f t="shared" si="561"/>
        <v xml:space="preserve"> </v>
      </c>
      <c r="X1105" s="3" t="str">
        <f t="shared" si="562"/>
        <v xml:space="preserve"> </v>
      </c>
      <c r="Y1105" s="3">
        <f t="shared" si="563"/>
        <v>0</v>
      </c>
      <c r="AA1105" s="16" t="str">
        <f t="shared" si="564"/>
        <v>UprStage</v>
      </c>
      <c r="AC1105" s="3">
        <f t="shared" si="565"/>
        <v>2.3982428571428556</v>
      </c>
      <c r="AD1105" s="3">
        <f t="shared" si="566"/>
        <v>19.801588161411491</v>
      </c>
      <c r="AE1105" s="3">
        <f t="shared" si="567"/>
        <v>2.4246571428571926</v>
      </c>
      <c r="AF1105" s="3">
        <f t="shared" si="569"/>
        <v>11.455876646353975</v>
      </c>
      <c r="AH1105" s="28">
        <f t="shared" si="570"/>
        <v>0.26300000000000001</v>
      </c>
      <c r="AI1105" s="28">
        <f t="shared" si="571"/>
        <v>2.5446900494077322E-4</v>
      </c>
      <c r="AJ1105" s="40">
        <f t="shared" si="568"/>
        <v>1.1455876646353974E-2</v>
      </c>
      <c r="AK1105" s="28"/>
      <c r="AM1105" s="14">
        <f>Rho_Coef0+Rho_Coef1*Solution!I1105+Rho_Coef2*Solution!I1105^2</f>
        <v>0.94775608114449439</v>
      </c>
      <c r="AO1105" s="3" t="str">
        <f t="shared" si="549"/>
        <v xml:space="preserve"> </v>
      </c>
      <c r="AP1105" s="3" t="str">
        <f t="shared" si="550"/>
        <v xml:space="preserve"> </v>
      </c>
      <c r="AQ1105" s="3" t="str">
        <f t="shared" si="551"/>
        <v xml:space="preserve"> </v>
      </c>
      <c r="AR1105" s="3" t="str">
        <f t="shared" si="552"/>
        <v xml:space="preserve"> </v>
      </c>
    </row>
    <row r="1106" spans="1:44">
      <c r="A1106" s="3">
        <f t="shared" si="553"/>
        <v>11.029999999999809</v>
      </c>
      <c r="B1106" s="3">
        <f t="shared" si="573"/>
        <v>0</v>
      </c>
      <c r="C1106" s="3">
        <f t="shared" si="574"/>
        <v>4.8229000000000486</v>
      </c>
      <c r="D1106" s="14">
        <f t="shared" si="554"/>
        <v>-8.8883275682285047E-4</v>
      </c>
      <c r="E1106" s="14">
        <f t="shared" si="547"/>
        <v>-0.1123437727139672</v>
      </c>
      <c r="F1106" s="14">
        <f t="shared" si="575"/>
        <v>-0.11323260547079005</v>
      </c>
      <c r="G1106" s="3">
        <f t="shared" si="548"/>
        <v>-9.8842374936734529</v>
      </c>
      <c r="H1106" s="3">
        <f t="shared" si="576"/>
        <v>4.6876826996057357</v>
      </c>
      <c r="I1106" s="3">
        <f t="shared" si="577"/>
        <v>555.6440853892617</v>
      </c>
      <c r="P1106" s="3" t="str">
        <f t="shared" si="572"/>
        <v xml:space="preserve"> </v>
      </c>
      <c r="Q1106" s="3" t="str">
        <f t="shared" si="555"/>
        <v xml:space="preserve"> </v>
      </c>
      <c r="R1106" s="3" t="str">
        <f t="shared" si="556"/>
        <v xml:space="preserve"> </v>
      </c>
      <c r="S1106" s="3" t="str">
        <f t="shared" si="557"/>
        <v xml:space="preserve"> </v>
      </c>
      <c r="T1106" s="3" t="str">
        <f t="shared" si="558"/>
        <v xml:space="preserve"> </v>
      </c>
      <c r="U1106" s="3" t="str">
        <f t="shared" si="559"/>
        <v xml:space="preserve"> </v>
      </c>
      <c r="V1106" s="3" t="str">
        <f t="shared" si="560"/>
        <v xml:space="preserve"> </v>
      </c>
      <c r="W1106" s="3" t="str">
        <f t="shared" si="561"/>
        <v xml:space="preserve"> </v>
      </c>
      <c r="X1106" s="3" t="str">
        <f t="shared" si="562"/>
        <v xml:space="preserve"> </v>
      </c>
      <c r="Y1106" s="3">
        <f t="shared" si="563"/>
        <v>0</v>
      </c>
      <c r="AA1106" s="16" t="str">
        <f t="shared" si="564"/>
        <v>UprStage</v>
      </c>
      <c r="AC1106" s="3">
        <f t="shared" si="565"/>
        <v>2.3982428571428556</v>
      </c>
      <c r="AD1106" s="3">
        <f t="shared" si="566"/>
        <v>19.801588161411491</v>
      </c>
      <c r="AE1106" s="3">
        <f t="shared" si="567"/>
        <v>2.4246571428571926</v>
      </c>
      <c r="AF1106" s="3">
        <f t="shared" si="569"/>
        <v>11.455876646353975</v>
      </c>
      <c r="AH1106" s="28">
        <f t="shared" si="570"/>
        <v>0.26300000000000001</v>
      </c>
      <c r="AI1106" s="28">
        <f t="shared" si="571"/>
        <v>2.5446900494077322E-4</v>
      </c>
      <c r="AJ1106" s="40">
        <f t="shared" si="568"/>
        <v>1.1455876646353974E-2</v>
      </c>
      <c r="AK1106" s="28"/>
      <c r="AM1106" s="14">
        <f>Rho_Coef0+Rho_Coef1*Solution!I1106+Rho_Coef2*Solution!I1106^2</f>
        <v>0.94775171532796154</v>
      </c>
      <c r="AO1106" s="3" t="str">
        <f t="shared" si="549"/>
        <v xml:space="preserve"> </v>
      </c>
      <c r="AP1106" s="3" t="str">
        <f t="shared" si="550"/>
        <v xml:space="preserve"> </v>
      </c>
      <c r="AQ1106" s="3" t="str">
        <f t="shared" si="551"/>
        <v xml:space="preserve"> </v>
      </c>
      <c r="AR1106" s="3" t="str">
        <f t="shared" si="552"/>
        <v xml:space="preserve"> </v>
      </c>
    </row>
    <row r="1107" spans="1:44">
      <c r="A1107" s="3">
        <f t="shared" si="553"/>
        <v>11.039999999999809</v>
      </c>
      <c r="B1107" s="3">
        <f t="shared" si="573"/>
        <v>0</v>
      </c>
      <c r="C1107" s="3">
        <f t="shared" si="574"/>
        <v>4.8229000000000486</v>
      </c>
      <c r="D1107" s="14">
        <f t="shared" si="554"/>
        <v>-8.5174095102952122E-4</v>
      </c>
      <c r="E1107" s="14">
        <f t="shared" si="547"/>
        <v>-0.1123437727139672</v>
      </c>
      <c r="F1107" s="14">
        <f t="shared" si="575"/>
        <v>-0.11319551366499672</v>
      </c>
      <c r="G1107" s="3">
        <f t="shared" si="548"/>
        <v>-9.8809996964329319</v>
      </c>
      <c r="H1107" s="3">
        <f t="shared" si="576"/>
        <v>4.5888403246690013</v>
      </c>
      <c r="I1107" s="3">
        <f t="shared" si="577"/>
        <v>555.69046816627292</v>
      </c>
      <c r="P1107" s="3" t="str">
        <f t="shared" si="572"/>
        <v xml:space="preserve"> </v>
      </c>
      <c r="Q1107" s="3" t="str">
        <f t="shared" si="555"/>
        <v xml:space="preserve"> </v>
      </c>
      <c r="R1107" s="3" t="str">
        <f t="shared" si="556"/>
        <v xml:space="preserve"> </v>
      </c>
      <c r="S1107" s="3" t="str">
        <f t="shared" si="557"/>
        <v xml:space="preserve"> </v>
      </c>
      <c r="T1107" s="3" t="str">
        <f t="shared" si="558"/>
        <v xml:space="preserve"> </v>
      </c>
      <c r="U1107" s="3" t="str">
        <f t="shared" si="559"/>
        <v xml:space="preserve"> </v>
      </c>
      <c r="V1107" s="3" t="str">
        <f t="shared" si="560"/>
        <v xml:space="preserve"> </v>
      </c>
      <c r="W1107" s="3" t="str">
        <f t="shared" si="561"/>
        <v xml:space="preserve"> </v>
      </c>
      <c r="X1107" s="3" t="str">
        <f t="shared" si="562"/>
        <v xml:space="preserve"> </v>
      </c>
      <c r="Y1107" s="3">
        <f t="shared" si="563"/>
        <v>0</v>
      </c>
      <c r="AA1107" s="16" t="str">
        <f t="shared" si="564"/>
        <v>UprStage</v>
      </c>
      <c r="AC1107" s="3">
        <f t="shared" si="565"/>
        <v>2.3982428571428556</v>
      </c>
      <c r="AD1107" s="3">
        <f t="shared" si="566"/>
        <v>19.801588161411491</v>
      </c>
      <c r="AE1107" s="3">
        <f t="shared" si="567"/>
        <v>2.4246571428571926</v>
      </c>
      <c r="AF1107" s="3">
        <f t="shared" si="569"/>
        <v>11.455876646353975</v>
      </c>
      <c r="AH1107" s="28">
        <f t="shared" si="570"/>
        <v>0.26300000000000001</v>
      </c>
      <c r="AI1107" s="28">
        <f t="shared" si="571"/>
        <v>2.5446900494077322E-4</v>
      </c>
      <c r="AJ1107" s="40">
        <f t="shared" si="568"/>
        <v>1.1455876646353974E-2</v>
      </c>
      <c r="AK1107" s="28"/>
      <c r="AM1107" s="14">
        <f>Rho_Coef0+Rho_Coef1*Solution!I1107+Rho_Coef2*Solution!I1107^2</f>
        <v>0.94774744063640604</v>
      </c>
      <c r="AO1107" s="3" t="str">
        <f t="shared" si="549"/>
        <v xml:space="preserve"> </v>
      </c>
      <c r="AP1107" s="3" t="str">
        <f t="shared" si="550"/>
        <v xml:space="preserve"> </v>
      </c>
      <c r="AQ1107" s="3" t="str">
        <f t="shared" si="551"/>
        <v xml:space="preserve"> </v>
      </c>
      <c r="AR1107" s="3" t="str">
        <f t="shared" si="552"/>
        <v xml:space="preserve"> </v>
      </c>
    </row>
    <row r="1108" spans="1:44">
      <c r="A1108" s="3">
        <f t="shared" si="553"/>
        <v>11.049999999999809</v>
      </c>
      <c r="B1108" s="3">
        <f t="shared" si="573"/>
        <v>0</v>
      </c>
      <c r="C1108" s="3">
        <f t="shared" si="574"/>
        <v>4.8229000000000486</v>
      </c>
      <c r="D1108" s="14">
        <f t="shared" si="554"/>
        <v>-8.1545166952474188E-4</v>
      </c>
      <c r="E1108" s="14">
        <f t="shared" si="547"/>
        <v>-0.1123437727139672</v>
      </c>
      <c r="F1108" s="14">
        <f t="shared" si="575"/>
        <v>-0.11315922438349194</v>
      </c>
      <c r="G1108" s="3">
        <f t="shared" si="548"/>
        <v>-9.8778319526953684</v>
      </c>
      <c r="H1108" s="3">
        <f t="shared" si="576"/>
        <v>4.4900303277046723</v>
      </c>
      <c r="I1108" s="3">
        <f t="shared" si="577"/>
        <v>555.73586267792189</v>
      </c>
      <c r="P1108" s="3" t="str">
        <f t="shared" si="572"/>
        <v xml:space="preserve"> </v>
      </c>
      <c r="Q1108" s="3" t="str">
        <f t="shared" si="555"/>
        <v xml:space="preserve"> </v>
      </c>
      <c r="R1108" s="3" t="str">
        <f t="shared" si="556"/>
        <v xml:space="preserve"> </v>
      </c>
      <c r="S1108" s="3" t="str">
        <f t="shared" si="557"/>
        <v xml:space="preserve"> </v>
      </c>
      <c r="T1108" s="3" t="str">
        <f t="shared" si="558"/>
        <v xml:space="preserve"> </v>
      </c>
      <c r="U1108" s="3" t="str">
        <f t="shared" si="559"/>
        <v xml:space="preserve"> </v>
      </c>
      <c r="V1108" s="3" t="str">
        <f t="shared" si="560"/>
        <v xml:space="preserve"> </v>
      </c>
      <c r="W1108" s="3" t="str">
        <f t="shared" si="561"/>
        <v xml:space="preserve"> </v>
      </c>
      <c r="X1108" s="3" t="str">
        <f t="shared" si="562"/>
        <v xml:space="preserve"> </v>
      </c>
      <c r="Y1108" s="3">
        <f t="shared" si="563"/>
        <v>0</v>
      </c>
      <c r="AA1108" s="16" t="str">
        <f t="shared" si="564"/>
        <v>UprStage</v>
      </c>
      <c r="AC1108" s="3">
        <f t="shared" si="565"/>
        <v>2.3982428571428556</v>
      </c>
      <c r="AD1108" s="3">
        <f t="shared" si="566"/>
        <v>19.801588161411491</v>
      </c>
      <c r="AE1108" s="3">
        <f t="shared" si="567"/>
        <v>2.4246571428571926</v>
      </c>
      <c r="AF1108" s="3">
        <f t="shared" si="569"/>
        <v>11.455876646353975</v>
      </c>
      <c r="AH1108" s="28">
        <f t="shared" si="570"/>
        <v>0.26300000000000001</v>
      </c>
      <c r="AI1108" s="28">
        <f t="shared" si="571"/>
        <v>2.5446900494077322E-4</v>
      </c>
      <c r="AJ1108" s="40">
        <f t="shared" si="568"/>
        <v>1.1455876646353974E-2</v>
      </c>
      <c r="AK1108" s="28"/>
      <c r="AM1108" s="14">
        <f>Rho_Coef0+Rho_Coef1*Solution!I1108+Rho_Coef2*Solution!I1108^2</f>
        <v>0.94774325703872841</v>
      </c>
      <c r="AO1108" s="3" t="str">
        <f t="shared" si="549"/>
        <v xml:space="preserve"> </v>
      </c>
      <c r="AP1108" s="3" t="str">
        <f t="shared" si="550"/>
        <v xml:space="preserve"> </v>
      </c>
      <c r="AQ1108" s="3" t="str">
        <f t="shared" si="551"/>
        <v xml:space="preserve"> </v>
      </c>
      <c r="AR1108" s="3" t="str">
        <f t="shared" si="552"/>
        <v xml:space="preserve"> </v>
      </c>
    </row>
    <row r="1109" spans="1:44">
      <c r="A1109" s="3">
        <f t="shared" si="553"/>
        <v>11.059999999999809</v>
      </c>
      <c r="B1109" s="3">
        <f t="shared" si="573"/>
        <v>0</v>
      </c>
      <c r="C1109" s="3">
        <f t="shared" si="574"/>
        <v>4.8229000000000486</v>
      </c>
      <c r="D1109" s="14">
        <f t="shared" si="554"/>
        <v>-7.7996386568327631E-4</v>
      </c>
      <c r="E1109" s="14">
        <f t="shared" si="547"/>
        <v>-0.1123437727139672</v>
      </c>
      <c r="F1109" s="14">
        <f t="shared" si="575"/>
        <v>-0.11312373657965047</v>
      </c>
      <c r="G1109" s="3">
        <f t="shared" si="548"/>
        <v>-9.8747341710993375</v>
      </c>
      <c r="H1109" s="3">
        <f t="shared" si="576"/>
        <v>4.3912520081777187</v>
      </c>
      <c r="I1109" s="3">
        <f t="shared" si="577"/>
        <v>555.78026924449034</v>
      </c>
      <c r="P1109" s="3" t="str">
        <f t="shared" si="572"/>
        <v xml:space="preserve"> </v>
      </c>
      <c r="Q1109" s="3" t="str">
        <f t="shared" si="555"/>
        <v xml:space="preserve"> </v>
      </c>
      <c r="R1109" s="3" t="str">
        <f t="shared" si="556"/>
        <v xml:space="preserve"> </v>
      </c>
      <c r="S1109" s="3" t="str">
        <f t="shared" si="557"/>
        <v xml:space="preserve"> </v>
      </c>
      <c r="T1109" s="3" t="str">
        <f t="shared" si="558"/>
        <v xml:space="preserve"> </v>
      </c>
      <c r="U1109" s="3" t="str">
        <f t="shared" si="559"/>
        <v xml:space="preserve"> </v>
      </c>
      <c r="V1109" s="3" t="str">
        <f t="shared" si="560"/>
        <v xml:space="preserve"> </v>
      </c>
      <c r="W1109" s="3" t="str">
        <f t="shared" si="561"/>
        <v xml:space="preserve"> </v>
      </c>
      <c r="X1109" s="3" t="str">
        <f t="shared" si="562"/>
        <v xml:space="preserve"> </v>
      </c>
      <c r="Y1109" s="3">
        <f t="shared" si="563"/>
        <v>0</v>
      </c>
      <c r="AA1109" s="16" t="str">
        <f t="shared" si="564"/>
        <v>UprStage</v>
      </c>
      <c r="AC1109" s="3">
        <f t="shared" si="565"/>
        <v>2.3982428571428556</v>
      </c>
      <c r="AD1109" s="3">
        <f t="shared" si="566"/>
        <v>19.801588161411491</v>
      </c>
      <c r="AE1109" s="3">
        <f t="shared" si="567"/>
        <v>2.4246571428571926</v>
      </c>
      <c r="AF1109" s="3">
        <f t="shared" si="569"/>
        <v>11.455876646353975</v>
      </c>
      <c r="AH1109" s="28">
        <f t="shared" si="570"/>
        <v>0.26300000000000001</v>
      </c>
      <c r="AI1109" s="28">
        <f t="shared" si="571"/>
        <v>2.5446900494077322E-4</v>
      </c>
      <c r="AJ1109" s="40">
        <f t="shared" si="568"/>
        <v>1.1455876646353974E-2</v>
      </c>
      <c r="AK1109" s="28"/>
      <c r="AM1109" s="14">
        <f>Rho_Coef0+Rho_Coef1*Solution!I1109+Rho_Coef2*Solution!I1109^2</f>
        <v>0.94773916450449569</v>
      </c>
      <c r="AO1109" s="3" t="str">
        <f t="shared" si="549"/>
        <v xml:space="preserve"> </v>
      </c>
      <c r="AP1109" s="3" t="str">
        <f t="shared" si="550"/>
        <v xml:space="preserve"> </v>
      </c>
      <c r="AQ1109" s="3" t="str">
        <f t="shared" si="551"/>
        <v xml:space="preserve"> </v>
      </c>
      <c r="AR1109" s="3" t="str">
        <f t="shared" si="552"/>
        <v xml:space="preserve"> </v>
      </c>
    </row>
    <row r="1110" spans="1:44">
      <c r="A1110" s="3">
        <f t="shared" si="553"/>
        <v>11.069999999999808</v>
      </c>
      <c r="B1110" s="3">
        <f t="shared" si="573"/>
        <v>0</v>
      </c>
      <c r="C1110" s="3">
        <f t="shared" si="574"/>
        <v>4.8229000000000486</v>
      </c>
      <c r="D1110" s="14">
        <f t="shared" si="554"/>
        <v>-7.4527651632100842E-4</v>
      </c>
      <c r="E1110" s="14">
        <f t="shared" si="547"/>
        <v>-0.1123437727139672</v>
      </c>
      <c r="F1110" s="14">
        <f t="shared" si="575"/>
        <v>-0.1130890492302882</v>
      </c>
      <c r="G1110" s="3">
        <f t="shared" si="548"/>
        <v>-9.8717062623296226</v>
      </c>
      <c r="H1110" s="3">
        <f t="shared" si="576"/>
        <v>4.2925046664667255</v>
      </c>
      <c r="I1110" s="3">
        <f t="shared" si="577"/>
        <v>555.82368817925897</v>
      </c>
      <c r="P1110" s="3" t="str">
        <f t="shared" si="572"/>
        <v xml:space="preserve"> </v>
      </c>
      <c r="Q1110" s="3" t="str">
        <f t="shared" si="555"/>
        <v xml:space="preserve"> </v>
      </c>
      <c r="R1110" s="3" t="str">
        <f t="shared" si="556"/>
        <v xml:space="preserve"> </v>
      </c>
      <c r="S1110" s="3" t="str">
        <f t="shared" si="557"/>
        <v xml:space="preserve"> </v>
      </c>
      <c r="T1110" s="3" t="str">
        <f t="shared" si="558"/>
        <v xml:space="preserve"> </v>
      </c>
      <c r="U1110" s="3" t="str">
        <f t="shared" si="559"/>
        <v xml:space="preserve"> </v>
      </c>
      <c r="V1110" s="3" t="str">
        <f t="shared" si="560"/>
        <v xml:space="preserve"> </v>
      </c>
      <c r="W1110" s="3" t="str">
        <f t="shared" si="561"/>
        <v xml:space="preserve"> </v>
      </c>
      <c r="X1110" s="3" t="str">
        <f t="shared" si="562"/>
        <v xml:space="preserve"> </v>
      </c>
      <c r="Y1110" s="3">
        <f t="shared" si="563"/>
        <v>0</v>
      </c>
      <c r="AA1110" s="16" t="str">
        <f t="shared" si="564"/>
        <v>UprStage</v>
      </c>
      <c r="AC1110" s="3">
        <f t="shared" si="565"/>
        <v>2.3982428571428556</v>
      </c>
      <c r="AD1110" s="3">
        <f t="shared" si="566"/>
        <v>19.801588161411491</v>
      </c>
      <c r="AE1110" s="3">
        <f t="shared" si="567"/>
        <v>2.4246571428571926</v>
      </c>
      <c r="AF1110" s="3">
        <f t="shared" si="569"/>
        <v>11.455876646353975</v>
      </c>
      <c r="AH1110" s="28">
        <f t="shared" si="570"/>
        <v>0.26300000000000001</v>
      </c>
      <c r="AI1110" s="28">
        <f t="shared" si="571"/>
        <v>2.5446900494077322E-4</v>
      </c>
      <c r="AJ1110" s="40">
        <f t="shared" si="568"/>
        <v>1.1455876646353974E-2</v>
      </c>
      <c r="AK1110" s="28"/>
      <c r="AM1110" s="14">
        <f>Rho_Coef0+Rho_Coef1*Solution!I1110+Rho_Coef2*Solution!I1110^2</f>
        <v>0.94773516300394045</v>
      </c>
      <c r="AO1110" s="3" t="str">
        <f t="shared" si="549"/>
        <v xml:space="preserve"> </v>
      </c>
      <c r="AP1110" s="3" t="str">
        <f t="shared" si="550"/>
        <v xml:space="preserve"> </v>
      </c>
      <c r="AQ1110" s="3" t="str">
        <f t="shared" si="551"/>
        <v xml:space="preserve"> </v>
      </c>
      <c r="AR1110" s="3" t="str">
        <f t="shared" si="552"/>
        <v xml:space="preserve"> </v>
      </c>
    </row>
    <row r="1111" spans="1:44">
      <c r="A1111" s="3">
        <f t="shared" si="553"/>
        <v>11.079999999999808</v>
      </c>
      <c r="B1111" s="3">
        <f t="shared" si="573"/>
        <v>0</v>
      </c>
      <c r="C1111" s="3">
        <f t="shared" si="574"/>
        <v>4.8229000000000486</v>
      </c>
      <c r="D1111" s="14">
        <f t="shared" si="554"/>
        <v>-7.1138862163191486E-4</v>
      </c>
      <c r="E1111" s="14">
        <f t="shared" si="547"/>
        <v>-0.1123437727139672</v>
      </c>
      <c r="F1111" s="14">
        <f t="shared" si="575"/>
        <v>-0.11305516133559912</v>
      </c>
      <c r="G1111" s="3">
        <f t="shared" si="548"/>
        <v>-9.8687481391117142</v>
      </c>
      <c r="H1111" s="3">
        <f t="shared" si="576"/>
        <v>4.193787603843429</v>
      </c>
      <c r="I1111" s="3">
        <f t="shared" si="577"/>
        <v>555.8661197885167</v>
      </c>
      <c r="P1111" s="3" t="str">
        <f t="shared" si="572"/>
        <v xml:space="preserve"> </v>
      </c>
      <c r="Q1111" s="3" t="str">
        <f t="shared" si="555"/>
        <v xml:space="preserve"> </v>
      </c>
      <c r="R1111" s="3" t="str">
        <f t="shared" si="556"/>
        <v xml:space="preserve"> </v>
      </c>
      <c r="S1111" s="3" t="str">
        <f t="shared" si="557"/>
        <v xml:space="preserve"> </v>
      </c>
      <c r="T1111" s="3" t="str">
        <f t="shared" si="558"/>
        <v xml:space="preserve"> </v>
      </c>
      <c r="U1111" s="3" t="str">
        <f t="shared" si="559"/>
        <v xml:space="preserve"> </v>
      </c>
      <c r="V1111" s="3" t="str">
        <f t="shared" si="560"/>
        <v xml:space="preserve"> </v>
      </c>
      <c r="W1111" s="3" t="str">
        <f t="shared" si="561"/>
        <v xml:space="preserve"> </v>
      </c>
      <c r="X1111" s="3" t="str">
        <f t="shared" si="562"/>
        <v xml:space="preserve"> </v>
      </c>
      <c r="Y1111" s="3">
        <f t="shared" si="563"/>
        <v>0</v>
      </c>
      <c r="AA1111" s="16" t="str">
        <f t="shared" si="564"/>
        <v>UprStage</v>
      </c>
      <c r="AC1111" s="3">
        <f t="shared" si="565"/>
        <v>2.3982428571428556</v>
      </c>
      <c r="AD1111" s="3">
        <f t="shared" si="566"/>
        <v>19.801588161411491</v>
      </c>
      <c r="AE1111" s="3">
        <f t="shared" si="567"/>
        <v>2.4246571428571926</v>
      </c>
      <c r="AF1111" s="3">
        <f t="shared" si="569"/>
        <v>11.455876646353975</v>
      </c>
      <c r="AH1111" s="28">
        <f t="shared" si="570"/>
        <v>0.26300000000000001</v>
      </c>
      <c r="AI1111" s="28">
        <f t="shared" si="571"/>
        <v>2.5446900494077322E-4</v>
      </c>
      <c r="AJ1111" s="40">
        <f t="shared" si="568"/>
        <v>1.1455876646353974E-2</v>
      </c>
      <c r="AK1111" s="28"/>
      <c r="AM1111" s="14">
        <f>Rho_Coef0+Rho_Coef1*Solution!I1111+Rho_Coef2*Solution!I1111^2</f>
        <v>0.94773125250795953</v>
      </c>
      <c r="AO1111" s="3" t="str">
        <f t="shared" si="549"/>
        <v xml:space="preserve"> </v>
      </c>
      <c r="AP1111" s="3" t="str">
        <f t="shared" si="550"/>
        <v xml:space="preserve"> </v>
      </c>
      <c r="AQ1111" s="3" t="str">
        <f t="shared" si="551"/>
        <v xml:space="preserve"> </v>
      </c>
      <c r="AR1111" s="3" t="str">
        <f t="shared" si="552"/>
        <v xml:space="preserve"> </v>
      </c>
    </row>
    <row r="1112" spans="1:44">
      <c r="A1112" s="3">
        <f t="shared" si="553"/>
        <v>11.089999999999808</v>
      </c>
      <c r="B1112" s="3">
        <f t="shared" si="573"/>
        <v>0</v>
      </c>
      <c r="C1112" s="3">
        <f t="shared" si="574"/>
        <v>4.8229000000000486</v>
      </c>
      <c r="D1112" s="14">
        <f t="shared" si="554"/>
        <v>-6.7829920512651077E-4</v>
      </c>
      <c r="E1112" s="14">
        <f t="shared" si="547"/>
        <v>-0.1123437727139672</v>
      </c>
      <c r="F1112" s="14">
        <f t="shared" si="575"/>
        <v>-0.11302207191909371</v>
      </c>
      <c r="G1112" s="3">
        <f t="shared" si="548"/>
        <v>-9.8658597162064314</v>
      </c>
      <c r="H1112" s="3">
        <f t="shared" si="576"/>
        <v>4.0951001224523118</v>
      </c>
      <c r="I1112" s="3">
        <f t="shared" si="577"/>
        <v>555.90756437156938</v>
      </c>
      <c r="P1112" s="3" t="str">
        <f t="shared" si="572"/>
        <v xml:space="preserve"> </v>
      </c>
      <c r="Q1112" s="3" t="str">
        <f t="shared" si="555"/>
        <v xml:space="preserve"> </v>
      </c>
      <c r="R1112" s="3" t="str">
        <f t="shared" si="556"/>
        <v xml:space="preserve"> </v>
      </c>
      <c r="S1112" s="3" t="str">
        <f t="shared" si="557"/>
        <v xml:space="preserve"> </v>
      </c>
      <c r="T1112" s="3" t="str">
        <f t="shared" si="558"/>
        <v xml:space="preserve"> </v>
      </c>
      <c r="U1112" s="3" t="str">
        <f t="shared" si="559"/>
        <v xml:space="preserve"> </v>
      </c>
      <c r="V1112" s="3" t="str">
        <f t="shared" si="560"/>
        <v xml:space="preserve"> </v>
      </c>
      <c r="W1112" s="3" t="str">
        <f t="shared" si="561"/>
        <v xml:space="preserve"> </v>
      </c>
      <c r="X1112" s="3" t="str">
        <f t="shared" si="562"/>
        <v xml:space="preserve"> </v>
      </c>
      <c r="Y1112" s="3">
        <f t="shared" si="563"/>
        <v>0</v>
      </c>
      <c r="AA1112" s="16" t="str">
        <f t="shared" si="564"/>
        <v>UprStage</v>
      </c>
      <c r="AC1112" s="3">
        <f t="shared" si="565"/>
        <v>2.3982428571428556</v>
      </c>
      <c r="AD1112" s="3">
        <f t="shared" si="566"/>
        <v>19.801588161411491</v>
      </c>
      <c r="AE1112" s="3">
        <f t="shared" si="567"/>
        <v>2.4246571428571926</v>
      </c>
      <c r="AF1112" s="3">
        <f t="shared" si="569"/>
        <v>11.455876646353975</v>
      </c>
      <c r="AH1112" s="28">
        <f t="shared" si="570"/>
        <v>0.26300000000000001</v>
      </c>
      <c r="AI1112" s="28">
        <f t="shared" si="571"/>
        <v>2.5446900494077322E-4</v>
      </c>
      <c r="AJ1112" s="40">
        <f t="shared" si="568"/>
        <v>1.1455876646353974E-2</v>
      </c>
      <c r="AK1112" s="28"/>
      <c r="AM1112" s="14">
        <f>Rho_Coef0+Rho_Coef1*Solution!I1112+Rho_Coef2*Solution!I1112^2</f>
        <v>0.94772743298811413</v>
      </c>
      <c r="AO1112" s="3" t="str">
        <f t="shared" si="549"/>
        <v xml:space="preserve"> </v>
      </c>
      <c r="AP1112" s="3" t="str">
        <f t="shared" si="550"/>
        <v xml:space="preserve"> </v>
      </c>
      <c r="AQ1112" s="3" t="str">
        <f t="shared" si="551"/>
        <v xml:space="preserve"> </v>
      </c>
      <c r="AR1112" s="3" t="str">
        <f t="shared" si="552"/>
        <v xml:space="preserve"> </v>
      </c>
    </row>
    <row r="1113" spans="1:44">
      <c r="A1113" s="3">
        <f t="shared" si="553"/>
        <v>11.099999999999808</v>
      </c>
      <c r="B1113" s="3">
        <f t="shared" si="573"/>
        <v>0</v>
      </c>
      <c r="C1113" s="3">
        <f t="shared" si="574"/>
        <v>4.8229000000000486</v>
      </c>
      <c r="D1113" s="14">
        <f t="shared" si="554"/>
        <v>-6.4600731357175925E-4</v>
      </c>
      <c r="E1113" s="14">
        <f t="shared" si="547"/>
        <v>-0.1123437727139672</v>
      </c>
      <c r="F1113" s="14">
        <f t="shared" si="575"/>
        <v>-0.11298978002753896</v>
      </c>
      <c r="G1113" s="3">
        <f t="shared" si="548"/>
        <v>-9.8630409104046919</v>
      </c>
      <c r="H1113" s="3">
        <f t="shared" si="576"/>
        <v>3.9964415252902477</v>
      </c>
      <c r="I1113" s="3">
        <f t="shared" si="577"/>
        <v>555.94802222074838</v>
      </c>
      <c r="P1113" s="3" t="str">
        <f t="shared" si="572"/>
        <v xml:space="preserve"> </v>
      </c>
      <c r="Q1113" s="3" t="str">
        <f t="shared" si="555"/>
        <v xml:space="preserve"> </v>
      </c>
      <c r="R1113" s="3" t="str">
        <f t="shared" si="556"/>
        <v xml:space="preserve"> </v>
      </c>
      <c r="S1113" s="3" t="str">
        <f t="shared" si="557"/>
        <v xml:space="preserve"> </v>
      </c>
      <c r="T1113" s="3" t="str">
        <f t="shared" si="558"/>
        <v xml:space="preserve"> </v>
      </c>
      <c r="U1113" s="3" t="str">
        <f t="shared" si="559"/>
        <v xml:space="preserve"> </v>
      </c>
      <c r="V1113" s="3" t="str">
        <f t="shared" si="560"/>
        <v xml:space="preserve"> </v>
      </c>
      <c r="W1113" s="3" t="str">
        <f t="shared" si="561"/>
        <v xml:space="preserve"> </v>
      </c>
      <c r="X1113" s="3" t="str">
        <f t="shared" si="562"/>
        <v xml:space="preserve"> </v>
      </c>
      <c r="Y1113" s="3">
        <f t="shared" si="563"/>
        <v>0</v>
      </c>
      <c r="AA1113" s="16" t="str">
        <f t="shared" si="564"/>
        <v>UprStage</v>
      </c>
      <c r="AC1113" s="3">
        <f t="shared" si="565"/>
        <v>2.3982428571428556</v>
      </c>
      <c r="AD1113" s="3">
        <f t="shared" si="566"/>
        <v>19.801588161411491</v>
      </c>
      <c r="AE1113" s="3">
        <f t="shared" si="567"/>
        <v>2.4246571428571926</v>
      </c>
      <c r="AF1113" s="3">
        <f t="shared" si="569"/>
        <v>11.455876646353975</v>
      </c>
      <c r="AH1113" s="28">
        <f t="shared" si="570"/>
        <v>0.26300000000000001</v>
      </c>
      <c r="AI1113" s="28">
        <f t="shared" si="571"/>
        <v>2.5446900494077322E-4</v>
      </c>
      <c r="AJ1113" s="40">
        <f t="shared" si="568"/>
        <v>1.1455876646353974E-2</v>
      </c>
      <c r="AK1113" s="28"/>
      <c r="AM1113" s="14">
        <f>Rho_Coef0+Rho_Coef1*Solution!I1113+Rho_Coef2*Solution!I1113^2</f>
        <v>0.94772370441662801</v>
      </c>
      <c r="AO1113" s="3" t="str">
        <f t="shared" si="549"/>
        <v xml:space="preserve"> </v>
      </c>
      <c r="AP1113" s="3" t="str">
        <f t="shared" si="550"/>
        <v xml:space="preserve"> </v>
      </c>
      <c r="AQ1113" s="3" t="str">
        <f t="shared" si="551"/>
        <v xml:space="preserve"> </v>
      </c>
      <c r="AR1113" s="3" t="str">
        <f t="shared" si="552"/>
        <v xml:space="preserve"> </v>
      </c>
    </row>
    <row r="1114" spans="1:44">
      <c r="A1114" s="3">
        <f t="shared" si="553"/>
        <v>11.109999999999808</v>
      </c>
      <c r="B1114" s="3">
        <f t="shared" si="573"/>
        <v>0</v>
      </c>
      <c r="C1114" s="3">
        <f t="shared" si="574"/>
        <v>4.8229000000000486</v>
      </c>
      <c r="D1114" s="14">
        <f t="shared" si="554"/>
        <v>-6.1451201693244145E-4</v>
      </c>
      <c r="E1114" s="14">
        <f t="shared" si="547"/>
        <v>-0.1123437727139672</v>
      </c>
      <c r="F1114" s="14">
        <f t="shared" si="575"/>
        <v>-0.11295828473089964</v>
      </c>
      <c r="G1114" s="3">
        <f t="shared" si="548"/>
        <v>-9.8602916405223784</v>
      </c>
      <c r="H1114" s="3">
        <f t="shared" si="576"/>
        <v>3.8978111161862006</v>
      </c>
      <c r="I1114" s="3">
        <f t="shared" si="577"/>
        <v>555.98749362141928</v>
      </c>
      <c r="P1114" s="3" t="str">
        <f t="shared" si="572"/>
        <v xml:space="preserve"> </v>
      </c>
      <c r="Q1114" s="3" t="str">
        <f t="shared" si="555"/>
        <v xml:space="preserve"> </v>
      </c>
      <c r="R1114" s="3" t="str">
        <f t="shared" si="556"/>
        <v xml:space="preserve"> </v>
      </c>
      <c r="S1114" s="3" t="str">
        <f t="shared" si="557"/>
        <v xml:space="preserve"> </v>
      </c>
      <c r="T1114" s="3" t="str">
        <f t="shared" si="558"/>
        <v xml:space="preserve"> </v>
      </c>
      <c r="U1114" s="3" t="str">
        <f t="shared" si="559"/>
        <v xml:space="preserve"> </v>
      </c>
      <c r="V1114" s="3" t="str">
        <f t="shared" si="560"/>
        <v xml:space="preserve"> </v>
      </c>
      <c r="W1114" s="3" t="str">
        <f t="shared" si="561"/>
        <v xml:space="preserve"> </v>
      </c>
      <c r="X1114" s="3" t="str">
        <f t="shared" si="562"/>
        <v xml:space="preserve"> </v>
      </c>
      <c r="Y1114" s="3">
        <f t="shared" si="563"/>
        <v>0</v>
      </c>
      <c r="AA1114" s="16" t="str">
        <f t="shared" si="564"/>
        <v>UprStage</v>
      </c>
      <c r="AC1114" s="3">
        <f t="shared" si="565"/>
        <v>2.3982428571428556</v>
      </c>
      <c r="AD1114" s="3">
        <f t="shared" si="566"/>
        <v>19.801588161411491</v>
      </c>
      <c r="AE1114" s="3">
        <f t="shared" si="567"/>
        <v>2.4246571428571926</v>
      </c>
      <c r="AF1114" s="3">
        <f t="shared" si="569"/>
        <v>11.455876646353975</v>
      </c>
      <c r="AH1114" s="28">
        <f t="shared" si="570"/>
        <v>0.26300000000000001</v>
      </c>
      <c r="AI1114" s="28">
        <f t="shared" si="571"/>
        <v>2.5446900494077322E-4</v>
      </c>
      <c r="AJ1114" s="40">
        <f t="shared" si="568"/>
        <v>1.1455876646353974E-2</v>
      </c>
      <c r="AK1114" s="28"/>
      <c r="AM1114" s="14">
        <f>Rho_Coef0+Rho_Coef1*Solution!I1114+Rho_Coef2*Solution!I1114^2</f>
        <v>0.94772006676638731</v>
      </c>
      <c r="AO1114" s="3" t="str">
        <f t="shared" si="549"/>
        <v xml:space="preserve"> </v>
      </c>
      <c r="AP1114" s="3" t="str">
        <f t="shared" si="550"/>
        <v xml:space="preserve"> </v>
      </c>
      <c r="AQ1114" s="3" t="str">
        <f t="shared" si="551"/>
        <v xml:space="preserve"> </v>
      </c>
      <c r="AR1114" s="3" t="str">
        <f t="shared" si="552"/>
        <v xml:space="preserve"> </v>
      </c>
    </row>
    <row r="1115" spans="1:44">
      <c r="A1115" s="3">
        <f t="shared" si="553"/>
        <v>11.119999999999807</v>
      </c>
      <c r="B1115" s="3">
        <f t="shared" si="573"/>
        <v>0</v>
      </c>
      <c r="C1115" s="3">
        <f t="shared" si="574"/>
        <v>4.8229000000000486</v>
      </c>
      <c r="D1115" s="14">
        <f t="shared" si="554"/>
        <v>-5.8381240831397948E-4</v>
      </c>
      <c r="E1115" s="14">
        <f t="shared" si="547"/>
        <v>-0.1123437727139672</v>
      </c>
      <c r="F1115" s="14">
        <f t="shared" si="575"/>
        <v>-0.11292758512228118</v>
      </c>
      <c r="G1115" s="3">
        <f t="shared" si="548"/>
        <v>-9.8576118273953561</v>
      </c>
      <c r="H1115" s="3">
        <f t="shared" si="576"/>
        <v>3.7992081997809768</v>
      </c>
      <c r="I1115" s="3">
        <f t="shared" si="577"/>
        <v>556.02597885198975</v>
      </c>
      <c r="P1115" s="3" t="str">
        <f t="shared" si="572"/>
        <v xml:space="preserve"> </v>
      </c>
      <c r="Q1115" s="3" t="str">
        <f t="shared" si="555"/>
        <v xml:space="preserve"> </v>
      </c>
      <c r="R1115" s="3" t="str">
        <f t="shared" si="556"/>
        <v xml:space="preserve"> </v>
      </c>
      <c r="S1115" s="3" t="str">
        <f t="shared" si="557"/>
        <v xml:space="preserve"> </v>
      </c>
      <c r="T1115" s="3" t="str">
        <f t="shared" si="558"/>
        <v xml:space="preserve"> </v>
      </c>
      <c r="U1115" s="3" t="str">
        <f t="shared" si="559"/>
        <v xml:space="preserve"> </v>
      </c>
      <c r="V1115" s="3" t="str">
        <f t="shared" si="560"/>
        <v xml:space="preserve"> </v>
      </c>
      <c r="W1115" s="3" t="str">
        <f t="shared" si="561"/>
        <v xml:space="preserve"> </v>
      </c>
      <c r="X1115" s="3" t="str">
        <f t="shared" si="562"/>
        <v xml:space="preserve"> </v>
      </c>
      <c r="Y1115" s="3">
        <f t="shared" si="563"/>
        <v>0</v>
      </c>
      <c r="AA1115" s="16" t="str">
        <f t="shared" si="564"/>
        <v>UprStage</v>
      </c>
      <c r="AC1115" s="3">
        <f t="shared" si="565"/>
        <v>2.3982428571428556</v>
      </c>
      <c r="AD1115" s="3">
        <f t="shared" si="566"/>
        <v>19.801588161411491</v>
      </c>
      <c r="AE1115" s="3">
        <f t="shared" si="567"/>
        <v>2.4246571428571926</v>
      </c>
      <c r="AF1115" s="3">
        <f t="shared" si="569"/>
        <v>11.455876646353975</v>
      </c>
      <c r="AH1115" s="28">
        <f t="shared" si="570"/>
        <v>0.26300000000000001</v>
      </c>
      <c r="AI1115" s="28">
        <f t="shared" si="571"/>
        <v>2.5446900494077322E-4</v>
      </c>
      <c r="AJ1115" s="40">
        <f t="shared" si="568"/>
        <v>1.1455876646353974E-2</v>
      </c>
      <c r="AK1115" s="28"/>
      <c r="AM1115" s="14">
        <f>Rho_Coef0+Rho_Coef1*Solution!I1115+Rho_Coef2*Solution!I1115^2</f>
        <v>0.94771652001093953</v>
      </c>
      <c r="AO1115" s="3" t="str">
        <f t="shared" si="549"/>
        <v xml:space="preserve"> </v>
      </c>
      <c r="AP1115" s="3" t="str">
        <f t="shared" si="550"/>
        <v xml:space="preserve"> </v>
      </c>
      <c r="AQ1115" s="3" t="str">
        <f t="shared" si="551"/>
        <v xml:space="preserve"> </v>
      </c>
      <c r="AR1115" s="3" t="str">
        <f t="shared" si="552"/>
        <v xml:space="preserve"> </v>
      </c>
    </row>
    <row r="1116" spans="1:44">
      <c r="A1116" s="3">
        <f t="shared" si="553"/>
        <v>11.129999999999807</v>
      </c>
      <c r="B1116" s="3">
        <f t="shared" si="573"/>
        <v>0</v>
      </c>
      <c r="C1116" s="3">
        <f t="shared" si="574"/>
        <v>4.8229000000000486</v>
      </c>
      <c r="D1116" s="14">
        <f t="shared" si="554"/>
        <v>-5.5390760390670499E-4</v>
      </c>
      <c r="E1116" s="14">
        <f t="shared" si="547"/>
        <v>-0.1123437727139672</v>
      </c>
      <c r="F1116" s="14">
        <f t="shared" si="575"/>
        <v>-0.11289768031787391</v>
      </c>
      <c r="G1116" s="3">
        <f t="shared" si="548"/>
        <v>-9.8550013938746019</v>
      </c>
      <c r="H1116" s="3">
        <f t="shared" si="576"/>
        <v>3.7006320815070231</v>
      </c>
      <c r="I1116" s="3">
        <f t="shared" si="577"/>
        <v>556.06347818391782</v>
      </c>
      <c r="P1116" s="3" t="str">
        <f t="shared" si="572"/>
        <v xml:space="preserve"> </v>
      </c>
      <c r="Q1116" s="3" t="str">
        <f t="shared" si="555"/>
        <v xml:space="preserve"> </v>
      </c>
      <c r="R1116" s="3" t="str">
        <f t="shared" si="556"/>
        <v xml:space="preserve"> </v>
      </c>
      <c r="S1116" s="3" t="str">
        <f t="shared" si="557"/>
        <v xml:space="preserve"> </v>
      </c>
      <c r="T1116" s="3" t="str">
        <f t="shared" si="558"/>
        <v xml:space="preserve"> </v>
      </c>
      <c r="U1116" s="3" t="str">
        <f t="shared" si="559"/>
        <v xml:space="preserve"> </v>
      </c>
      <c r="V1116" s="3" t="str">
        <f t="shared" si="560"/>
        <v xml:space="preserve"> </v>
      </c>
      <c r="W1116" s="3" t="str">
        <f t="shared" si="561"/>
        <v xml:space="preserve"> </v>
      </c>
      <c r="X1116" s="3" t="str">
        <f t="shared" si="562"/>
        <v xml:space="preserve"> </v>
      </c>
      <c r="Y1116" s="3">
        <f t="shared" si="563"/>
        <v>0</v>
      </c>
      <c r="AA1116" s="16" t="str">
        <f t="shared" si="564"/>
        <v>UprStage</v>
      </c>
      <c r="AC1116" s="3">
        <f t="shared" si="565"/>
        <v>2.3982428571428556</v>
      </c>
      <c r="AD1116" s="3">
        <f t="shared" si="566"/>
        <v>19.801588161411491</v>
      </c>
      <c r="AE1116" s="3">
        <f t="shared" si="567"/>
        <v>2.4246571428571926</v>
      </c>
      <c r="AF1116" s="3">
        <f t="shared" si="569"/>
        <v>11.455876646353975</v>
      </c>
      <c r="AH1116" s="28">
        <f t="shared" si="570"/>
        <v>0.26300000000000001</v>
      </c>
      <c r="AI1116" s="28">
        <f t="shared" si="571"/>
        <v>2.5446900494077322E-4</v>
      </c>
      <c r="AJ1116" s="40">
        <f t="shared" si="568"/>
        <v>1.1455876646353974E-2</v>
      </c>
      <c r="AK1116" s="28"/>
      <c r="AM1116" s="14">
        <f>Rho_Coef0+Rho_Coef1*Solution!I1116+Rho_Coef2*Solution!I1116^2</f>
        <v>0.94771306412449285</v>
      </c>
      <c r="AO1116" s="3" t="str">
        <f t="shared" si="549"/>
        <v xml:space="preserve"> </v>
      </c>
      <c r="AP1116" s="3" t="str">
        <f t="shared" si="550"/>
        <v xml:space="preserve"> </v>
      </c>
      <c r="AQ1116" s="3" t="str">
        <f t="shared" si="551"/>
        <v xml:space="preserve"> </v>
      </c>
      <c r="AR1116" s="3" t="str">
        <f t="shared" si="552"/>
        <v xml:space="preserve"> </v>
      </c>
    </row>
    <row r="1117" spans="1:44">
      <c r="A1117" s="3">
        <f t="shared" si="553"/>
        <v>11.139999999999807</v>
      </c>
      <c r="B1117" s="3">
        <f t="shared" si="573"/>
        <v>0</v>
      </c>
      <c r="C1117" s="3">
        <f t="shared" si="574"/>
        <v>4.8229000000000486</v>
      </c>
      <c r="D1117" s="14">
        <f t="shared" si="554"/>
        <v>-5.2479674293157011E-4</v>
      </c>
      <c r="E1117" s="14">
        <f t="shared" si="547"/>
        <v>-0.1123437727139672</v>
      </c>
      <c r="F1117" s="14">
        <f t="shared" si="575"/>
        <v>-0.11286856945689877</v>
      </c>
      <c r="G1117" s="3">
        <f t="shared" si="548"/>
        <v>-9.8524602648214703</v>
      </c>
      <c r="H1117" s="3">
        <f t="shared" si="576"/>
        <v>3.602082067568277</v>
      </c>
      <c r="I1117" s="3">
        <f t="shared" si="577"/>
        <v>556.09999188171969</v>
      </c>
      <c r="P1117" s="3" t="str">
        <f t="shared" si="572"/>
        <v xml:space="preserve"> </v>
      </c>
      <c r="Q1117" s="3" t="str">
        <f t="shared" si="555"/>
        <v xml:space="preserve"> </v>
      </c>
      <c r="R1117" s="3" t="str">
        <f t="shared" si="556"/>
        <v xml:space="preserve"> </v>
      </c>
      <c r="S1117" s="3" t="str">
        <f t="shared" si="557"/>
        <v xml:space="preserve"> </v>
      </c>
      <c r="T1117" s="3" t="str">
        <f t="shared" si="558"/>
        <v xml:space="preserve"> </v>
      </c>
      <c r="U1117" s="3" t="str">
        <f t="shared" si="559"/>
        <v xml:space="preserve"> </v>
      </c>
      <c r="V1117" s="3" t="str">
        <f t="shared" si="560"/>
        <v xml:space="preserve"> </v>
      </c>
      <c r="W1117" s="3" t="str">
        <f t="shared" si="561"/>
        <v xml:space="preserve"> </v>
      </c>
      <c r="X1117" s="3" t="str">
        <f t="shared" si="562"/>
        <v xml:space="preserve"> </v>
      </c>
      <c r="Y1117" s="3">
        <f t="shared" si="563"/>
        <v>0</v>
      </c>
      <c r="AA1117" s="16" t="str">
        <f t="shared" si="564"/>
        <v>UprStage</v>
      </c>
      <c r="AC1117" s="3">
        <f t="shared" si="565"/>
        <v>2.3982428571428556</v>
      </c>
      <c r="AD1117" s="3">
        <f t="shared" si="566"/>
        <v>19.801588161411491</v>
      </c>
      <c r="AE1117" s="3">
        <f t="shared" si="567"/>
        <v>2.4246571428571926</v>
      </c>
      <c r="AF1117" s="3">
        <f t="shared" si="569"/>
        <v>11.455876646353975</v>
      </c>
      <c r="AH1117" s="28">
        <f t="shared" si="570"/>
        <v>0.26300000000000001</v>
      </c>
      <c r="AI1117" s="28">
        <f t="shared" si="571"/>
        <v>2.5446900494077322E-4</v>
      </c>
      <c r="AJ1117" s="40">
        <f t="shared" si="568"/>
        <v>1.1455876646353974E-2</v>
      </c>
      <c r="AK1117" s="28"/>
      <c r="AM1117" s="14">
        <f>Rho_Coef0+Rho_Coef1*Solution!I1117+Rho_Coef2*Solution!I1117^2</f>
        <v>0.94770969908191505</v>
      </c>
      <c r="AO1117" s="3" t="str">
        <f t="shared" si="549"/>
        <v xml:space="preserve"> </v>
      </c>
      <c r="AP1117" s="3" t="str">
        <f t="shared" si="550"/>
        <v xml:space="preserve"> </v>
      </c>
      <c r="AQ1117" s="3" t="str">
        <f t="shared" si="551"/>
        <v xml:space="preserve"> </v>
      </c>
      <c r="AR1117" s="3" t="str">
        <f t="shared" si="552"/>
        <v xml:space="preserve"> </v>
      </c>
    </row>
    <row r="1118" spans="1:44">
      <c r="A1118" s="3">
        <f t="shared" si="553"/>
        <v>11.149999999999807</v>
      </c>
      <c r="B1118" s="3">
        <f t="shared" si="573"/>
        <v>0</v>
      </c>
      <c r="C1118" s="3">
        <f t="shared" si="574"/>
        <v>4.8229000000000486</v>
      </c>
      <c r="D1118" s="14">
        <f t="shared" si="554"/>
        <v>-4.9647898758729207E-4</v>
      </c>
      <c r="E1118" s="14">
        <f t="shared" si="547"/>
        <v>-0.1123437727139672</v>
      </c>
      <c r="F1118" s="14">
        <f t="shared" si="575"/>
        <v>-0.1128402517015545</v>
      </c>
      <c r="G1118" s="3">
        <f t="shared" si="548"/>
        <v>-9.8499883671030801</v>
      </c>
      <c r="H1118" s="3">
        <f t="shared" si="576"/>
        <v>3.5035574649200623</v>
      </c>
      <c r="I1118" s="3">
        <f t="shared" si="577"/>
        <v>556.13552020297709</v>
      </c>
      <c r="P1118" s="3" t="str">
        <f t="shared" si="572"/>
        <v xml:space="preserve"> </v>
      </c>
      <c r="Q1118" s="3" t="str">
        <f t="shared" si="555"/>
        <v xml:space="preserve"> </v>
      </c>
      <c r="R1118" s="3" t="str">
        <f t="shared" si="556"/>
        <v xml:space="preserve"> </v>
      </c>
      <c r="S1118" s="3" t="str">
        <f t="shared" si="557"/>
        <v xml:space="preserve"> </v>
      </c>
      <c r="T1118" s="3" t="str">
        <f t="shared" si="558"/>
        <v xml:space="preserve"> </v>
      </c>
      <c r="U1118" s="3" t="str">
        <f t="shared" si="559"/>
        <v xml:space="preserve"> </v>
      </c>
      <c r="V1118" s="3" t="str">
        <f t="shared" si="560"/>
        <v xml:space="preserve"> </v>
      </c>
      <c r="W1118" s="3" t="str">
        <f t="shared" si="561"/>
        <v xml:space="preserve"> </v>
      </c>
      <c r="X1118" s="3" t="str">
        <f t="shared" si="562"/>
        <v xml:space="preserve"> </v>
      </c>
      <c r="Y1118" s="3">
        <f t="shared" si="563"/>
        <v>0</v>
      </c>
      <c r="AA1118" s="16" t="str">
        <f t="shared" si="564"/>
        <v>UprStage</v>
      </c>
      <c r="AC1118" s="3">
        <f t="shared" si="565"/>
        <v>2.3982428571428556</v>
      </c>
      <c r="AD1118" s="3">
        <f t="shared" si="566"/>
        <v>19.801588161411491</v>
      </c>
      <c r="AE1118" s="3">
        <f t="shared" si="567"/>
        <v>2.4246571428571926</v>
      </c>
      <c r="AF1118" s="3">
        <f t="shared" si="569"/>
        <v>11.455876646353975</v>
      </c>
      <c r="AH1118" s="28">
        <f t="shared" si="570"/>
        <v>0.26300000000000001</v>
      </c>
      <c r="AI1118" s="28">
        <f t="shared" si="571"/>
        <v>2.5446900494077322E-4</v>
      </c>
      <c r="AJ1118" s="40">
        <f t="shared" si="568"/>
        <v>1.1455876646353974E-2</v>
      </c>
      <c r="AK1118" s="28"/>
      <c r="AM1118" s="14">
        <f>Rho_Coef0+Rho_Coef1*Solution!I1118+Rho_Coef2*Solution!I1118^2</f>
        <v>0.94770642485873358</v>
      </c>
      <c r="AO1118" s="3" t="str">
        <f t="shared" si="549"/>
        <v xml:space="preserve"> </v>
      </c>
      <c r="AP1118" s="3" t="str">
        <f t="shared" si="550"/>
        <v xml:space="preserve"> </v>
      </c>
      <c r="AQ1118" s="3" t="str">
        <f t="shared" si="551"/>
        <v xml:space="preserve"> </v>
      </c>
      <c r="AR1118" s="3" t="str">
        <f t="shared" si="552"/>
        <v xml:space="preserve"> </v>
      </c>
    </row>
    <row r="1119" spans="1:44">
      <c r="A1119" s="3">
        <f t="shared" si="553"/>
        <v>11.159999999999807</v>
      </c>
      <c r="B1119" s="3">
        <f t="shared" si="573"/>
        <v>0</v>
      </c>
      <c r="C1119" s="3">
        <f t="shared" si="574"/>
        <v>4.8229000000000486</v>
      </c>
      <c r="D1119" s="14">
        <f t="shared" si="554"/>
        <v>-4.6895352299892908E-4</v>
      </c>
      <c r="E1119" s="14">
        <f t="shared" si="547"/>
        <v>-0.1123437727139672</v>
      </c>
      <c r="F1119" s="14">
        <f t="shared" si="575"/>
        <v>-0.11281272623696613</v>
      </c>
      <c r="G1119" s="3">
        <f t="shared" si="548"/>
        <v>-9.8475856295878224</v>
      </c>
      <c r="H1119" s="3">
        <f t="shared" si="576"/>
        <v>3.4050575812490314</v>
      </c>
      <c r="I1119" s="3">
        <f t="shared" si="577"/>
        <v>556.17006339834484</v>
      </c>
      <c r="P1119" s="3" t="str">
        <f t="shared" si="572"/>
        <v xml:space="preserve"> </v>
      </c>
      <c r="Q1119" s="3" t="str">
        <f t="shared" si="555"/>
        <v xml:space="preserve"> </v>
      </c>
      <c r="R1119" s="3" t="str">
        <f t="shared" si="556"/>
        <v xml:space="preserve"> </v>
      </c>
      <c r="S1119" s="3" t="str">
        <f t="shared" si="557"/>
        <v xml:space="preserve"> </v>
      </c>
      <c r="T1119" s="3" t="str">
        <f t="shared" si="558"/>
        <v xml:space="preserve"> </v>
      </c>
      <c r="U1119" s="3" t="str">
        <f t="shared" si="559"/>
        <v xml:space="preserve"> </v>
      </c>
      <c r="V1119" s="3" t="str">
        <f t="shared" si="560"/>
        <v xml:space="preserve"> </v>
      </c>
      <c r="W1119" s="3" t="str">
        <f t="shared" si="561"/>
        <v xml:space="preserve"> </v>
      </c>
      <c r="X1119" s="3" t="str">
        <f t="shared" si="562"/>
        <v xml:space="preserve"> </v>
      </c>
      <c r="Y1119" s="3">
        <f t="shared" si="563"/>
        <v>0</v>
      </c>
      <c r="AA1119" s="16" t="str">
        <f t="shared" si="564"/>
        <v>UprStage</v>
      </c>
      <c r="AC1119" s="3">
        <f t="shared" si="565"/>
        <v>2.3982428571428556</v>
      </c>
      <c r="AD1119" s="3">
        <f t="shared" si="566"/>
        <v>19.801588161411491</v>
      </c>
      <c r="AE1119" s="3">
        <f t="shared" si="567"/>
        <v>2.4246571428571926</v>
      </c>
      <c r="AF1119" s="3">
        <f t="shared" si="569"/>
        <v>11.455876646353975</v>
      </c>
      <c r="AH1119" s="28">
        <f t="shared" si="570"/>
        <v>0.26300000000000001</v>
      </c>
      <c r="AI1119" s="28">
        <f t="shared" si="571"/>
        <v>2.5446900494077322E-4</v>
      </c>
      <c r="AJ1119" s="40">
        <f t="shared" si="568"/>
        <v>1.1455876646353974E-2</v>
      </c>
      <c r="AK1119" s="28"/>
      <c r="AM1119" s="14">
        <f>Rho_Coef0+Rho_Coef1*Solution!I1119+Rho_Coef2*Solution!I1119^2</f>
        <v>0.9477032414311336</v>
      </c>
      <c r="AO1119" s="3" t="str">
        <f t="shared" si="549"/>
        <v xml:space="preserve"> </v>
      </c>
      <c r="AP1119" s="3" t="str">
        <f t="shared" si="550"/>
        <v xml:space="preserve"> </v>
      </c>
      <c r="AQ1119" s="3" t="str">
        <f t="shared" si="551"/>
        <v xml:space="preserve"> </v>
      </c>
      <c r="AR1119" s="3" t="str">
        <f t="shared" si="552"/>
        <v xml:space="preserve"> </v>
      </c>
    </row>
    <row r="1120" spans="1:44">
      <c r="A1120" s="3">
        <f t="shared" si="553"/>
        <v>11.169999999999806</v>
      </c>
      <c r="B1120" s="3">
        <f t="shared" si="573"/>
        <v>0</v>
      </c>
      <c r="C1120" s="3">
        <f t="shared" si="574"/>
        <v>4.8229000000000486</v>
      </c>
      <c r="D1120" s="14">
        <f t="shared" si="554"/>
        <v>-4.4221955716787883E-4</v>
      </c>
      <c r="E1120" s="14">
        <f t="shared" si="547"/>
        <v>-0.1123437727139672</v>
      </c>
      <c r="F1120" s="14">
        <f t="shared" si="575"/>
        <v>-0.11278599227113507</v>
      </c>
      <c r="G1120" s="3">
        <f t="shared" si="548"/>
        <v>-9.8452519831409955</v>
      </c>
      <c r="H1120" s="3">
        <f t="shared" si="576"/>
        <v>3.3065817249531531</v>
      </c>
      <c r="I1120" s="3">
        <f t="shared" si="577"/>
        <v>556.20362171155807</v>
      </c>
      <c r="P1120" s="3" t="str">
        <f t="shared" si="572"/>
        <v xml:space="preserve"> </v>
      </c>
      <c r="Q1120" s="3" t="str">
        <f t="shared" si="555"/>
        <v xml:space="preserve"> </v>
      </c>
      <c r="R1120" s="3" t="str">
        <f t="shared" si="556"/>
        <v xml:space="preserve"> </v>
      </c>
      <c r="S1120" s="3" t="str">
        <f t="shared" si="557"/>
        <v xml:space="preserve"> </v>
      </c>
      <c r="T1120" s="3" t="str">
        <f t="shared" si="558"/>
        <v xml:space="preserve"> </v>
      </c>
      <c r="U1120" s="3" t="str">
        <f t="shared" si="559"/>
        <v xml:space="preserve"> </v>
      </c>
      <c r="V1120" s="3" t="str">
        <f t="shared" si="560"/>
        <v xml:space="preserve"> </v>
      </c>
      <c r="W1120" s="3" t="str">
        <f t="shared" si="561"/>
        <v xml:space="preserve"> </v>
      </c>
      <c r="X1120" s="3" t="str">
        <f t="shared" si="562"/>
        <v xml:space="preserve"> </v>
      </c>
      <c r="Y1120" s="3">
        <f t="shared" si="563"/>
        <v>0</v>
      </c>
      <c r="AA1120" s="16" t="str">
        <f t="shared" si="564"/>
        <v>UprStage</v>
      </c>
      <c r="AC1120" s="3">
        <f t="shared" si="565"/>
        <v>2.3982428571428556</v>
      </c>
      <c r="AD1120" s="3">
        <f t="shared" si="566"/>
        <v>19.801588161411491</v>
      </c>
      <c r="AE1120" s="3">
        <f t="shared" si="567"/>
        <v>2.4246571428571926</v>
      </c>
      <c r="AF1120" s="3">
        <f t="shared" si="569"/>
        <v>11.455876646353975</v>
      </c>
      <c r="AH1120" s="28">
        <f t="shared" si="570"/>
        <v>0.26300000000000001</v>
      </c>
      <c r="AI1120" s="28">
        <f t="shared" si="571"/>
        <v>2.5446900494077322E-4</v>
      </c>
      <c r="AJ1120" s="40">
        <f t="shared" si="568"/>
        <v>1.1455876646353974E-2</v>
      </c>
      <c r="AK1120" s="28"/>
      <c r="AM1120" s="14">
        <f>Rho_Coef0+Rho_Coef1*Solution!I1120+Rho_Coef2*Solution!I1120^2</f>
        <v>0.94770014877595887</v>
      </c>
      <c r="AO1120" s="3" t="str">
        <f t="shared" si="549"/>
        <v xml:space="preserve"> </v>
      </c>
      <c r="AP1120" s="3" t="str">
        <f t="shared" si="550"/>
        <v xml:space="preserve"> </v>
      </c>
      <c r="AQ1120" s="3" t="str">
        <f t="shared" si="551"/>
        <v xml:space="preserve"> </v>
      </c>
      <c r="AR1120" s="3" t="str">
        <f t="shared" si="552"/>
        <v xml:space="preserve"> </v>
      </c>
    </row>
    <row r="1121" spans="1:44">
      <c r="A1121" s="3">
        <f t="shared" si="553"/>
        <v>11.179999999999806</v>
      </c>
      <c r="B1121" s="3">
        <f t="shared" si="573"/>
        <v>0</v>
      </c>
      <c r="C1121" s="3">
        <f t="shared" si="574"/>
        <v>4.8229000000000486</v>
      </c>
      <c r="D1121" s="14">
        <f t="shared" si="554"/>
        <v>-4.1627632092329725E-4</v>
      </c>
      <c r="E1121" s="14">
        <f t="shared" si="547"/>
        <v>-0.1123437727139672</v>
      </c>
      <c r="F1121" s="14">
        <f t="shared" si="575"/>
        <v>-0.11276004903489049</v>
      </c>
      <c r="G1121" s="3">
        <f t="shared" si="548"/>
        <v>-9.8429873606205671</v>
      </c>
      <c r="H1121" s="3">
        <f t="shared" si="576"/>
        <v>3.2081292051217432</v>
      </c>
      <c r="I1121" s="3">
        <f t="shared" si="577"/>
        <v>556.23619537943955</v>
      </c>
      <c r="P1121" s="3" t="str">
        <f t="shared" si="572"/>
        <v xml:space="preserve"> </v>
      </c>
      <c r="Q1121" s="3" t="str">
        <f t="shared" si="555"/>
        <v xml:space="preserve"> </v>
      </c>
      <c r="R1121" s="3" t="str">
        <f t="shared" si="556"/>
        <v xml:space="preserve"> </v>
      </c>
      <c r="S1121" s="3" t="str">
        <f t="shared" si="557"/>
        <v xml:space="preserve"> </v>
      </c>
      <c r="T1121" s="3" t="str">
        <f t="shared" si="558"/>
        <v xml:space="preserve"> </v>
      </c>
      <c r="U1121" s="3" t="str">
        <f t="shared" si="559"/>
        <v xml:space="preserve"> </v>
      </c>
      <c r="V1121" s="3" t="str">
        <f t="shared" si="560"/>
        <v xml:space="preserve"> </v>
      </c>
      <c r="W1121" s="3" t="str">
        <f t="shared" si="561"/>
        <v xml:space="preserve"> </v>
      </c>
      <c r="X1121" s="3" t="str">
        <f t="shared" si="562"/>
        <v xml:space="preserve"> </v>
      </c>
      <c r="Y1121" s="3">
        <f t="shared" si="563"/>
        <v>0</v>
      </c>
      <c r="AA1121" s="16" t="str">
        <f t="shared" si="564"/>
        <v>UprStage</v>
      </c>
      <c r="AC1121" s="3">
        <f t="shared" si="565"/>
        <v>2.3982428571428556</v>
      </c>
      <c r="AD1121" s="3">
        <f t="shared" si="566"/>
        <v>19.801588161411491</v>
      </c>
      <c r="AE1121" s="3">
        <f t="shared" si="567"/>
        <v>2.4246571428571926</v>
      </c>
      <c r="AF1121" s="3">
        <f t="shared" si="569"/>
        <v>11.455876646353975</v>
      </c>
      <c r="AH1121" s="28">
        <f t="shared" si="570"/>
        <v>0.26300000000000001</v>
      </c>
      <c r="AI1121" s="28">
        <f t="shared" si="571"/>
        <v>2.5446900494077322E-4</v>
      </c>
      <c r="AJ1121" s="40">
        <f t="shared" si="568"/>
        <v>1.1455876646353974E-2</v>
      </c>
      <c r="AK1121" s="28"/>
      <c r="AM1121" s="14">
        <f>Rho_Coef0+Rho_Coef1*Solution!I1121+Rho_Coef2*Solution!I1121^2</f>
        <v>0.94769714687070949</v>
      </c>
      <c r="AO1121" s="3" t="str">
        <f t="shared" si="549"/>
        <v xml:space="preserve"> </v>
      </c>
      <c r="AP1121" s="3" t="str">
        <f t="shared" si="550"/>
        <v xml:space="preserve"> </v>
      </c>
      <c r="AQ1121" s="3" t="str">
        <f t="shared" si="551"/>
        <v xml:space="preserve"> </v>
      </c>
      <c r="AR1121" s="3" t="str">
        <f t="shared" si="552"/>
        <v xml:space="preserve"> </v>
      </c>
    </row>
    <row r="1122" spans="1:44">
      <c r="A1122" s="3">
        <f t="shared" si="553"/>
        <v>11.189999999999806</v>
      </c>
      <c r="B1122" s="3">
        <f t="shared" si="573"/>
        <v>0</v>
      </c>
      <c r="C1122" s="3">
        <f t="shared" si="574"/>
        <v>4.8229000000000486</v>
      </c>
      <c r="D1122" s="14">
        <f t="shared" si="554"/>
        <v>-3.9112306787492969E-4</v>
      </c>
      <c r="E1122" s="14">
        <f t="shared" si="547"/>
        <v>-0.1123437727139672</v>
      </c>
      <c r="F1122" s="14">
        <f t="shared" si="575"/>
        <v>-0.11273489578184213</v>
      </c>
      <c r="G1122" s="3">
        <f t="shared" si="548"/>
        <v>-9.8407916968730564</v>
      </c>
      <c r="H1122" s="3">
        <f t="shared" si="576"/>
        <v>3.1096993315155377</v>
      </c>
      <c r="I1122" s="3">
        <f t="shared" si="577"/>
        <v>556.2677846319059</v>
      </c>
      <c r="P1122" s="3" t="str">
        <f t="shared" si="572"/>
        <v xml:space="preserve"> </v>
      </c>
      <c r="Q1122" s="3" t="str">
        <f t="shared" si="555"/>
        <v xml:space="preserve"> </v>
      </c>
      <c r="R1122" s="3" t="str">
        <f t="shared" si="556"/>
        <v xml:space="preserve"> </v>
      </c>
      <c r="S1122" s="3" t="str">
        <f t="shared" si="557"/>
        <v xml:space="preserve"> </v>
      </c>
      <c r="T1122" s="3" t="str">
        <f t="shared" si="558"/>
        <v xml:space="preserve"> </v>
      </c>
      <c r="U1122" s="3" t="str">
        <f t="shared" si="559"/>
        <v xml:space="preserve"> </v>
      </c>
      <c r="V1122" s="3" t="str">
        <f t="shared" si="560"/>
        <v xml:space="preserve"> </v>
      </c>
      <c r="W1122" s="3" t="str">
        <f t="shared" si="561"/>
        <v xml:space="preserve"> </v>
      </c>
      <c r="X1122" s="3" t="str">
        <f t="shared" si="562"/>
        <v xml:space="preserve"> </v>
      </c>
      <c r="Y1122" s="3">
        <f t="shared" si="563"/>
        <v>0</v>
      </c>
      <c r="AA1122" s="16" t="str">
        <f t="shared" si="564"/>
        <v>UprStage</v>
      </c>
      <c r="AC1122" s="3">
        <f t="shared" si="565"/>
        <v>2.3982428571428556</v>
      </c>
      <c r="AD1122" s="3">
        <f t="shared" si="566"/>
        <v>19.801588161411491</v>
      </c>
      <c r="AE1122" s="3">
        <f t="shared" si="567"/>
        <v>2.4246571428571926</v>
      </c>
      <c r="AF1122" s="3">
        <f t="shared" si="569"/>
        <v>11.455876646353975</v>
      </c>
      <c r="AH1122" s="28">
        <f t="shared" si="570"/>
        <v>0.26300000000000001</v>
      </c>
      <c r="AI1122" s="28">
        <f t="shared" si="571"/>
        <v>2.5446900494077322E-4</v>
      </c>
      <c r="AJ1122" s="40">
        <f t="shared" si="568"/>
        <v>1.1455876646353974E-2</v>
      </c>
      <c r="AK1122" s="28"/>
      <c r="AM1122" s="14">
        <f>Rho_Coef0+Rho_Coef1*Solution!I1122+Rho_Coef2*Solution!I1122^2</f>
        <v>0.9476942356935425</v>
      </c>
      <c r="AO1122" s="3" t="str">
        <f t="shared" si="549"/>
        <v xml:space="preserve"> </v>
      </c>
      <c r="AP1122" s="3" t="str">
        <f t="shared" si="550"/>
        <v xml:space="preserve"> </v>
      </c>
      <c r="AQ1122" s="3" t="str">
        <f t="shared" si="551"/>
        <v xml:space="preserve"> </v>
      </c>
      <c r="AR1122" s="3" t="str">
        <f t="shared" si="552"/>
        <v xml:space="preserve"> </v>
      </c>
    </row>
    <row r="1123" spans="1:44">
      <c r="A1123" s="3">
        <f t="shared" si="553"/>
        <v>11.199999999999806</v>
      </c>
      <c r="B1123" s="3">
        <f t="shared" si="573"/>
        <v>0</v>
      </c>
      <c r="C1123" s="3">
        <f t="shared" si="574"/>
        <v>4.8229000000000486</v>
      </c>
      <c r="D1123" s="14">
        <f t="shared" si="554"/>
        <v>-3.6675907436735172E-4</v>
      </c>
      <c r="E1123" s="14">
        <f t="shared" si="547"/>
        <v>-0.1123437727139672</v>
      </c>
      <c r="F1123" s="14">
        <f t="shared" si="575"/>
        <v>-0.11271053178833455</v>
      </c>
      <c r="G1123" s="3">
        <f t="shared" si="548"/>
        <v>-9.8386649287295338</v>
      </c>
      <c r="H1123" s="3">
        <f t="shared" si="576"/>
        <v>3.011291414546807</v>
      </c>
      <c r="I1123" s="3">
        <f t="shared" si="577"/>
        <v>556.29838969197465</v>
      </c>
      <c r="P1123" s="3" t="str">
        <f t="shared" si="572"/>
        <v xml:space="preserve"> </v>
      </c>
      <c r="Q1123" s="3" t="str">
        <f t="shared" si="555"/>
        <v xml:space="preserve"> </v>
      </c>
      <c r="R1123" s="3" t="str">
        <f t="shared" si="556"/>
        <v xml:space="preserve"> </v>
      </c>
      <c r="S1123" s="3" t="str">
        <f t="shared" si="557"/>
        <v xml:space="preserve"> </v>
      </c>
      <c r="T1123" s="3" t="str">
        <f t="shared" si="558"/>
        <v xml:space="preserve"> </v>
      </c>
      <c r="U1123" s="3" t="str">
        <f t="shared" si="559"/>
        <v xml:space="preserve"> </v>
      </c>
      <c r="V1123" s="3" t="str">
        <f t="shared" si="560"/>
        <v xml:space="preserve"> </v>
      </c>
      <c r="W1123" s="3" t="str">
        <f t="shared" si="561"/>
        <v xml:space="preserve"> </v>
      </c>
      <c r="X1123" s="3" t="str">
        <f t="shared" si="562"/>
        <v xml:space="preserve"> </v>
      </c>
      <c r="Y1123" s="3">
        <f t="shared" si="563"/>
        <v>0</v>
      </c>
      <c r="AA1123" s="16" t="str">
        <f t="shared" si="564"/>
        <v>UprStage</v>
      </c>
      <c r="AC1123" s="3">
        <f t="shared" si="565"/>
        <v>2.3982428571428556</v>
      </c>
      <c r="AD1123" s="3">
        <f t="shared" si="566"/>
        <v>19.801588161411491</v>
      </c>
      <c r="AE1123" s="3">
        <f t="shared" si="567"/>
        <v>2.4246571428571926</v>
      </c>
      <c r="AF1123" s="3">
        <f t="shared" si="569"/>
        <v>11.455876646353975</v>
      </c>
      <c r="AH1123" s="28">
        <f t="shared" si="570"/>
        <v>0.26300000000000001</v>
      </c>
      <c r="AI1123" s="28">
        <f t="shared" si="571"/>
        <v>2.5446900494077322E-4</v>
      </c>
      <c r="AJ1123" s="40">
        <f t="shared" si="568"/>
        <v>1.1455876646353974E-2</v>
      </c>
      <c r="AK1123" s="28"/>
      <c r="AM1123" s="14">
        <f>Rho_Coef0+Rho_Coef1*Solution!I1123+Rho_Coef2*Solution!I1123^2</f>
        <v>0.94769141522327027</v>
      </c>
      <c r="AO1123" s="3" t="str">
        <f t="shared" si="549"/>
        <v xml:space="preserve"> </v>
      </c>
      <c r="AP1123" s="3" t="str">
        <f t="shared" si="550"/>
        <v xml:space="preserve"> </v>
      </c>
      <c r="AQ1123" s="3" t="str">
        <f t="shared" si="551"/>
        <v xml:space="preserve"> </v>
      </c>
      <c r="AR1123" s="3" t="str">
        <f t="shared" si="552"/>
        <v xml:space="preserve"> </v>
      </c>
    </row>
    <row r="1124" spans="1:44">
      <c r="A1124" s="3">
        <f t="shared" si="553"/>
        <v>11.209999999999805</v>
      </c>
      <c r="B1124" s="3">
        <f t="shared" si="573"/>
        <v>0</v>
      </c>
      <c r="C1124" s="3">
        <f t="shared" si="574"/>
        <v>4.8229000000000486</v>
      </c>
      <c r="D1124" s="14">
        <f t="shared" si="554"/>
        <v>-3.4318363943561437E-4</v>
      </c>
      <c r="E1124" s="14">
        <f t="shared" si="547"/>
        <v>-0.1123437727139672</v>
      </c>
      <c r="F1124" s="14">
        <f t="shared" si="575"/>
        <v>-0.11268695635340281</v>
      </c>
      <c r="G1124" s="3">
        <f t="shared" si="548"/>
        <v>-9.8366069950017607</v>
      </c>
      <c r="H1124" s="3">
        <f t="shared" si="576"/>
        <v>2.9129047652595119</v>
      </c>
      <c r="I1124" s="3">
        <f t="shared" si="577"/>
        <v>556.32801077577028</v>
      </c>
      <c r="P1124" s="3" t="str">
        <f t="shared" si="572"/>
        <v xml:space="preserve"> </v>
      </c>
      <c r="Q1124" s="3" t="str">
        <f t="shared" si="555"/>
        <v xml:space="preserve"> </v>
      </c>
      <c r="R1124" s="3" t="str">
        <f t="shared" si="556"/>
        <v xml:space="preserve"> </v>
      </c>
      <c r="S1124" s="3" t="str">
        <f t="shared" si="557"/>
        <v xml:space="preserve"> </v>
      </c>
      <c r="T1124" s="3" t="str">
        <f t="shared" si="558"/>
        <v xml:space="preserve"> </v>
      </c>
      <c r="U1124" s="3" t="str">
        <f t="shared" si="559"/>
        <v xml:space="preserve"> </v>
      </c>
      <c r="V1124" s="3" t="str">
        <f t="shared" si="560"/>
        <v xml:space="preserve"> </v>
      </c>
      <c r="W1124" s="3" t="str">
        <f t="shared" si="561"/>
        <v xml:space="preserve"> </v>
      </c>
      <c r="X1124" s="3" t="str">
        <f t="shared" si="562"/>
        <v xml:space="preserve"> </v>
      </c>
      <c r="Y1124" s="3">
        <f t="shared" si="563"/>
        <v>0</v>
      </c>
      <c r="AA1124" s="16" t="str">
        <f t="shared" si="564"/>
        <v>UprStage</v>
      </c>
      <c r="AC1124" s="3">
        <f t="shared" si="565"/>
        <v>2.3982428571428556</v>
      </c>
      <c r="AD1124" s="3">
        <f t="shared" si="566"/>
        <v>19.801588161411491</v>
      </c>
      <c r="AE1124" s="3">
        <f t="shared" si="567"/>
        <v>2.4246571428571926</v>
      </c>
      <c r="AF1124" s="3">
        <f t="shared" si="569"/>
        <v>11.455876646353975</v>
      </c>
      <c r="AH1124" s="28">
        <f t="shared" si="570"/>
        <v>0.26300000000000001</v>
      </c>
      <c r="AI1124" s="28">
        <f t="shared" si="571"/>
        <v>2.5446900494077322E-4</v>
      </c>
      <c r="AJ1124" s="40">
        <f t="shared" si="568"/>
        <v>1.1455876646353974E-2</v>
      </c>
      <c r="AK1124" s="28"/>
      <c r="AM1124" s="14">
        <f>Rho_Coef0+Rho_Coef1*Solution!I1124+Rho_Coef2*Solution!I1124^2</f>
        <v>0.94768868543936091</v>
      </c>
      <c r="AO1124" s="3" t="str">
        <f t="shared" si="549"/>
        <v xml:space="preserve"> </v>
      </c>
      <c r="AP1124" s="3" t="str">
        <f t="shared" si="550"/>
        <v xml:space="preserve"> </v>
      </c>
      <c r="AQ1124" s="3" t="str">
        <f t="shared" si="551"/>
        <v xml:space="preserve"> </v>
      </c>
      <c r="AR1124" s="3" t="str">
        <f t="shared" si="552"/>
        <v xml:space="preserve"> </v>
      </c>
    </row>
    <row r="1125" spans="1:44">
      <c r="A1125" s="3">
        <f t="shared" si="553"/>
        <v>11.219999999999805</v>
      </c>
      <c r="B1125" s="3">
        <f t="shared" si="573"/>
        <v>0</v>
      </c>
      <c r="C1125" s="3">
        <f t="shared" si="574"/>
        <v>4.8229000000000486</v>
      </c>
      <c r="D1125" s="14">
        <f t="shared" si="554"/>
        <v>-3.2039608476228657E-4</v>
      </c>
      <c r="E1125" s="14">
        <f t="shared" si="547"/>
        <v>-0.1123437727139672</v>
      </c>
      <c r="F1125" s="14">
        <f t="shared" si="575"/>
        <v>-0.11266416879872948</v>
      </c>
      <c r="G1125" s="3">
        <f t="shared" si="548"/>
        <v>-9.8346178364784294</v>
      </c>
      <c r="H1125" s="3">
        <f t="shared" si="576"/>
        <v>2.8145386953094942</v>
      </c>
      <c r="I1125" s="3">
        <f t="shared" si="577"/>
        <v>556.35664809253115</v>
      </c>
      <c r="P1125" s="3" t="str">
        <f t="shared" si="572"/>
        <v xml:space="preserve"> </v>
      </c>
      <c r="Q1125" s="3" t="str">
        <f t="shared" si="555"/>
        <v xml:space="preserve"> </v>
      </c>
      <c r="R1125" s="3" t="str">
        <f t="shared" si="556"/>
        <v xml:space="preserve"> </v>
      </c>
      <c r="S1125" s="3" t="str">
        <f t="shared" si="557"/>
        <v xml:space="preserve"> </v>
      </c>
      <c r="T1125" s="3" t="str">
        <f t="shared" si="558"/>
        <v xml:space="preserve"> </v>
      </c>
      <c r="U1125" s="3" t="str">
        <f t="shared" si="559"/>
        <v xml:space="preserve"> </v>
      </c>
      <c r="V1125" s="3" t="str">
        <f t="shared" si="560"/>
        <v xml:space="preserve"> </v>
      </c>
      <c r="W1125" s="3" t="str">
        <f t="shared" si="561"/>
        <v xml:space="preserve"> </v>
      </c>
      <c r="X1125" s="3" t="str">
        <f t="shared" si="562"/>
        <v xml:space="preserve"> </v>
      </c>
      <c r="Y1125" s="3">
        <f t="shared" si="563"/>
        <v>0</v>
      </c>
      <c r="AA1125" s="16" t="str">
        <f t="shared" si="564"/>
        <v>UprStage</v>
      </c>
      <c r="AC1125" s="3">
        <f t="shared" si="565"/>
        <v>2.3982428571428556</v>
      </c>
      <c r="AD1125" s="3">
        <f t="shared" si="566"/>
        <v>19.801588161411491</v>
      </c>
      <c r="AE1125" s="3">
        <f t="shared" si="567"/>
        <v>2.4246571428571926</v>
      </c>
      <c r="AF1125" s="3">
        <f t="shared" si="569"/>
        <v>11.455876646353975</v>
      </c>
      <c r="AH1125" s="28">
        <f t="shared" si="570"/>
        <v>0.26300000000000001</v>
      </c>
      <c r="AI1125" s="28">
        <f t="shared" si="571"/>
        <v>2.5446900494077322E-4</v>
      </c>
      <c r="AJ1125" s="40">
        <f t="shared" si="568"/>
        <v>1.1455876646353974E-2</v>
      </c>
      <c r="AK1125" s="28"/>
      <c r="AM1125" s="14">
        <f>Rho_Coef0+Rho_Coef1*Solution!I1125+Rho_Coef2*Solution!I1125^2</f>
        <v>0.94768604632193643</v>
      </c>
      <c r="AO1125" s="3" t="str">
        <f t="shared" si="549"/>
        <v xml:space="preserve"> </v>
      </c>
      <c r="AP1125" s="3" t="str">
        <f t="shared" si="550"/>
        <v xml:space="preserve"> </v>
      </c>
      <c r="AQ1125" s="3" t="str">
        <f t="shared" si="551"/>
        <v xml:space="preserve"> </v>
      </c>
      <c r="AR1125" s="3" t="str">
        <f t="shared" si="552"/>
        <v xml:space="preserve"> </v>
      </c>
    </row>
    <row r="1126" spans="1:44">
      <c r="A1126" s="3">
        <f t="shared" si="553"/>
        <v>11.229999999999805</v>
      </c>
      <c r="B1126" s="3">
        <f t="shared" si="573"/>
        <v>0</v>
      </c>
      <c r="C1126" s="3">
        <f t="shared" si="574"/>
        <v>4.8229000000000486</v>
      </c>
      <c r="D1126" s="14">
        <f t="shared" si="554"/>
        <v>-2.983957546358953E-4</v>
      </c>
      <c r="E1126" s="14">
        <f t="shared" si="547"/>
        <v>-0.1123437727139672</v>
      </c>
      <c r="F1126" s="14">
        <f t="shared" si="575"/>
        <v>-0.11264216846860309</v>
      </c>
      <c r="G1126" s="3">
        <f t="shared" si="548"/>
        <v>-9.8326973959215387</v>
      </c>
      <c r="H1126" s="3">
        <f t="shared" si="576"/>
        <v>2.7161925169447101</v>
      </c>
      <c r="I1126" s="3">
        <f t="shared" si="577"/>
        <v>556.38430184461436</v>
      </c>
      <c r="P1126" s="3" t="str">
        <f t="shared" si="572"/>
        <v xml:space="preserve"> </v>
      </c>
      <c r="Q1126" s="3" t="str">
        <f t="shared" si="555"/>
        <v xml:space="preserve"> </v>
      </c>
      <c r="R1126" s="3" t="str">
        <f t="shared" si="556"/>
        <v xml:space="preserve"> </v>
      </c>
      <c r="S1126" s="3" t="str">
        <f t="shared" si="557"/>
        <v xml:space="preserve"> </v>
      </c>
      <c r="T1126" s="3" t="str">
        <f t="shared" si="558"/>
        <v xml:space="preserve"> </v>
      </c>
      <c r="U1126" s="3" t="str">
        <f t="shared" si="559"/>
        <v xml:space="preserve"> </v>
      </c>
      <c r="V1126" s="3" t="str">
        <f t="shared" si="560"/>
        <v xml:space="preserve"> </v>
      </c>
      <c r="W1126" s="3" t="str">
        <f t="shared" si="561"/>
        <v xml:space="preserve"> </v>
      </c>
      <c r="X1126" s="3" t="str">
        <f t="shared" si="562"/>
        <v xml:space="preserve"> </v>
      </c>
      <c r="Y1126" s="3">
        <f t="shared" si="563"/>
        <v>0</v>
      </c>
      <c r="AA1126" s="16" t="str">
        <f t="shared" si="564"/>
        <v>UprStage</v>
      </c>
      <c r="AC1126" s="3">
        <f t="shared" si="565"/>
        <v>2.3982428571428556</v>
      </c>
      <c r="AD1126" s="3">
        <f t="shared" si="566"/>
        <v>19.801588161411491</v>
      </c>
      <c r="AE1126" s="3">
        <f t="shared" si="567"/>
        <v>2.4246571428571926</v>
      </c>
      <c r="AF1126" s="3">
        <f t="shared" si="569"/>
        <v>11.455876646353975</v>
      </c>
      <c r="AH1126" s="28">
        <f t="shared" si="570"/>
        <v>0.26300000000000001</v>
      </c>
      <c r="AI1126" s="28">
        <f t="shared" si="571"/>
        <v>2.5446900494077322E-4</v>
      </c>
      <c r="AJ1126" s="40">
        <f t="shared" si="568"/>
        <v>1.1455876646353974E-2</v>
      </c>
      <c r="AK1126" s="28"/>
      <c r="AM1126" s="14">
        <f>Rho_Coef0+Rho_Coef1*Solution!I1126+Rho_Coef2*Solution!I1126^2</f>
        <v>0.94768349785177364</v>
      </c>
      <c r="AO1126" s="3" t="str">
        <f t="shared" si="549"/>
        <v xml:space="preserve"> </v>
      </c>
      <c r="AP1126" s="3" t="str">
        <f t="shared" si="550"/>
        <v xml:space="preserve"> </v>
      </c>
      <c r="AQ1126" s="3" t="str">
        <f t="shared" si="551"/>
        <v xml:space="preserve"> </v>
      </c>
      <c r="AR1126" s="3" t="str">
        <f t="shared" si="552"/>
        <v xml:space="preserve"> </v>
      </c>
    </row>
    <row r="1127" spans="1:44">
      <c r="A1127" s="3">
        <f t="shared" si="553"/>
        <v>11.239999999999805</v>
      </c>
      <c r="B1127" s="3">
        <f t="shared" si="573"/>
        <v>0</v>
      </c>
      <c r="C1127" s="3">
        <f t="shared" si="574"/>
        <v>4.8229000000000486</v>
      </c>
      <c r="D1127" s="14">
        <f t="shared" si="554"/>
        <v>-2.771820159107534E-4</v>
      </c>
      <c r="E1127" s="14">
        <f t="shared" si="547"/>
        <v>-0.1123437727139672</v>
      </c>
      <c r="F1127" s="14">
        <f t="shared" si="575"/>
        <v>-0.11262095472987796</v>
      </c>
      <c r="G1127" s="3">
        <f t="shared" si="548"/>
        <v>-9.8308456180628898</v>
      </c>
      <c r="H1127" s="3">
        <f t="shared" si="576"/>
        <v>2.6178655429854949</v>
      </c>
      <c r="I1127" s="3">
        <f t="shared" si="577"/>
        <v>556.41097222750295</v>
      </c>
      <c r="P1127" s="3" t="str">
        <f t="shared" si="572"/>
        <v xml:space="preserve"> </v>
      </c>
      <c r="Q1127" s="3" t="str">
        <f t="shared" si="555"/>
        <v xml:space="preserve"> </v>
      </c>
      <c r="R1127" s="3" t="str">
        <f t="shared" si="556"/>
        <v xml:space="preserve"> </v>
      </c>
      <c r="S1127" s="3" t="str">
        <f t="shared" si="557"/>
        <v xml:space="preserve"> </v>
      </c>
      <c r="T1127" s="3" t="str">
        <f t="shared" si="558"/>
        <v xml:space="preserve"> </v>
      </c>
      <c r="U1127" s="3" t="str">
        <f t="shared" si="559"/>
        <v xml:space="preserve"> </v>
      </c>
      <c r="V1127" s="3" t="str">
        <f t="shared" si="560"/>
        <v xml:space="preserve"> </v>
      </c>
      <c r="W1127" s="3" t="str">
        <f t="shared" si="561"/>
        <v xml:space="preserve"> </v>
      </c>
      <c r="X1127" s="3" t="str">
        <f t="shared" si="562"/>
        <v xml:space="preserve"> </v>
      </c>
      <c r="Y1127" s="3">
        <f t="shared" si="563"/>
        <v>0</v>
      </c>
      <c r="AA1127" s="16" t="str">
        <f t="shared" si="564"/>
        <v>UprStage</v>
      </c>
      <c r="AC1127" s="3">
        <f t="shared" si="565"/>
        <v>2.3982428571428556</v>
      </c>
      <c r="AD1127" s="3">
        <f t="shared" si="566"/>
        <v>19.801588161411491</v>
      </c>
      <c r="AE1127" s="3">
        <f t="shared" si="567"/>
        <v>2.4246571428571926</v>
      </c>
      <c r="AF1127" s="3">
        <f t="shared" si="569"/>
        <v>11.455876646353975</v>
      </c>
      <c r="AH1127" s="28">
        <f t="shared" si="570"/>
        <v>0.26300000000000001</v>
      </c>
      <c r="AI1127" s="28">
        <f t="shared" si="571"/>
        <v>2.5446900494077322E-4</v>
      </c>
      <c r="AJ1127" s="40">
        <f t="shared" si="568"/>
        <v>1.1455876646353974E-2</v>
      </c>
      <c r="AK1127" s="28"/>
      <c r="AM1127" s="14">
        <f>Rho_Coef0+Rho_Coef1*Solution!I1127+Rho_Coef2*Solution!I1127^2</f>
        <v>0.94768104001030218</v>
      </c>
      <c r="AO1127" s="3" t="str">
        <f t="shared" si="549"/>
        <v xml:space="preserve"> </v>
      </c>
      <c r="AP1127" s="3" t="str">
        <f t="shared" si="550"/>
        <v xml:space="preserve"> </v>
      </c>
      <c r="AQ1127" s="3" t="str">
        <f t="shared" si="551"/>
        <v xml:space="preserve"> </v>
      </c>
      <c r="AR1127" s="3" t="str">
        <f t="shared" si="552"/>
        <v xml:space="preserve"> </v>
      </c>
    </row>
    <row r="1128" spans="1:44">
      <c r="A1128" s="3">
        <f t="shared" si="553"/>
        <v>11.249999999999805</v>
      </c>
      <c r="B1128" s="3">
        <f t="shared" si="573"/>
        <v>0</v>
      </c>
      <c r="C1128" s="3">
        <f t="shared" si="574"/>
        <v>4.8229000000000486</v>
      </c>
      <c r="D1128" s="14">
        <f t="shared" si="554"/>
        <v>-2.5675425796817513E-4</v>
      </c>
      <c r="E1128" s="14">
        <f t="shared" si="547"/>
        <v>-0.1123437727139672</v>
      </c>
      <c r="F1128" s="14">
        <f t="shared" si="575"/>
        <v>-0.11260052697193537</v>
      </c>
      <c r="G1128" s="3">
        <f t="shared" si="548"/>
        <v>-9.8290624496006931</v>
      </c>
      <c r="H1128" s="3">
        <f t="shared" si="576"/>
        <v>2.5195570868048658</v>
      </c>
      <c r="I1128" s="3">
        <f t="shared" si="577"/>
        <v>556.43665942981033</v>
      </c>
      <c r="P1128" s="3" t="str">
        <f t="shared" si="572"/>
        <v xml:space="preserve"> </v>
      </c>
      <c r="Q1128" s="3" t="str">
        <f t="shared" si="555"/>
        <v xml:space="preserve"> </v>
      </c>
      <c r="R1128" s="3" t="str">
        <f t="shared" si="556"/>
        <v xml:space="preserve"> </v>
      </c>
      <c r="S1128" s="3" t="str">
        <f t="shared" si="557"/>
        <v xml:space="preserve"> </v>
      </c>
      <c r="T1128" s="3" t="str">
        <f t="shared" si="558"/>
        <v xml:space="preserve"> </v>
      </c>
      <c r="U1128" s="3" t="str">
        <f t="shared" si="559"/>
        <v xml:space="preserve"> </v>
      </c>
      <c r="V1128" s="3" t="str">
        <f t="shared" si="560"/>
        <v xml:space="preserve"> </v>
      </c>
      <c r="W1128" s="3" t="str">
        <f t="shared" si="561"/>
        <v xml:space="preserve"> </v>
      </c>
      <c r="X1128" s="3" t="str">
        <f t="shared" si="562"/>
        <v xml:space="preserve"> </v>
      </c>
      <c r="Y1128" s="3">
        <f t="shared" si="563"/>
        <v>0</v>
      </c>
      <c r="AA1128" s="16" t="str">
        <f t="shared" si="564"/>
        <v>UprStage</v>
      </c>
      <c r="AC1128" s="3">
        <f t="shared" si="565"/>
        <v>2.3982428571428556</v>
      </c>
      <c r="AD1128" s="3">
        <f t="shared" si="566"/>
        <v>19.801588161411491</v>
      </c>
      <c r="AE1128" s="3">
        <f t="shared" si="567"/>
        <v>2.4246571428571926</v>
      </c>
      <c r="AF1128" s="3">
        <f t="shared" si="569"/>
        <v>11.455876646353975</v>
      </c>
      <c r="AH1128" s="28">
        <f t="shared" si="570"/>
        <v>0.26300000000000001</v>
      </c>
      <c r="AI1128" s="28">
        <f t="shared" si="571"/>
        <v>2.5446900494077322E-4</v>
      </c>
      <c r="AJ1128" s="40">
        <f t="shared" si="568"/>
        <v>1.1455876646353974E-2</v>
      </c>
      <c r="AK1128" s="28"/>
      <c r="AM1128" s="14">
        <f>Rho_Coef0+Rho_Coef1*Solution!I1128+Rho_Coef2*Solution!I1128^2</f>
        <v>0.94767867277960482</v>
      </c>
      <c r="AO1128" s="3" t="str">
        <f t="shared" si="549"/>
        <v xml:space="preserve"> </v>
      </c>
      <c r="AP1128" s="3" t="str">
        <f t="shared" si="550"/>
        <v xml:space="preserve"> </v>
      </c>
      <c r="AQ1128" s="3" t="str">
        <f t="shared" si="551"/>
        <v xml:space="preserve"> </v>
      </c>
      <c r="AR1128" s="3" t="str">
        <f t="shared" si="552"/>
        <v xml:space="preserve"> </v>
      </c>
    </row>
    <row r="1129" spans="1:44">
      <c r="A1129" s="3">
        <f t="shared" si="553"/>
        <v>11.259999999999804</v>
      </c>
      <c r="B1129" s="3">
        <f t="shared" si="573"/>
        <v>0</v>
      </c>
      <c r="C1129" s="3">
        <f t="shared" si="574"/>
        <v>4.8229000000000486</v>
      </c>
      <c r="D1129" s="14">
        <f t="shared" si="554"/>
        <v>-2.3711189267907335E-4</v>
      </c>
      <c r="E1129" s="14">
        <f t="shared" si="547"/>
        <v>-0.1123437727139672</v>
      </c>
      <c r="F1129" s="14">
        <f t="shared" si="575"/>
        <v>-0.11258088460664627</v>
      </c>
      <c r="G1129" s="3">
        <f t="shared" si="548"/>
        <v>-9.8273478391963156</v>
      </c>
      <c r="H1129" s="3">
        <f t="shared" si="576"/>
        <v>2.4212664623088589</v>
      </c>
      <c r="I1129" s="3">
        <f t="shared" si="577"/>
        <v>556.4613636332864</v>
      </c>
      <c r="P1129" s="3" t="str">
        <f t="shared" si="572"/>
        <v xml:space="preserve"> </v>
      </c>
      <c r="Q1129" s="3" t="str">
        <f t="shared" si="555"/>
        <v xml:space="preserve"> </v>
      </c>
      <c r="R1129" s="3" t="str">
        <f t="shared" si="556"/>
        <v xml:space="preserve"> </v>
      </c>
      <c r="S1129" s="3" t="str">
        <f t="shared" si="557"/>
        <v xml:space="preserve"> </v>
      </c>
      <c r="T1129" s="3" t="str">
        <f t="shared" si="558"/>
        <v xml:space="preserve"> </v>
      </c>
      <c r="U1129" s="3" t="str">
        <f t="shared" si="559"/>
        <v xml:space="preserve"> </v>
      </c>
      <c r="V1129" s="3" t="str">
        <f t="shared" si="560"/>
        <v xml:space="preserve"> </v>
      </c>
      <c r="W1129" s="3" t="str">
        <f t="shared" si="561"/>
        <v xml:space="preserve"> </v>
      </c>
      <c r="X1129" s="3" t="str">
        <f t="shared" si="562"/>
        <v xml:space="preserve"> </v>
      </c>
      <c r="Y1129" s="3">
        <f t="shared" si="563"/>
        <v>0</v>
      </c>
      <c r="AA1129" s="16" t="str">
        <f t="shared" si="564"/>
        <v>UprStage</v>
      </c>
      <c r="AC1129" s="3">
        <f t="shared" si="565"/>
        <v>2.3982428571428556</v>
      </c>
      <c r="AD1129" s="3">
        <f t="shared" si="566"/>
        <v>19.801588161411491</v>
      </c>
      <c r="AE1129" s="3">
        <f t="shared" si="567"/>
        <v>2.4246571428571926</v>
      </c>
      <c r="AF1129" s="3">
        <f t="shared" si="569"/>
        <v>11.455876646353975</v>
      </c>
      <c r="AH1129" s="28">
        <f t="shared" si="570"/>
        <v>0.26300000000000001</v>
      </c>
      <c r="AI1129" s="28">
        <f t="shared" si="571"/>
        <v>2.5446900494077322E-4</v>
      </c>
      <c r="AJ1129" s="40">
        <f t="shared" si="568"/>
        <v>1.1455876646353974E-2</v>
      </c>
      <c r="AK1129" s="28"/>
      <c r="AM1129" s="14">
        <f>Rho_Coef0+Rho_Coef1*Solution!I1129+Rho_Coef2*Solution!I1129^2</f>
        <v>0.94767639614241672</v>
      </c>
      <c r="AO1129" s="3" t="str">
        <f t="shared" si="549"/>
        <v xml:space="preserve"> </v>
      </c>
      <c r="AP1129" s="3" t="str">
        <f t="shared" si="550"/>
        <v xml:space="preserve"> </v>
      </c>
      <c r="AQ1129" s="3" t="str">
        <f t="shared" si="551"/>
        <v xml:space="preserve"> </v>
      </c>
      <c r="AR1129" s="3" t="str">
        <f t="shared" si="552"/>
        <v xml:space="preserve"> </v>
      </c>
    </row>
    <row r="1130" spans="1:44">
      <c r="A1130" s="3">
        <f t="shared" si="553"/>
        <v>11.269999999999804</v>
      </c>
      <c r="B1130" s="3">
        <f t="shared" si="573"/>
        <v>0</v>
      </c>
      <c r="C1130" s="3">
        <f t="shared" si="574"/>
        <v>4.8229000000000486</v>
      </c>
      <c r="D1130" s="14">
        <f t="shared" si="554"/>
        <v>-2.1825435436793468E-4</v>
      </c>
      <c r="E1130" s="14">
        <f t="shared" si="547"/>
        <v>-0.1123437727139672</v>
      </c>
      <c r="F1130" s="14">
        <f t="shared" si="575"/>
        <v>-0.11256202706833514</v>
      </c>
      <c r="G1130" s="3">
        <f t="shared" si="548"/>
        <v>-9.8257017374711264</v>
      </c>
      <c r="H1130" s="3">
        <f t="shared" si="576"/>
        <v>2.3229929839168957</v>
      </c>
      <c r="I1130" s="3">
        <f t="shared" si="577"/>
        <v>556.48508501282254</v>
      </c>
      <c r="P1130" s="3" t="str">
        <f t="shared" si="572"/>
        <v xml:space="preserve"> </v>
      </c>
      <c r="Q1130" s="3" t="str">
        <f t="shared" si="555"/>
        <v xml:space="preserve"> </v>
      </c>
      <c r="R1130" s="3" t="str">
        <f t="shared" si="556"/>
        <v xml:space="preserve"> </v>
      </c>
      <c r="S1130" s="3" t="str">
        <f t="shared" si="557"/>
        <v xml:space="preserve"> </v>
      </c>
      <c r="T1130" s="3" t="str">
        <f t="shared" si="558"/>
        <v xml:space="preserve"> </v>
      </c>
      <c r="U1130" s="3" t="str">
        <f t="shared" si="559"/>
        <v xml:space="preserve"> </v>
      </c>
      <c r="V1130" s="3" t="str">
        <f t="shared" si="560"/>
        <v xml:space="preserve"> </v>
      </c>
      <c r="W1130" s="3" t="str">
        <f t="shared" si="561"/>
        <v xml:space="preserve"> </v>
      </c>
      <c r="X1130" s="3" t="str">
        <f t="shared" si="562"/>
        <v xml:space="preserve"> </v>
      </c>
      <c r="Y1130" s="3">
        <f t="shared" si="563"/>
        <v>0</v>
      </c>
      <c r="AA1130" s="16" t="str">
        <f t="shared" si="564"/>
        <v>UprStage</v>
      </c>
      <c r="AC1130" s="3">
        <f t="shared" si="565"/>
        <v>2.3982428571428556</v>
      </c>
      <c r="AD1130" s="3">
        <f t="shared" si="566"/>
        <v>19.801588161411491</v>
      </c>
      <c r="AE1130" s="3">
        <f t="shared" si="567"/>
        <v>2.4246571428571926</v>
      </c>
      <c r="AF1130" s="3">
        <f t="shared" si="569"/>
        <v>11.455876646353975</v>
      </c>
      <c r="AH1130" s="28">
        <f t="shared" si="570"/>
        <v>0.26300000000000001</v>
      </c>
      <c r="AI1130" s="28">
        <f t="shared" si="571"/>
        <v>2.5446900494077322E-4</v>
      </c>
      <c r="AJ1130" s="40">
        <f t="shared" si="568"/>
        <v>1.1455876646353974E-2</v>
      </c>
      <c r="AK1130" s="28"/>
      <c r="AM1130" s="14">
        <f>Rho_Coef0+Rho_Coef1*Solution!I1130+Rho_Coef2*Solution!I1130^2</f>
        <v>0.94767421008212505</v>
      </c>
      <c r="AO1130" s="3" t="str">
        <f t="shared" si="549"/>
        <v xml:space="preserve"> </v>
      </c>
      <c r="AP1130" s="3" t="str">
        <f t="shared" si="550"/>
        <v xml:space="preserve"> </v>
      </c>
      <c r="AQ1130" s="3" t="str">
        <f t="shared" si="551"/>
        <v xml:space="preserve"> </v>
      </c>
      <c r="AR1130" s="3" t="str">
        <f t="shared" si="552"/>
        <v xml:space="preserve"> </v>
      </c>
    </row>
    <row r="1131" spans="1:44">
      <c r="A1131" s="3">
        <f t="shared" si="553"/>
        <v>11.279999999999804</v>
      </c>
      <c r="B1131" s="3">
        <f t="shared" si="573"/>
        <v>0</v>
      </c>
      <c r="C1131" s="3">
        <f t="shared" si="574"/>
        <v>4.8229000000000486</v>
      </c>
      <c r="D1131" s="14">
        <f t="shared" si="554"/>
        <v>-2.0018109977816911E-4</v>
      </c>
      <c r="E1131" s="14">
        <f t="shared" si="547"/>
        <v>-0.1123437727139672</v>
      </c>
      <c r="F1131" s="14">
        <f t="shared" si="575"/>
        <v>-0.11254395381374536</v>
      </c>
      <c r="G1131" s="3">
        <f t="shared" si="548"/>
        <v>-9.8241240970034696</v>
      </c>
      <c r="H1131" s="3">
        <f t="shared" si="576"/>
        <v>2.2247359665421844</v>
      </c>
      <c r="I1131" s="3">
        <f t="shared" si="577"/>
        <v>556.50782373645688</v>
      </c>
      <c r="P1131" s="3" t="str">
        <f t="shared" si="572"/>
        <v xml:space="preserve"> </v>
      </c>
      <c r="Q1131" s="3" t="str">
        <f t="shared" si="555"/>
        <v xml:space="preserve"> </v>
      </c>
      <c r="R1131" s="3" t="str">
        <f t="shared" si="556"/>
        <v xml:space="preserve"> </v>
      </c>
      <c r="S1131" s="3" t="str">
        <f t="shared" si="557"/>
        <v xml:space="preserve"> </v>
      </c>
      <c r="T1131" s="3" t="str">
        <f t="shared" si="558"/>
        <v xml:space="preserve"> </v>
      </c>
      <c r="U1131" s="3" t="str">
        <f t="shared" si="559"/>
        <v xml:space="preserve"> </v>
      </c>
      <c r="V1131" s="3" t="str">
        <f t="shared" si="560"/>
        <v xml:space="preserve"> </v>
      </c>
      <c r="W1131" s="3" t="str">
        <f t="shared" si="561"/>
        <v xml:space="preserve"> </v>
      </c>
      <c r="X1131" s="3" t="str">
        <f t="shared" si="562"/>
        <v xml:space="preserve"> </v>
      </c>
      <c r="Y1131" s="3">
        <f t="shared" si="563"/>
        <v>0</v>
      </c>
      <c r="AA1131" s="16" t="str">
        <f t="shared" si="564"/>
        <v>UprStage</v>
      </c>
      <c r="AC1131" s="3">
        <f t="shared" si="565"/>
        <v>2.3982428571428556</v>
      </c>
      <c r="AD1131" s="3">
        <f t="shared" si="566"/>
        <v>19.801588161411491</v>
      </c>
      <c r="AE1131" s="3">
        <f t="shared" si="567"/>
        <v>2.4246571428571926</v>
      </c>
      <c r="AF1131" s="3">
        <f t="shared" si="569"/>
        <v>11.455876646353975</v>
      </c>
      <c r="AH1131" s="28">
        <f t="shared" si="570"/>
        <v>0.26300000000000001</v>
      </c>
      <c r="AI1131" s="28">
        <f t="shared" si="571"/>
        <v>2.5446900494077322E-4</v>
      </c>
      <c r="AJ1131" s="40">
        <f t="shared" si="568"/>
        <v>1.1455876646353974E-2</v>
      </c>
      <c r="AK1131" s="28"/>
      <c r="AM1131" s="14">
        <f>Rho_Coef0+Rho_Coef1*Solution!I1131+Rho_Coef2*Solution!I1131^2</f>
        <v>0.94767211458276823</v>
      </c>
      <c r="AO1131" s="3" t="str">
        <f t="shared" si="549"/>
        <v xml:space="preserve"> </v>
      </c>
      <c r="AP1131" s="3" t="str">
        <f t="shared" si="550"/>
        <v xml:space="preserve"> </v>
      </c>
      <c r="AQ1131" s="3" t="str">
        <f t="shared" si="551"/>
        <v xml:space="preserve"> </v>
      </c>
      <c r="AR1131" s="3" t="str">
        <f t="shared" si="552"/>
        <v xml:space="preserve"> </v>
      </c>
    </row>
    <row r="1132" spans="1:44">
      <c r="A1132" s="3">
        <f t="shared" si="553"/>
        <v>11.289999999999804</v>
      </c>
      <c r="B1132" s="3">
        <f t="shared" si="573"/>
        <v>0</v>
      </c>
      <c r="C1132" s="3">
        <f t="shared" si="574"/>
        <v>4.8229000000000486</v>
      </c>
      <c r="D1132" s="14">
        <f t="shared" si="554"/>
        <v>-1.8289160803883005E-4</v>
      </c>
      <c r="E1132" s="14">
        <f t="shared" si="547"/>
        <v>-0.1123437727139672</v>
      </c>
      <c r="F1132" s="14">
        <f t="shared" si="575"/>
        <v>-0.11252666432200603</v>
      </c>
      <c r="G1132" s="3">
        <f t="shared" si="548"/>
        <v>-9.8226148723257722</v>
      </c>
      <c r="H1132" s="3">
        <f t="shared" si="576"/>
        <v>2.1264947255721496</v>
      </c>
      <c r="I1132" s="3">
        <f t="shared" si="577"/>
        <v>556.52957996537873</v>
      </c>
      <c r="P1132" s="3" t="str">
        <f t="shared" si="572"/>
        <v xml:space="preserve"> </v>
      </c>
      <c r="Q1132" s="3" t="str">
        <f t="shared" si="555"/>
        <v xml:space="preserve"> </v>
      </c>
      <c r="R1132" s="3" t="str">
        <f t="shared" si="556"/>
        <v xml:space="preserve"> </v>
      </c>
      <c r="S1132" s="3" t="str">
        <f t="shared" si="557"/>
        <v xml:space="preserve"> </v>
      </c>
      <c r="T1132" s="3" t="str">
        <f t="shared" si="558"/>
        <v xml:space="preserve"> </v>
      </c>
      <c r="U1132" s="3" t="str">
        <f t="shared" si="559"/>
        <v xml:space="preserve"> </v>
      </c>
      <c r="V1132" s="3" t="str">
        <f t="shared" si="560"/>
        <v xml:space="preserve"> </v>
      </c>
      <c r="W1132" s="3" t="str">
        <f t="shared" si="561"/>
        <v xml:space="preserve"> </v>
      </c>
      <c r="X1132" s="3" t="str">
        <f t="shared" si="562"/>
        <v xml:space="preserve"> </v>
      </c>
      <c r="Y1132" s="3">
        <f t="shared" si="563"/>
        <v>0</v>
      </c>
      <c r="AA1132" s="16" t="str">
        <f t="shared" si="564"/>
        <v>UprStage</v>
      </c>
      <c r="AC1132" s="3">
        <f t="shared" si="565"/>
        <v>2.3982428571428556</v>
      </c>
      <c r="AD1132" s="3">
        <f t="shared" si="566"/>
        <v>19.801588161411491</v>
      </c>
      <c r="AE1132" s="3">
        <f t="shared" si="567"/>
        <v>2.4246571428571926</v>
      </c>
      <c r="AF1132" s="3">
        <f t="shared" si="569"/>
        <v>11.455876646353975</v>
      </c>
      <c r="AH1132" s="28">
        <f t="shared" si="570"/>
        <v>0.26300000000000001</v>
      </c>
      <c r="AI1132" s="28">
        <f t="shared" si="571"/>
        <v>2.5446900494077322E-4</v>
      </c>
      <c r="AJ1132" s="40">
        <f t="shared" si="568"/>
        <v>1.1455876646353974E-2</v>
      </c>
      <c r="AK1132" s="28"/>
      <c r="AM1132" s="14">
        <f>Rho_Coef0+Rho_Coef1*Solution!I1132+Rho_Coef2*Solution!I1132^2</f>
        <v>0.94767010962903564</v>
      </c>
      <c r="AO1132" s="3" t="str">
        <f t="shared" si="549"/>
        <v xml:space="preserve"> </v>
      </c>
      <c r="AP1132" s="3" t="str">
        <f t="shared" si="550"/>
        <v xml:space="preserve"> </v>
      </c>
      <c r="AQ1132" s="3" t="str">
        <f t="shared" si="551"/>
        <v xml:space="preserve"> </v>
      </c>
      <c r="AR1132" s="3" t="str">
        <f t="shared" si="552"/>
        <v xml:space="preserve"> </v>
      </c>
    </row>
    <row r="1133" spans="1:44">
      <c r="A1133" s="3">
        <f t="shared" si="553"/>
        <v>11.299999999999804</v>
      </c>
      <c r="B1133" s="3">
        <f t="shared" si="573"/>
        <v>0</v>
      </c>
      <c r="C1133" s="3">
        <f t="shared" si="574"/>
        <v>4.8229000000000486</v>
      </c>
      <c r="D1133" s="14">
        <f t="shared" si="554"/>
        <v>-1.6638538063270224E-4</v>
      </c>
      <c r="E1133" s="14">
        <f t="shared" si="547"/>
        <v>-0.1123437727139672</v>
      </c>
      <c r="F1133" s="14">
        <f t="shared" si="575"/>
        <v>-0.1125101580945999</v>
      </c>
      <c r="G1133" s="3">
        <f t="shared" si="548"/>
        <v>-9.8211740199217452</v>
      </c>
      <c r="H1133" s="3">
        <f t="shared" si="576"/>
        <v>2.0282685768488919</v>
      </c>
      <c r="I1133" s="3">
        <f t="shared" si="577"/>
        <v>556.55035385393353</v>
      </c>
      <c r="P1133" s="3" t="str">
        <f t="shared" si="572"/>
        <v xml:space="preserve"> </v>
      </c>
      <c r="Q1133" s="3" t="str">
        <f t="shared" si="555"/>
        <v xml:space="preserve"> </v>
      </c>
      <c r="R1133" s="3" t="str">
        <f t="shared" si="556"/>
        <v xml:space="preserve"> </v>
      </c>
      <c r="S1133" s="3" t="str">
        <f t="shared" si="557"/>
        <v xml:space="preserve"> </v>
      </c>
      <c r="T1133" s="3" t="str">
        <f t="shared" si="558"/>
        <v xml:space="preserve"> </v>
      </c>
      <c r="U1133" s="3" t="str">
        <f t="shared" si="559"/>
        <v xml:space="preserve"> </v>
      </c>
      <c r="V1133" s="3" t="str">
        <f t="shared" si="560"/>
        <v xml:space="preserve"> </v>
      </c>
      <c r="W1133" s="3" t="str">
        <f t="shared" si="561"/>
        <v xml:space="preserve"> </v>
      </c>
      <c r="X1133" s="3" t="str">
        <f t="shared" si="562"/>
        <v xml:space="preserve"> </v>
      </c>
      <c r="Y1133" s="3">
        <f t="shared" si="563"/>
        <v>0</v>
      </c>
      <c r="AA1133" s="16" t="str">
        <f t="shared" si="564"/>
        <v>UprStage</v>
      </c>
      <c r="AC1133" s="3">
        <f t="shared" si="565"/>
        <v>2.3982428571428556</v>
      </c>
      <c r="AD1133" s="3">
        <f t="shared" si="566"/>
        <v>19.801588161411491</v>
      </c>
      <c r="AE1133" s="3">
        <f t="shared" si="567"/>
        <v>2.4246571428571926</v>
      </c>
      <c r="AF1133" s="3">
        <f t="shared" si="569"/>
        <v>11.455876646353975</v>
      </c>
      <c r="AH1133" s="28">
        <f t="shared" si="570"/>
        <v>0.26300000000000001</v>
      </c>
      <c r="AI1133" s="28">
        <f t="shared" si="571"/>
        <v>2.5446900494077322E-4</v>
      </c>
      <c r="AJ1133" s="40">
        <f t="shared" si="568"/>
        <v>1.1455876646353974E-2</v>
      </c>
      <c r="AK1133" s="28"/>
      <c r="AM1133" s="14">
        <f>Rho_Coef0+Rho_Coef1*Solution!I1133+Rho_Coef2*Solution!I1133^2</f>
        <v>0.94766819520626722</v>
      </c>
      <c r="AO1133" s="3" t="str">
        <f t="shared" si="549"/>
        <v xml:space="preserve"> </v>
      </c>
      <c r="AP1133" s="3" t="str">
        <f t="shared" si="550"/>
        <v xml:space="preserve"> </v>
      </c>
      <c r="AQ1133" s="3" t="str">
        <f t="shared" si="551"/>
        <v xml:space="preserve"> </v>
      </c>
      <c r="AR1133" s="3" t="str">
        <f t="shared" si="552"/>
        <v xml:space="preserve"> </v>
      </c>
    </row>
    <row r="1134" spans="1:44">
      <c r="A1134" s="3">
        <f t="shared" si="553"/>
        <v>11.309999999999803</v>
      </c>
      <c r="B1134" s="3">
        <f t="shared" si="573"/>
        <v>0</v>
      </c>
      <c r="C1134" s="3">
        <f t="shared" si="574"/>
        <v>4.8229000000000486</v>
      </c>
      <c r="D1134" s="14">
        <f t="shared" si="554"/>
        <v>-1.5066194136575253E-4</v>
      </c>
      <c r="E1134" s="14">
        <f t="shared" si="547"/>
        <v>-0.1123437727139672</v>
      </c>
      <c r="F1134" s="14">
        <f t="shared" si="575"/>
        <v>-0.11249443465533294</v>
      </c>
      <c r="G1134" s="3">
        <f t="shared" si="548"/>
        <v>-9.8198014982237254</v>
      </c>
      <c r="H1134" s="3">
        <f t="shared" si="576"/>
        <v>1.9300568366496744</v>
      </c>
      <c r="I1134" s="3">
        <f t="shared" si="577"/>
        <v>556.57014554962711</v>
      </c>
      <c r="P1134" s="3" t="str">
        <f t="shared" si="572"/>
        <v xml:space="preserve"> </v>
      </c>
      <c r="Q1134" s="3" t="str">
        <f t="shared" si="555"/>
        <v xml:space="preserve"> </v>
      </c>
      <c r="R1134" s="3" t="str">
        <f t="shared" si="556"/>
        <v xml:space="preserve"> </v>
      </c>
      <c r="S1134" s="3" t="str">
        <f t="shared" si="557"/>
        <v xml:space="preserve"> </v>
      </c>
      <c r="T1134" s="3" t="str">
        <f t="shared" si="558"/>
        <v xml:space="preserve"> </v>
      </c>
      <c r="U1134" s="3" t="str">
        <f t="shared" si="559"/>
        <v xml:space="preserve"> </v>
      </c>
      <c r="V1134" s="3" t="str">
        <f t="shared" si="560"/>
        <v xml:space="preserve"> </v>
      </c>
      <c r="W1134" s="3" t="str">
        <f t="shared" si="561"/>
        <v xml:space="preserve"> </v>
      </c>
      <c r="X1134" s="3" t="str">
        <f t="shared" si="562"/>
        <v xml:space="preserve"> </v>
      </c>
      <c r="Y1134" s="3">
        <f t="shared" si="563"/>
        <v>0</v>
      </c>
      <c r="AA1134" s="16" t="str">
        <f t="shared" si="564"/>
        <v>UprStage</v>
      </c>
      <c r="AC1134" s="3">
        <f t="shared" si="565"/>
        <v>2.3982428571428556</v>
      </c>
      <c r="AD1134" s="3">
        <f t="shared" si="566"/>
        <v>19.801588161411491</v>
      </c>
      <c r="AE1134" s="3">
        <f t="shared" si="567"/>
        <v>2.4246571428571926</v>
      </c>
      <c r="AF1134" s="3">
        <f t="shared" si="569"/>
        <v>11.455876646353975</v>
      </c>
      <c r="AH1134" s="28">
        <f t="shared" si="570"/>
        <v>0.26300000000000001</v>
      </c>
      <c r="AI1134" s="28">
        <f t="shared" si="571"/>
        <v>2.5446900494077322E-4</v>
      </c>
      <c r="AJ1134" s="40">
        <f t="shared" si="568"/>
        <v>1.1455876646353974E-2</v>
      </c>
      <c r="AK1134" s="28"/>
      <c r="AM1134" s="14">
        <f>Rho_Coef0+Rho_Coef1*Solution!I1134+Rho_Coef2*Solution!I1134^2</f>
        <v>0.94766637130045306</v>
      </c>
      <c r="AO1134" s="3" t="str">
        <f t="shared" si="549"/>
        <v xml:space="preserve"> </v>
      </c>
      <c r="AP1134" s="3" t="str">
        <f t="shared" si="550"/>
        <v xml:space="preserve"> </v>
      </c>
      <c r="AQ1134" s="3" t="str">
        <f t="shared" si="551"/>
        <v xml:space="preserve"> </v>
      </c>
      <c r="AR1134" s="3" t="str">
        <f t="shared" si="552"/>
        <v xml:space="preserve"> </v>
      </c>
    </row>
    <row r="1135" spans="1:44">
      <c r="A1135" s="3">
        <f t="shared" si="553"/>
        <v>11.319999999999803</v>
      </c>
      <c r="B1135" s="3">
        <f t="shared" si="573"/>
        <v>0</v>
      </c>
      <c r="C1135" s="3">
        <f t="shared" si="574"/>
        <v>4.8229000000000486</v>
      </c>
      <c r="D1135" s="14">
        <f t="shared" si="554"/>
        <v>-1.3572083633794227E-4</v>
      </c>
      <c r="E1135" s="14">
        <f t="shared" si="547"/>
        <v>-0.1123437727139672</v>
      </c>
      <c r="F1135" s="14">
        <f t="shared" si="575"/>
        <v>-0.11247949355030515</v>
      </c>
      <c r="G1135" s="3">
        <f t="shared" si="548"/>
        <v>-9.8184972676101268</v>
      </c>
      <c r="H1135" s="3">
        <f t="shared" si="576"/>
        <v>1.8318588216674372</v>
      </c>
      <c r="I1135" s="3">
        <f t="shared" si="577"/>
        <v>556.58895519313023</v>
      </c>
      <c r="P1135" s="3" t="str">
        <f t="shared" si="572"/>
        <v xml:space="preserve"> </v>
      </c>
      <c r="Q1135" s="3" t="str">
        <f t="shared" si="555"/>
        <v xml:space="preserve"> </v>
      </c>
      <c r="R1135" s="3" t="str">
        <f t="shared" si="556"/>
        <v xml:space="preserve"> </v>
      </c>
      <c r="S1135" s="3" t="str">
        <f t="shared" si="557"/>
        <v xml:space="preserve"> </v>
      </c>
      <c r="T1135" s="3" t="str">
        <f t="shared" si="558"/>
        <v xml:space="preserve"> </v>
      </c>
      <c r="U1135" s="3" t="str">
        <f t="shared" si="559"/>
        <v xml:space="preserve"> </v>
      </c>
      <c r="V1135" s="3" t="str">
        <f t="shared" si="560"/>
        <v xml:space="preserve"> </v>
      </c>
      <c r="W1135" s="3" t="str">
        <f t="shared" si="561"/>
        <v xml:space="preserve"> </v>
      </c>
      <c r="X1135" s="3" t="str">
        <f t="shared" si="562"/>
        <v xml:space="preserve"> </v>
      </c>
      <c r="Y1135" s="3">
        <f t="shared" si="563"/>
        <v>0</v>
      </c>
      <c r="AA1135" s="16" t="str">
        <f t="shared" si="564"/>
        <v>UprStage</v>
      </c>
      <c r="AC1135" s="3">
        <f t="shared" si="565"/>
        <v>2.3982428571428556</v>
      </c>
      <c r="AD1135" s="3">
        <f t="shared" si="566"/>
        <v>19.801588161411491</v>
      </c>
      <c r="AE1135" s="3">
        <f t="shared" si="567"/>
        <v>2.4246571428571926</v>
      </c>
      <c r="AF1135" s="3">
        <f t="shared" si="569"/>
        <v>11.455876646353975</v>
      </c>
      <c r="AH1135" s="28">
        <f t="shared" si="570"/>
        <v>0.26300000000000001</v>
      </c>
      <c r="AI1135" s="28">
        <f t="shared" si="571"/>
        <v>2.5446900494077322E-4</v>
      </c>
      <c r="AJ1135" s="40">
        <f t="shared" si="568"/>
        <v>1.1455876646353974E-2</v>
      </c>
      <c r="AK1135" s="28"/>
      <c r="AM1135" s="14">
        <f>Rho_Coef0+Rho_Coef1*Solution!I1135+Rho_Coef2*Solution!I1135^2</f>
        <v>0.94766463789823285</v>
      </c>
      <c r="AO1135" s="3" t="str">
        <f t="shared" si="549"/>
        <v xml:space="preserve"> </v>
      </c>
      <c r="AP1135" s="3" t="str">
        <f t="shared" si="550"/>
        <v xml:space="preserve"> </v>
      </c>
      <c r="AQ1135" s="3" t="str">
        <f t="shared" si="551"/>
        <v xml:space="preserve"> </v>
      </c>
      <c r="AR1135" s="3" t="str">
        <f t="shared" si="552"/>
        <v xml:space="preserve"> </v>
      </c>
    </row>
    <row r="1136" spans="1:44">
      <c r="A1136" s="3">
        <f t="shared" si="553"/>
        <v>11.329999999999803</v>
      </c>
      <c r="B1136" s="3">
        <f t="shared" si="573"/>
        <v>0</v>
      </c>
      <c r="C1136" s="3">
        <f t="shared" si="574"/>
        <v>4.8229000000000486</v>
      </c>
      <c r="D1136" s="14">
        <f t="shared" si="554"/>
        <v>-1.2156163391539626E-4</v>
      </c>
      <c r="E1136" s="14">
        <f t="shared" si="547"/>
        <v>-0.1123437727139672</v>
      </c>
      <c r="F1136" s="14">
        <f t="shared" si="575"/>
        <v>-0.1124653343478826</v>
      </c>
      <c r="G1136" s="3">
        <f t="shared" si="548"/>
        <v>-9.8172612904029997</v>
      </c>
      <c r="H1136" s="3">
        <f t="shared" si="576"/>
        <v>1.7336738489913359</v>
      </c>
      <c r="I1136" s="3">
        <f t="shared" si="577"/>
        <v>556.60678291828231</v>
      </c>
      <c r="P1136" s="3" t="str">
        <f t="shared" si="572"/>
        <v xml:space="preserve"> </v>
      </c>
      <c r="Q1136" s="3" t="str">
        <f t="shared" si="555"/>
        <v xml:space="preserve"> </v>
      </c>
      <c r="R1136" s="3" t="str">
        <f t="shared" si="556"/>
        <v xml:space="preserve"> </v>
      </c>
      <c r="S1136" s="3" t="str">
        <f t="shared" si="557"/>
        <v xml:space="preserve"> </v>
      </c>
      <c r="T1136" s="3" t="str">
        <f t="shared" si="558"/>
        <v xml:space="preserve"> </v>
      </c>
      <c r="U1136" s="3" t="str">
        <f t="shared" si="559"/>
        <v xml:space="preserve"> </v>
      </c>
      <c r="V1136" s="3" t="str">
        <f t="shared" si="560"/>
        <v xml:space="preserve"> </v>
      </c>
      <c r="W1136" s="3" t="str">
        <f t="shared" si="561"/>
        <v xml:space="preserve"> </v>
      </c>
      <c r="X1136" s="3" t="str">
        <f t="shared" si="562"/>
        <v xml:space="preserve"> </v>
      </c>
      <c r="Y1136" s="3">
        <f t="shared" si="563"/>
        <v>0</v>
      </c>
      <c r="AA1136" s="16" t="str">
        <f t="shared" si="564"/>
        <v>UprStage</v>
      </c>
      <c r="AC1136" s="3">
        <f t="shared" si="565"/>
        <v>2.3982428571428556</v>
      </c>
      <c r="AD1136" s="3">
        <f t="shared" si="566"/>
        <v>19.801588161411491</v>
      </c>
      <c r="AE1136" s="3">
        <f t="shared" si="567"/>
        <v>2.4246571428571926</v>
      </c>
      <c r="AF1136" s="3">
        <f t="shared" si="569"/>
        <v>11.455876646353975</v>
      </c>
      <c r="AH1136" s="28">
        <f t="shared" si="570"/>
        <v>0.26300000000000001</v>
      </c>
      <c r="AI1136" s="28">
        <f t="shared" si="571"/>
        <v>2.5446900494077322E-4</v>
      </c>
      <c r="AJ1136" s="40">
        <f t="shared" si="568"/>
        <v>1.1455876646353974E-2</v>
      </c>
      <c r="AK1136" s="28"/>
      <c r="AM1136" s="14">
        <f>Rho_Coef0+Rho_Coef1*Solution!I1136+Rho_Coef2*Solution!I1136^2</f>
        <v>0.94766299498689544</v>
      </c>
      <c r="AO1136" s="3" t="str">
        <f t="shared" si="549"/>
        <v xml:space="preserve"> </v>
      </c>
      <c r="AP1136" s="3" t="str">
        <f t="shared" si="550"/>
        <v xml:space="preserve"> </v>
      </c>
      <c r="AQ1136" s="3" t="str">
        <f t="shared" si="551"/>
        <v xml:space="preserve"> </v>
      </c>
      <c r="AR1136" s="3" t="str">
        <f t="shared" si="552"/>
        <v xml:space="preserve"> </v>
      </c>
    </row>
    <row r="1137" spans="1:44">
      <c r="A1137" s="3">
        <f t="shared" si="553"/>
        <v>11.339999999999803</v>
      </c>
      <c r="B1137" s="3">
        <f t="shared" si="573"/>
        <v>0</v>
      </c>
      <c r="C1137" s="3">
        <f t="shared" si="574"/>
        <v>4.8229000000000486</v>
      </c>
      <c r="D1137" s="14">
        <f t="shared" si="554"/>
        <v>-1.0818392470392701E-4</v>
      </c>
      <c r="E1137" s="14">
        <f t="shared" si="547"/>
        <v>-0.1123437727139672</v>
      </c>
      <c r="F1137" s="14">
        <f t="shared" si="575"/>
        <v>-0.11245195663867112</v>
      </c>
      <c r="G1137" s="3">
        <f t="shared" si="548"/>
        <v>-9.8160935308657375</v>
      </c>
      <c r="H1137" s="3">
        <f t="shared" si="576"/>
        <v>1.635501236087306</v>
      </c>
      <c r="I1137" s="3">
        <f t="shared" si="577"/>
        <v>556.62362885209564</v>
      </c>
      <c r="P1137" s="3" t="str">
        <f t="shared" si="572"/>
        <v xml:space="preserve"> </v>
      </c>
      <c r="Q1137" s="3" t="str">
        <f t="shared" si="555"/>
        <v xml:space="preserve"> </v>
      </c>
      <c r="R1137" s="3" t="str">
        <f t="shared" si="556"/>
        <v xml:space="preserve"> </v>
      </c>
      <c r="S1137" s="3" t="str">
        <f t="shared" si="557"/>
        <v xml:space="preserve"> </v>
      </c>
      <c r="T1137" s="3" t="str">
        <f t="shared" si="558"/>
        <v xml:space="preserve"> </v>
      </c>
      <c r="U1137" s="3" t="str">
        <f t="shared" si="559"/>
        <v xml:space="preserve"> </v>
      </c>
      <c r="V1137" s="3" t="str">
        <f t="shared" si="560"/>
        <v xml:space="preserve"> </v>
      </c>
      <c r="W1137" s="3" t="str">
        <f t="shared" si="561"/>
        <v xml:space="preserve"> </v>
      </c>
      <c r="X1137" s="3" t="str">
        <f t="shared" si="562"/>
        <v xml:space="preserve"> </v>
      </c>
      <c r="Y1137" s="3">
        <f t="shared" si="563"/>
        <v>0</v>
      </c>
      <c r="AA1137" s="16" t="str">
        <f t="shared" si="564"/>
        <v>UprStage</v>
      </c>
      <c r="AC1137" s="3">
        <f t="shared" si="565"/>
        <v>2.3982428571428556</v>
      </c>
      <c r="AD1137" s="3">
        <f t="shared" si="566"/>
        <v>19.801588161411491</v>
      </c>
      <c r="AE1137" s="3">
        <f t="shared" si="567"/>
        <v>2.4246571428571926</v>
      </c>
      <c r="AF1137" s="3">
        <f t="shared" si="569"/>
        <v>11.455876646353975</v>
      </c>
      <c r="AH1137" s="28">
        <f t="shared" si="570"/>
        <v>0.26300000000000001</v>
      </c>
      <c r="AI1137" s="28">
        <f t="shared" si="571"/>
        <v>2.5446900494077322E-4</v>
      </c>
      <c r="AJ1137" s="40">
        <f t="shared" si="568"/>
        <v>1.1455876646353974E-2</v>
      </c>
      <c r="AK1137" s="28"/>
      <c r="AM1137" s="14">
        <f>Rho_Coef0+Rho_Coef1*Solution!I1137+Rho_Coef2*Solution!I1137^2</f>
        <v>0.9476614425543789</v>
      </c>
      <c r="AO1137" s="3" t="str">
        <f t="shared" si="549"/>
        <v xml:space="preserve"> </v>
      </c>
      <c r="AP1137" s="3" t="str">
        <f t="shared" si="550"/>
        <v xml:space="preserve"> </v>
      </c>
      <c r="AQ1137" s="3" t="str">
        <f t="shared" si="551"/>
        <v xml:space="preserve"> </v>
      </c>
      <c r="AR1137" s="3" t="str">
        <f t="shared" si="552"/>
        <v xml:space="preserve"> </v>
      </c>
    </row>
    <row r="1138" spans="1:44">
      <c r="A1138" s="3">
        <f t="shared" si="553"/>
        <v>11.349999999999802</v>
      </c>
      <c r="B1138" s="3">
        <f t="shared" si="573"/>
        <v>0</v>
      </c>
      <c r="C1138" s="3">
        <f t="shared" si="574"/>
        <v>4.8229000000000486</v>
      </c>
      <c r="D1138" s="14">
        <f t="shared" si="554"/>
        <v>-9.5587321523910528E-5</v>
      </c>
      <c r="E1138" s="14">
        <f t="shared" si="547"/>
        <v>-0.1123437727139672</v>
      </c>
      <c r="F1138" s="14">
        <f t="shared" si="575"/>
        <v>-0.11243936003549111</v>
      </c>
      <c r="G1138" s="3">
        <f t="shared" si="548"/>
        <v>-9.8149939552008743</v>
      </c>
      <c r="H1138" s="3">
        <f t="shared" si="576"/>
        <v>1.5373403007786486</v>
      </c>
      <c r="I1138" s="3">
        <f t="shared" si="577"/>
        <v>556.63949311475881</v>
      </c>
      <c r="P1138" s="3" t="str">
        <f t="shared" si="572"/>
        <v xml:space="preserve"> </v>
      </c>
      <c r="Q1138" s="3" t="str">
        <f t="shared" si="555"/>
        <v xml:space="preserve"> </v>
      </c>
      <c r="R1138" s="3" t="str">
        <f t="shared" si="556"/>
        <v xml:space="preserve"> </v>
      </c>
      <c r="S1138" s="3" t="str">
        <f t="shared" si="557"/>
        <v xml:space="preserve"> </v>
      </c>
      <c r="T1138" s="3" t="str">
        <f t="shared" si="558"/>
        <v xml:space="preserve"> </v>
      </c>
      <c r="U1138" s="3" t="str">
        <f t="shared" si="559"/>
        <v xml:space="preserve"> </v>
      </c>
      <c r="V1138" s="3" t="str">
        <f t="shared" si="560"/>
        <v xml:space="preserve"> </v>
      </c>
      <c r="W1138" s="3" t="str">
        <f t="shared" si="561"/>
        <v xml:space="preserve"> </v>
      </c>
      <c r="X1138" s="3" t="str">
        <f t="shared" si="562"/>
        <v xml:space="preserve"> </v>
      </c>
      <c r="Y1138" s="3">
        <f t="shared" si="563"/>
        <v>0</v>
      </c>
      <c r="AA1138" s="16" t="str">
        <f t="shared" si="564"/>
        <v>UprStage</v>
      </c>
      <c r="AC1138" s="3">
        <f t="shared" si="565"/>
        <v>2.3982428571428556</v>
      </c>
      <c r="AD1138" s="3">
        <f t="shared" si="566"/>
        <v>19.801588161411491</v>
      </c>
      <c r="AE1138" s="3">
        <f t="shared" si="567"/>
        <v>2.4246571428571926</v>
      </c>
      <c r="AF1138" s="3">
        <f t="shared" si="569"/>
        <v>11.455876646353975</v>
      </c>
      <c r="AH1138" s="28">
        <f t="shared" si="570"/>
        <v>0.26300000000000001</v>
      </c>
      <c r="AI1138" s="28">
        <f t="shared" si="571"/>
        <v>2.5446900494077322E-4</v>
      </c>
      <c r="AJ1138" s="40">
        <f t="shared" si="568"/>
        <v>1.1455876646353974E-2</v>
      </c>
      <c r="AK1138" s="28"/>
      <c r="AM1138" s="14">
        <f>Rho_Coef0+Rho_Coef1*Solution!I1138+Rho_Coef2*Solution!I1138^2</f>
        <v>0.94765998058926959</v>
      </c>
      <c r="AO1138" s="3" t="str">
        <f t="shared" si="549"/>
        <v xml:space="preserve"> </v>
      </c>
      <c r="AP1138" s="3" t="str">
        <f t="shared" si="550"/>
        <v xml:space="preserve"> </v>
      </c>
      <c r="AQ1138" s="3" t="str">
        <f t="shared" si="551"/>
        <v xml:space="preserve"> </v>
      </c>
      <c r="AR1138" s="3" t="str">
        <f t="shared" si="552"/>
        <v xml:space="preserve"> </v>
      </c>
    </row>
    <row r="1139" spans="1:44">
      <c r="A1139" s="3">
        <f t="shared" si="553"/>
        <v>11.359999999999802</v>
      </c>
      <c r="B1139" s="3">
        <f t="shared" si="573"/>
        <v>0</v>
      </c>
      <c r="C1139" s="3">
        <f t="shared" si="574"/>
        <v>4.8229000000000486</v>
      </c>
      <c r="D1139" s="14">
        <f t="shared" si="554"/>
        <v>-8.377145938651137E-5</v>
      </c>
      <c r="E1139" s="14">
        <f t="shared" si="547"/>
        <v>-0.1123437727139672</v>
      </c>
      <c r="F1139" s="14">
        <f t="shared" si="575"/>
        <v>-0.11242754417335371</v>
      </c>
      <c r="G1139" s="3">
        <f t="shared" si="548"/>
        <v>-9.8139625315480039</v>
      </c>
      <c r="H1139" s="3">
        <f t="shared" si="576"/>
        <v>1.4391903612266399</v>
      </c>
      <c r="I1139" s="3">
        <f t="shared" si="577"/>
        <v>556.65437581963999</v>
      </c>
      <c r="P1139" s="3" t="str">
        <f t="shared" si="572"/>
        <v xml:space="preserve"> </v>
      </c>
      <c r="Q1139" s="3" t="str">
        <f t="shared" si="555"/>
        <v xml:space="preserve"> </v>
      </c>
      <c r="R1139" s="3" t="str">
        <f t="shared" si="556"/>
        <v xml:space="preserve"> </v>
      </c>
      <c r="S1139" s="3" t="str">
        <f t="shared" si="557"/>
        <v xml:space="preserve"> </v>
      </c>
      <c r="T1139" s="3" t="str">
        <f t="shared" si="558"/>
        <v xml:space="preserve"> </v>
      </c>
      <c r="U1139" s="3" t="str">
        <f t="shared" si="559"/>
        <v xml:space="preserve"> </v>
      </c>
      <c r="V1139" s="3" t="str">
        <f t="shared" si="560"/>
        <v xml:space="preserve"> </v>
      </c>
      <c r="W1139" s="3" t="str">
        <f t="shared" si="561"/>
        <v xml:space="preserve"> </v>
      </c>
      <c r="X1139" s="3" t="str">
        <f t="shared" si="562"/>
        <v xml:space="preserve"> </v>
      </c>
      <c r="Y1139" s="3">
        <f t="shared" si="563"/>
        <v>0</v>
      </c>
      <c r="AA1139" s="16" t="str">
        <f t="shared" si="564"/>
        <v>UprStage</v>
      </c>
      <c r="AC1139" s="3">
        <f t="shared" si="565"/>
        <v>2.3982428571428556</v>
      </c>
      <c r="AD1139" s="3">
        <f t="shared" si="566"/>
        <v>19.801588161411491</v>
      </c>
      <c r="AE1139" s="3">
        <f t="shared" si="567"/>
        <v>2.4246571428571926</v>
      </c>
      <c r="AF1139" s="3">
        <f t="shared" si="569"/>
        <v>11.455876646353975</v>
      </c>
      <c r="AH1139" s="28">
        <f t="shared" si="570"/>
        <v>0.26300000000000001</v>
      </c>
      <c r="AI1139" s="28">
        <f t="shared" si="571"/>
        <v>2.5446900494077322E-4</v>
      </c>
      <c r="AJ1139" s="40">
        <f t="shared" si="568"/>
        <v>1.1455876646353974E-2</v>
      </c>
      <c r="AK1139" s="28"/>
      <c r="AM1139" s="14">
        <f>Rho_Coef0+Rho_Coef1*Solution!I1139+Rho_Coef2*Solution!I1139^2</f>
        <v>0.94765860908080235</v>
      </c>
      <c r="AO1139" s="3" t="str">
        <f t="shared" si="549"/>
        <v xml:space="preserve"> </v>
      </c>
      <c r="AP1139" s="3" t="str">
        <f t="shared" si="550"/>
        <v xml:space="preserve"> </v>
      </c>
      <c r="AQ1139" s="3" t="str">
        <f t="shared" si="551"/>
        <v xml:space="preserve"> </v>
      </c>
      <c r="AR1139" s="3" t="str">
        <f t="shared" si="552"/>
        <v xml:space="preserve"> </v>
      </c>
    </row>
    <row r="1140" spans="1:44">
      <c r="A1140" s="3">
        <f t="shared" si="553"/>
        <v>11.369999999999802</v>
      </c>
      <c r="B1140" s="3">
        <f t="shared" si="573"/>
        <v>0</v>
      </c>
      <c r="C1140" s="3">
        <f t="shared" si="574"/>
        <v>4.8229000000000486</v>
      </c>
      <c r="D1140" s="14">
        <f t="shared" si="554"/>
        <v>-7.2735995471254433E-5</v>
      </c>
      <c r="E1140" s="14">
        <f t="shared" si="547"/>
        <v>-0.1123437727139672</v>
      </c>
      <c r="F1140" s="14">
        <f t="shared" si="575"/>
        <v>-0.11241650870943845</v>
      </c>
      <c r="G1140" s="3">
        <f t="shared" si="548"/>
        <v>-9.8129992299818358</v>
      </c>
      <c r="H1140" s="3">
        <f t="shared" si="576"/>
        <v>1.3410507359111599</v>
      </c>
      <c r="I1140" s="3">
        <f t="shared" si="577"/>
        <v>556.66827707329071</v>
      </c>
      <c r="P1140" s="3" t="str">
        <f t="shared" si="572"/>
        <v xml:space="preserve"> </v>
      </c>
      <c r="Q1140" s="3" t="str">
        <f t="shared" si="555"/>
        <v xml:space="preserve"> </v>
      </c>
      <c r="R1140" s="3" t="str">
        <f t="shared" si="556"/>
        <v xml:space="preserve"> </v>
      </c>
      <c r="S1140" s="3" t="str">
        <f t="shared" si="557"/>
        <v xml:space="preserve"> </v>
      </c>
      <c r="T1140" s="3" t="str">
        <f t="shared" si="558"/>
        <v xml:space="preserve"> </v>
      </c>
      <c r="U1140" s="3" t="str">
        <f t="shared" si="559"/>
        <v xml:space="preserve"> </v>
      </c>
      <c r="V1140" s="3" t="str">
        <f t="shared" si="560"/>
        <v xml:space="preserve"> </v>
      </c>
      <c r="W1140" s="3" t="str">
        <f t="shared" si="561"/>
        <v xml:space="preserve"> </v>
      </c>
      <c r="X1140" s="3" t="str">
        <f t="shared" si="562"/>
        <v xml:space="preserve"> </v>
      </c>
      <c r="Y1140" s="3">
        <f t="shared" si="563"/>
        <v>0</v>
      </c>
      <c r="AA1140" s="16" t="str">
        <f t="shared" si="564"/>
        <v>UprStage</v>
      </c>
      <c r="AC1140" s="3">
        <f t="shared" si="565"/>
        <v>2.3982428571428556</v>
      </c>
      <c r="AD1140" s="3">
        <f t="shared" si="566"/>
        <v>19.801588161411491</v>
      </c>
      <c r="AE1140" s="3">
        <f t="shared" si="567"/>
        <v>2.4246571428571926</v>
      </c>
      <c r="AF1140" s="3">
        <f t="shared" si="569"/>
        <v>11.455876646353975</v>
      </c>
      <c r="AH1140" s="28">
        <f t="shared" si="570"/>
        <v>0.26300000000000001</v>
      </c>
      <c r="AI1140" s="28">
        <f t="shared" si="571"/>
        <v>2.5446900494077322E-4</v>
      </c>
      <c r="AJ1140" s="40">
        <f t="shared" si="568"/>
        <v>1.1455876646353974E-2</v>
      </c>
      <c r="AK1140" s="28"/>
      <c r="AM1140" s="14">
        <f>Rho_Coef0+Rho_Coef1*Solution!I1140+Rho_Coef2*Solution!I1140^2</f>
        <v>0.94765732801885949</v>
      </c>
      <c r="AO1140" s="3" t="str">
        <f t="shared" si="549"/>
        <v xml:space="preserve"> </v>
      </c>
      <c r="AP1140" s="3" t="str">
        <f t="shared" si="550"/>
        <v xml:space="preserve"> </v>
      </c>
      <c r="AQ1140" s="3" t="str">
        <f t="shared" si="551"/>
        <v xml:space="preserve"> </v>
      </c>
      <c r="AR1140" s="3" t="str">
        <f t="shared" si="552"/>
        <v xml:space="preserve"> </v>
      </c>
    </row>
    <row r="1141" spans="1:44">
      <c r="A1141" s="3">
        <f t="shared" si="553"/>
        <v>11.379999999999802</v>
      </c>
      <c r="B1141" s="3">
        <f t="shared" si="573"/>
        <v>0</v>
      </c>
      <c r="C1141" s="3">
        <f t="shared" si="574"/>
        <v>4.8229000000000486</v>
      </c>
      <c r="D1141" s="14">
        <f t="shared" si="554"/>
        <v>-6.2480609104940678E-5</v>
      </c>
      <c r="E1141" s="14">
        <f t="shared" si="547"/>
        <v>-0.1123437727139672</v>
      </c>
      <c r="F1141" s="14">
        <f t="shared" si="575"/>
        <v>-0.11240625332307214</v>
      </c>
      <c r="G1141" s="3">
        <f t="shared" si="548"/>
        <v>-9.8121040225103435</v>
      </c>
      <c r="H1141" s="3">
        <f t="shared" si="576"/>
        <v>1.2429207436113414</v>
      </c>
      <c r="I1141" s="3">
        <f t="shared" si="577"/>
        <v>556.68119697544876</v>
      </c>
      <c r="P1141" s="3" t="str">
        <f t="shared" si="572"/>
        <v xml:space="preserve"> </v>
      </c>
      <c r="Q1141" s="3" t="str">
        <f t="shared" si="555"/>
        <v xml:space="preserve"> </v>
      </c>
      <c r="R1141" s="3" t="str">
        <f t="shared" si="556"/>
        <v xml:space="preserve"> </v>
      </c>
      <c r="S1141" s="3" t="str">
        <f t="shared" si="557"/>
        <v xml:space="preserve"> </v>
      </c>
      <c r="T1141" s="3" t="str">
        <f t="shared" si="558"/>
        <v xml:space="preserve"> </v>
      </c>
      <c r="U1141" s="3" t="str">
        <f t="shared" si="559"/>
        <v xml:space="preserve"> </v>
      </c>
      <c r="V1141" s="3" t="str">
        <f t="shared" si="560"/>
        <v xml:space="preserve"> </v>
      </c>
      <c r="W1141" s="3" t="str">
        <f t="shared" si="561"/>
        <v xml:space="preserve"> </v>
      </c>
      <c r="X1141" s="3" t="str">
        <f t="shared" si="562"/>
        <v xml:space="preserve"> </v>
      </c>
      <c r="Y1141" s="3">
        <f t="shared" si="563"/>
        <v>0</v>
      </c>
      <c r="AA1141" s="16" t="str">
        <f t="shared" si="564"/>
        <v>UprStage</v>
      </c>
      <c r="AC1141" s="3">
        <f t="shared" si="565"/>
        <v>2.3982428571428556</v>
      </c>
      <c r="AD1141" s="3">
        <f t="shared" si="566"/>
        <v>19.801588161411491</v>
      </c>
      <c r="AE1141" s="3">
        <f t="shared" si="567"/>
        <v>2.4246571428571926</v>
      </c>
      <c r="AF1141" s="3">
        <f t="shared" si="569"/>
        <v>11.455876646353975</v>
      </c>
      <c r="AH1141" s="28">
        <f t="shared" si="570"/>
        <v>0.26300000000000001</v>
      </c>
      <c r="AI1141" s="28">
        <f t="shared" si="571"/>
        <v>2.5446900494077322E-4</v>
      </c>
      <c r="AJ1141" s="40">
        <f t="shared" si="568"/>
        <v>1.1455876646353974E-2</v>
      </c>
      <c r="AK1141" s="28"/>
      <c r="AM1141" s="14">
        <f>Rho_Coef0+Rho_Coef1*Solution!I1141+Rho_Coef2*Solution!I1141^2</f>
        <v>0.94765613739397159</v>
      </c>
      <c r="AO1141" s="3" t="str">
        <f t="shared" si="549"/>
        <v xml:space="preserve"> </v>
      </c>
      <c r="AP1141" s="3" t="str">
        <f t="shared" si="550"/>
        <v xml:space="preserve"> </v>
      </c>
      <c r="AQ1141" s="3" t="str">
        <f t="shared" si="551"/>
        <v xml:space="preserve"> </v>
      </c>
      <c r="AR1141" s="3" t="str">
        <f t="shared" si="552"/>
        <v xml:space="preserve"> </v>
      </c>
    </row>
    <row r="1142" spans="1:44">
      <c r="A1142" s="3">
        <f t="shared" si="553"/>
        <v>11.389999999999802</v>
      </c>
      <c r="B1142" s="3">
        <f t="shared" si="573"/>
        <v>0</v>
      </c>
      <c r="C1142" s="3">
        <f t="shared" si="574"/>
        <v>4.8229000000000486</v>
      </c>
      <c r="D1142" s="14">
        <f t="shared" si="554"/>
        <v>-5.3005001741905629E-5</v>
      </c>
      <c r="E1142" s="14">
        <f t="shared" si="547"/>
        <v>-0.1123437727139672</v>
      </c>
      <c r="F1142" s="14">
        <f t="shared" si="575"/>
        <v>-0.11239677771570911</v>
      </c>
      <c r="G1142" s="3">
        <f t="shared" si="548"/>
        <v>-9.8112768830730452</v>
      </c>
      <c r="H1142" s="3">
        <f t="shared" si="576"/>
        <v>1.144799703386238</v>
      </c>
      <c r="I1142" s="3">
        <f t="shared" si="577"/>
        <v>556.69313561904062</v>
      </c>
      <c r="P1142" s="3" t="str">
        <f t="shared" si="572"/>
        <v xml:space="preserve"> </v>
      </c>
      <c r="Q1142" s="3" t="str">
        <f t="shared" si="555"/>
        <v xml:space="preserve"> </v>
      </c>
      <c r="R1142" s="3" t="str">
        <f t="shared" si="556"/>
        <v xml:space="preserve"> </v>
      </c>
      <c r="S1142" s="3" t="str">
        <f t="shared" si="557"/>
        <v xml:space="preserve"> </v>
      </c>
      <c r="T1142" s="3" t="str">
        <f t="shared" si="558"/>
        <v xml:space="preserve"> </v>
      </c>
      <c r="U1142" s="3" t="str">
        <f t="shared" si="559"/>
        <v xml:space="preserve"> </v>
      </c>
      <c r="V1142" s="3" t="str">
        <f t="shared" si="560"/>
        <v xml:space="preserve"> </v>
      </c>
      <c r="W1142" s="3" t="str">
        <f t="shared" si="561"/>
        <v xml:space="preserve"> </v>
      </c>
      <c r="X1142" s="3" t="str">
        <f t="shared" si="562"/>
        <v xml:space="preserve"> </v>
      </c>
      <c r="Y1142" s="3">
        <f t="shared" si="563"/>
        <v>0</v>
      </c>
      <c r="AA1142" s="16" t="str">
        <f t="shared" si="564"/>
        <v>UprStage</v>
      </c>
      <c r="AC1142" s="3">
        <f t="shared" si="565"/>
        <v>2.3982428571428556</v>
      </c>
      <c r="AD1142" s="3">
        <f t="shared" si="566"/>
        <v>19.801588161411491</v>
      </c>
      <c r="AE1142" s="3">
        <f t="shared" si="567"/>
        <v>2.4246571428571926</v>
      </c>
      <c r="AF1142" s="3">
        <f t="shared" si="569"/>
        <v>11.455876646353975</v>
      </c>
      <c r="AH1142" s="28">
        <f t="shared" si="570"/>
        <v>0.26300000000000001</v>
      </c>
      <c r="AI1142" s="28">
        <f t="shared" si="571"/>
        <v>2.5446900494077322E-4</v>
      </c>
      <c r="AJ1142" s="40">
        <f t="shared" si="568"/>
        <v>1.1455876646353974E-2</v>
      </c>
      <c r="AK1142" s="28"/>
      <c r="AM1142" s="14">
        <f>Rho_Coef0+Rho_Coef1*Solution!I1142+Rho_Coef2*Solution!I1142^2</f>
        <v>0.94765503719731614</v>
      </c>
      <c r="AO1142" s="3" t="str">
        <f t="shared" si="549"/>
        <v xml:space="preserve"> </v>
      </c>
      <c r="AP1142" s="3" t="str">
        <f t="shared" si="550"/>
        <v xml:space="preserve"> </v>
      </c>
      <c r="AQ1142" s="3" t="str">
        <f t="shared" si="551"/>
        <v xml:space="preserve"> </v>
      </c>
      <c r="AR1142" s="3" t="str">
        <f t="shared" si="552"/>
        <v xml:space="preserve"> </v>
      </c>
    </row>
    <row r="1143" spans="1:44">
      <c r="A1143" s="3">
        <f t="shared" si="553"/>
        <v>11.399999999999801</v>
      </c>
      <c r="B1143" s="3">
        <f t="shared" si="573"/>
        <v>0</v>
      </c>
      <c r="C1143" s="3">
        <f t="shared" si="574"/>
        <v>4.8229000000000486</v>
      </c>
      <c r="D1143" s="14">
        <f t="shared" si="554"/>
        <v>-4.4308896945617222E-5</v>
      </c>
      <c r="E1143" s="14">
        <f t="shared" si="547"/>
        <v>-0.1123437727139672</v>
      </c>
      <c r="F1143" s="14">
        <f t="shared" si="575"/>
        <v>-0.11238808161091282</v>
      </c>
      <c r="G1143" s="3">
        <f t="shared" si="548"/>
        <v>-9.8105177875393963</v>
      </c>
      <c r="H1143" s="3">
        <f t="shared" si="576"/>
        <v>1.0466869345555077</v>
      </c>
      <c r="I1143" s="3">
        <f t="shared" si="577"/>
        <v>556.7040930901851</v>
      </c>
      <c r="P1143" s="3" t="str">
        <f t="shared" si="572"/>
        <v xml:space="preserve"> </v>
      </c>
      <c r="Q1143" s="3" t="str">
        <f t="shared" si="555"/>
        <v xml:space="preserve"> </v>
      </c>
      <c r="R1143" s="3" t="str">
        <f t="shared" si="556"/>
        <v xml:space="preserve"> </v>
      </c>
      <c r="S1143" s="3" t="str">
        <f t="shared" si="557"/>
        <v xml:space="preserve"> </v>
      </c>
      <c r="T1143" s="3" t="str">
        <f t="shared" si="558"/>
        <v xml:space="preserve"> </v>
      </c>
      <c r="U1143" s="3" t="str">
        <f t="shared" si="559"/>
        <v xml:space="preserve"> </v>
      </c>
      <c r="V1143" s="3" t="str">
        <f t="shared" si="560"/>
        <v xml:space="preserve"> </v>
      </c>
      <c r="W1143" s="3" t="str">
        <f t="shared" si="561"/>
        <v xml:space="preserve"> </v>
      </c>
      <c r="X1143" s="3" t="str">
        <f t="shared" si="562"/>
        <v xml:space="preserve"> </v>
      </c>
      <c r="Y1143" s="3">
        <f t="shared" si="563"/>
        <v>0</v>
      </c>
      <c r="AA1143" s="16" t="str">
        <f t="shared" si="564"/>
        <v>UprStage</v>
      </c>
      <c r="AC1143" s="3">
        <f t="shared" si="565"/>
        <v>2.3982428571428556</v>
      </c>
      <c r="AD1143" s="3">
        <f t="shared" si="566"/>
        <v>19.801588161411491</v>
      </c>
      <c r="AE1143" s="3">
        <f t="shared" si="567"/>
        <v>2.4246571428571926</v>
      </c>
      <c r="AF1143" s="3">
        <f t="shared" si="569"/>
        <v>11.455876646353975</v>
      </c>
      <c r="AH1143" s="28">
        <f t="shared" si="570"/>
        <v>0.26300000000000001</v>
      </c>
      <c r="AI1143" s="28">
        <f t="shared" si="571"/>
        <v>2.5446900494077322E-4</v>
      </c>
      <c r="AJ1143" s="40">
        <f t="shared" si="568"/>
        <v>1.1455876646353974E-2</v>
      </c>
      <c r="AK1143" s="28"/>
      <c r="AM1143" s="14">
        <f>Rho_Coef0+Rho_Coef1*Solution!I1143+Rho_Coef2*Solution!I1143^2</f>
        <v>0.94765402742071769</v>
      </c>
      <c r="AO1143" s="3" t="str">
        <f t="shared" si="549"/>
        <v xml:space="preserve"> </v>
      </c>
      <c r="AP1143" s="3" t="str">
        <f t="shared" si="550"/>
        <v xml:space="preserve"> </v>
      </c>
      <c r="AQ1143" s="3" t="str">
        <f t="shared" si="551"/>
        <v xml:space="preserve"> </v>
      </c>
      <c r="AR1143" s="3" t="str">
        <f t="shared" si="552"/>
        <v xml:space="preserve"> </v>
      </c>
    </row>
    <row r="1144" spans="1:44">
      <c r="A1144" s="3">
        <f t="shared" si="553"/>
        <v>11.409999999999801</v>
      </c>
      <c r="B1144" s="3">
        <f t="shared" si="573"/>
        <v>0</v>
      </c>
      <c r="C1144" s="3">
        <f t="shared" si="574"/>
        <v>4.8229000000000486</v>
      </c>
      <c r="D1144" s="14">
        <f t="shared" si="554"/>
        <v>-3.6392040371612059E-5</v>
      </c>
      <c r="E1144" s="14">
        <f t="shared" si="547"/>
        <v>-0.1123437727139672</v>
      </c>
      <c r="F1144" s="14">
        <f t="shared" si="575"/>
        <v>-0.11238016475433882</v>
      </c>
      <c r="G1144" s="3">
        <f t="shared" si="548"/>
        <v>-9.8098267137073005</v>
      </c>
      <c r="H1144" s="3">
        <f t="shared" si="576"/>
        <v>0.94858175668011369</v>
      </c>
      <c r="I1144" s="3">
        <f t="shared" si="577"/>
        <v>556.71406946819502</v>
      </c>
      <c r="P1144" s="3" t="str">
        <f t="shared" si="572"/>
        <v xml:space="preserve"> </v>
      </c>
      <c r="Q1144" s="3" t="str">
        <f t="shared" si="555"/>
        <v xml:space="preserve"> </v>
      </c>
      <c r="R1144" s="3" t="str">
        <f t="shared" si="556"/>
        <v xml:space="preserve"> </v>
      </c>
      <c r="S1144" s="3" t="str">
        <f t="shared" si="557"/>
        <v xml:space="preserve"> </v>
      </c>
      <c r="T1144" s="3" t="str">
        <f t="shared" si="558"/>
        <v xml:space="preserve"> </v>
      </c>
      <c r="U1144" s="3" t="str">
        <f t="shared" si="559"/>
        <v xml:space="preserve"> </v>
      </c>
      <c r="V1144" s="3" t="str">
        <f t="shared" si="560"/>
        <v xml:space="preserve"> </v>
      </c>
      <c r="W1144" s="3" t="str">
        <f t="shared" si="561"/>
        <v xml:space="preserve"> </v>
      </c>
      <c r="X1144" s="3" t="str">
        <f t="shared" si="562"/>
        <v xml:space="preserve"> </v>
      </c>
      <c r="Y1144" s="3">
        <f t="shared" si="563"/>
        <v>0</v>
      </c>
      <c r="AA1144" s="16" t="str">
        <f t="shared" si="564"/>
        <v>UprStage</v>
      </c>
      <c r="AC1144" s="3">
        <f t="shared" si="565"/>
        <v>2.3982428571428556</v>
      </c>
      <c r="AD1144" s="3">
        <f t="shared" si="566"/>
        <v>19.801588161411491</v>
      </c>
      <c r="AE1144" s="3">
        <f t="shared" si="567"/>
        <v>2.4246571428571926</v>
      </c>
      <c r="AF1144" s="3">
        <f t="shared" si="569"/>
        <v>11.455876646353975</v>
      </c>
      <c r="AH1144" s="28">
        <f t="shared" si="570"/>
        <v>0.26300000000000001</v>
      </c>
      <c r="AI1144" s="28">
        <f t="shared" si="571"/>
        <v>2.5446900494077322E-4</v>
      </c>
      <c r="AJ1144" s="40">
        <f t="shared" si="568"/>
        <v>1.1455876646353974E-2</v>
      </c>
      <c r="AK1144" s="28"/>
      <c r="AM1144" s="14">
        <f>Rho_Coef0+Rho_Coef1*Solution!I1144+Rho_Coef2*Solution!I1144^2</f>
        <v>0.94765310805664793</v>
      </c>
      <c r="AO1144" s="3" t="str">
        <f t="shared" si="549"/>
        <v xml:space="preserve"> </v>
      </c>
      <c r="AP1144" s="3" t="str">
        <f t="shared" si="550"/>
        <v xml:space="preserve"> </v>
      </c>
      <c r="AQ1144" s="3" t="str">
        <f t="shared" si="551"/>
        <v xml:space="preserve"> </v>
      </c>
      <c r="AR1144" s="3" t="str">
        <f t="shared" si="552"/>
        <v xml:space="preserve"> </v>
      </c>
    </row>
    <row r="1145" spans="1:44">
      <c r="A1145" s="3">
        <f t="shared" si="553"/>
        <v>11.419999999999801</v>
      </c>
      <c r="B1145" s="3">
        <f t="shared" si="573"/>
        <v>0</v>
      </c>
      <c r="C1145" s="3">
        <f t="shared" si="574"/>
        <v>4.8229000000000486</v>
      </c>
      <c r="D1145" s="14">
        <f t="shared" si="554"/>
        <v>-2.925419975176791E-5</v>
      </c>
      <c r="E1145" s="14">
        <f t="shared" si="547"/>
        <v>-0.1123437727139672</v>
      </c>
      <c r="F1145" s="14">
        <f t="shared" si="575"/>
        <v>-0.11237302691371896</v>
      </c>
      <c r="G1145" s="3">
        <f t="shared" si="548"/>
        <v>-9.8092036413017389</v>
      </c>
      <c r="H1145" s="3">
        <f t="shared" si="576"/>
        <v>0.85048348954304065</v>
      </c>
      <c r="I1145" s="3">
        <f t="shared" si="577"/>
        <v>556.72306482557974</v>
      </c>
      <c r="P1145" s="3" t="str">
        <f t="shared" si="572"/>
        <v xml:space="preserve"> </v>
      </c>
      <c r="Q1145" s="3" t="str">
        <f t="shared" si="555"/>
        <v xml:space="preserve"> </v>
      </c>
      <c r="R1145" s="3" t="str">
        <f t="shared" si="556"/>
        <v xml:space="preserve"> </v>
      </c>
      <c r="S1145" s="3" t="str">
        <f t="shared" si="557"/>
        <v xml:space="preserve"> </v>
      </c>
      <c r="T1145" s="3" t="str">
        <f t="shared" si="558"/>
        <v xml:space="preserve"> </v>
      </c>
      <c r="U1145" s="3" t="str">
        <f t="shared" si="559"/>
        <v xml:space="preserve"> </v>
      </c>
      <c r="V1145" s="3" t="str">
        <f t="shared" si="560"/>
        <v xml:space="preserve"> </v>
      </c>
      <c r="W1145" s="3" t="str">
        <f t="shared" si="561"/>
        <v xml:space="preserve"> </v>
      </c>
      <c r="X1145" s="3" t="str">
        <f t="shared" si="562"/>
        <v xml:space="preserve"> </v>
      </c>
      <c r="Y1145" s="3">
        <f t="shared" si="563"/>
        <v>0</v>
      </c>
      <c r="AA1145" s="16" t="str">
        <f t="shared" si="564"/>
        <v>UprStage</v>
      </c>
      <c r="AC1145" s="3">
        <f t="shared" si="565"/>
        <v>2.3982428571428556</v>
      </c>
      <c r="AD1145" s="3">
        <f t="shared" si="566"/>
        <v>19.801588161411491</v>
      </c>
      <c r="AE1145" s="3">
        <f t="shared" si="567"/>
        <v>2.4246571428571926</v>
      </c>
      <c r="AF1145" s="3">
        <f t="shared" si="569"/>
        <v>11.455876646353975</v>
      </c>
      <c r="AH1145" s="28">
        <f t="shared" si="570"/>
        <v>0.26300000000000001</v>
      </c>
      <c r="AI1145" s="28">
        <f t="shared" si="571"/>
        <v>2.5446900494077322E-4</v>
      </c>
      <c r="AJ1145" s="40">
        <f t="shared" si="568"/>
        <v>1.1455876646353974E-2</v>
      </c>
      <c r="AK1145" s="28"/>
      <c r="AM1145" s="14">
        <f>Rho_Coef0+Rho_Coef1*Solution!I1145+Rho_Coef2*Solution!I1145^2</f>
        <v>0.94765227909822491</v>
      </c>
      <c r="AO1145" s="3" t="str">
        <f t="shared" si="549"/>
        <v xml:space="preserve"> </v>
      </c>
      <c r="AP1145" s="3" t="str">
        <f t="shared" si="550"/>
        <v xml:space="preserve"> </v>
      </c>
      <c r="AQ1145" s="3" t="str">
        <f t="shared" si="551"/>
        <v xml:space="preserve"> </v>
      </c>
      <c r="AR1145" s="3" t="str">
        <f t="shared" si="552"/>
        <v xml:space="preserve"> </v>
      </c>
    </row>
    <row r="1146" spans="1:44">
      <c r="A1146" s="3">
        <f t="shared" si="553"/>
        <v>11.429999999999801</v>
      </c>
      <c r="B1146" s="3">
        <f t="shared" si="573"/>
        <v>0</v>
      </c>
      <c r="C1146" s="3">
        <f t="shared" si="574"/>
        <v>4.8229000000000486</v>
      </c>
      <c r="D1146" s="14">
        <f t="shared" si="554"/>
        <v>-2.2895164879910726E-5</v>
      </c>
      <c r="E1146" s="14">
        <f t="shared" si="547"/>
        <v>-0.1123437727139672</v>
      </c>
      <c r="F1146" s="14">
        <f t="shared" si="575"/>
        <v>-0.11236666787884711</v>
      </c>
      <c r="G1146" s="3">
        <f t="shared" si="548"/>
        <v>-9.8086485519735138</v>
      </c>
      <c r="H1146" s="3">
        <f t="shared" si="576"/>
        <v>0.75239145313002331</v>
      </c>
      <c r="I1146" s="3">
        <f t="shared" si="577"/>
        <v>556.73107922804763</v>
      </c>
      <c r="P1146" s="3" t="str">
        <f t="shared" si="572"/>
        <v xml:space="preserve"> </v>
      </c>
      <c r="Q1146" s="3" t="str">
        <f t="shared" si="555"/>
        <v xml:space="preserve"> </v>
      </c>
      <c r="R1146" s="3" t="str">
        <f t="shared" si="556"/>
        <v xml:space="preserve"> </v>
      </c>
      <c r="S1146" s="3" t="str">
        <f t="shared" si="557"/>
        <v xml:space="preserve"> </v>
      </c>
      <c r="T1146" s="3" t="str">
        <f t="shared" si="558"/>
        <v xml:space="preserve"> </v>
      </c>
      <c r="U1146" s="3" t="str">
        <f t="shared" si="559"/>
        <v xml:space="preserve"> </v>
      </c>
      <c r="V1146" s="3" t="str">
        <f t="shared" si="560"/>
        <v xml:space="preserve"> </v>
      </c>
      <c r="W1146" s="3" t="str">
        <f t="shared" si="561"/>
        <v xml:space="preserve"> </v>
      </c>
      <c r="X1146" s="3" t="str">
        <f t="shared" si="562"/>
        <v xml:space="preserve"> </v>
      </c>
      <c r="Y1146" s="3">
        <f t="shared" si="563"/>
        <v>0</v>
      </c>
      <c r="AA1146" s="16" t="str">
        <f t="shared" si="564"/>
        <v>UprStage</v>
      </c>
      <c r="AC1146" s="3">
        <f t="shared" si="565"/>
        <v>2.3982428571428556</v>
      </c>
      <c r="AD1146" s="3">
        <f t="shared" si="566"/>
        <v>19.801588161411491</v>
      </c>
      <c r="AE1146" s="3">
        <f t="shared" si="567"/>
        <v>2.4246571428571926</v>
      </c>
      <c r="AF1146" s="3">
        <f t="shared" si="569"/>
        <v>11.455876646353975</v>
      </c>
      <c r="AH1146" s="28">
        <f t="shared" si="570"/>
        <v>0.26300000000000001</v>
      </c>
      <c r="AI1146" s="28">
        <f t="shared" si="571"/>
        <v>2.5446900494077322E-4</v>
      </c>
      <c r="AJ1146" s="40">
        <f t="shared" si="568"/>
        <v>1.1455876646353974E-2</v>
      </c>
      <c r="AK1146" s="28"/>
      <c r="AM1146" s="14">
        <f>Rho_Coef0+Rho_Coef1*Solution!I1146+Rho_Coef2*Solution!I1146^2</f>
        <v>0.94765154053921341</v>
      </c>
      <c r="AO1146" s="3" t="str">
        <f t="shared" si="549"/>
        <v xml:space="preserve"> </v>
      </c>
      <c r="AP1146" s="3" t="str">
        <f t="shared" si="550"/>
        <v xml:space="preserve"> </v>
      </c>
      <c r="AQ1146" s="3" t="str">
        <f t="shared" si="551"/>
        <v xml:space="preserve"> </v>
      </c>
      <c r="AR1146" s="3" t="str">
        <f t="shared" si="552"/>
        <v xml:space="preserve"> </v>
      </c>
    </row>
    <row r="1147" spans="1:44">
      <c r="A1147" s="3">
        <f t="shared" si="553"/>
        <v>11.439999999999801</v>
      </c>
      <c r="B1147" s="3">
        <f t="shared" si="573"/>
        <v>0</v>
      </c>
      <c r="C1147" s="3">
        <f t="shared" si="574"/>
        <v>4.8229000000000486</v>
      </c>
      <c r="D1147" s="14">
        <f t="shared" si="554"/>
        <v>-1.7314747598754777E-5</v>
      </c>
      <c r="E1147" s="14">
        <f t="shared" si="547"/>
        <v>-0.1123437727139672</v>
      </c>
      <c r="F1147" s="14">
        <f t="shared" si="575"/>
        <v>-0.11236108746156595</v>
      </c>
      <c r="G1147" s="3">
        <f t="shared" si="548"/>
        <v>-9.808161429298103</v>
      </c>
      <c r="H1147" s="3">
        <f t="shared" si="576"/>
        <v>0.65430496761028811</v>
      </c>
      <c r="I1147" s="3">
        <f t="shared" si="577"/>
        <v>556.73811273450747</v>
      </c>
      <c r="P1147" s="3" t="str">
        <f t="shared" si="572"/>
        <v xml:space="preserve"> </v>
      </c>
      <c r="Q1147" s="3" t="str">
        <f t="shared" si="555"/>
        <v xml:space="preserve"> </v>
      </c>
      <c r="R1147" s="3" t="str">
        <f t="shared" si="556"/>
        <v xml:space="preserve"> </v>
      </c>
      <c r="S1147" s="3" t="str">
        <f t="shared" si="557"/>
        <v xml:space="preserve"> </v>
      </c>
      <c r="T1147" s="3" t="str">
        <f t="shared" si="558"/>
        <v xml:space="preserve"> </v>
      </c>
      <c r="U1147" s="3" t="str">
        <f t="shared" si="559"/>
        <v xml:space="preserve"> </v>
      </c>
      <c r="V1147" s="3" t="str">
        <f t="shared" si="560"/>
        <v xml:space="preserve"> </v>
      </c>
      <c r="W1147" s="3" t="str">
        <f t="shared" si="561"/>
        <v xml:space="preserve"> </v>
      </c>
      <c r="X1147" s="3" t="str">
        <f t="shared" si="562"/>
        <v xml:space="preserve"> </v>
      </c>
      <c r="Y1147" s="3">
        <f t="shared" si="563"/>
        <v>0</v>
      </c>
      <c r="AA1147" s="16" t="str">
        <f t="shared" si="564"/>
        <v>UprStage</v>
      </c>
      <c r="AC1147" s="3">
        <f t="shared" si="565"/>
        <v>2.3982428571428556</v>
      </c>
      <c r="AD1147" s="3">
        <f t="shared" si="566"/>
        <v>19.801588161411491</v>
      </c>
      <c r="AE1147" s="3">
        <f t="shared" si="567"/>
        <v>2.4246571428571926</v>
      </c>
      <c r="AF1147" s="3">
        <f t="shared" si="569"/>
        <v>11.455876646353975</v>
      </c>
      <c r="AH1147" s="28">
        <f t="shared" si="570"/>
        <v>0.26300000000000001</v>
      </c>
      <c r="AI1147" s="28">
        <f t="shared" si="571"/>
        <v>2.5446900494077322E-4</v>
      </c>
      <c r="AJ1147" s="40">
        <f t="shared" si="568"/>
        <v>1.1455876646353974E-2</v>
      </c>
      <c r="AK1147" s="28"/>
      <c r="AM1147" s="14">
        <f>Rho_Coef0+Rho_Coef1*Solution!I1147+Rho_Coef2*Solution!I1147^2</f>
        <v>0.94765089237402411</v>
      </c>
      <c r="AO1147" s="3" t="str">
        <f t="shared" si="549"/>
        <v xml:space="preserve"> </v>
      </c>
      <c r="AP1147" s="3" t="str">
        <f t="shared" si="550"/>
        <v xml:space="preserve"> </v>
      </c>
      <c r="AQ1147" s="3" t="str">
        <f t="shared" si="551"/>
        <v xml:space="preserve"> </v>
      </c>
      <c r="AR1147" s="3" t="str">
        <f t="shared" si="552"/>
        <v xml:space="preserve"> </v>
      </c>
    </row>
    <row r="1148" spans="1:44">
      <c r="A1148" s="3">
        <f t="shared" si="553"/>
        <v>11.4499999999998</v>
      </c>
      <c r="B1148" s="3">
        <f t="shared" si="573"/>
        <v>0</v>
      </c>
      <c r="C1148" s="3">
        <f t="shared" si="574"/>
        <v>4.8229000000000486</v>
      </c>
      <c r="D1148" s="14">
        <f t="shared" si="554"/>
        <v>-1.251278178817447E-5</v>
      </c>
      <c r="E1148" s="14">
        <f t="shared" si="547"/>
        <v>-0.1123437727139672</v>
      </c>
      <c r="F1148" s="14">
        <f t="shared" si="575"/>
        <v>-0.11235628549575537</v>
      </c>
      <c r="G1148" s="3">
        <f t="shared" si="548"/>
        <v>-9.8077422587746401</v>
      </c>
      <c r="H1148" s="3">
        <f t="shared" si="576"/>
        <v>0.5562233533173071</v>
      </c>
      <c r="I1148" s="3">
        <f t="shared" si="577"/>
        <v>556.74416539707067</v>
      </c>
      <c r="P1148" s="3" t="str">
        <f t="shared" si="572"/>
        <v xml:space="preserve"> </v>
      </c>
      <c r="Q1148" s="3" t="str">
        <f t="shared" si="555"/>
        <v xml:space="preserve"> </v>
      </c>
      <c r="R1148" s="3" t="str">
        <f t="shared" si="556"/>
        <v xml:space="preserve"> </v>
      </c>
      <c r="S1148" s="3" t="str">
        <f t="shared" si="557"/>
        <v xml:space="preserve"> </v>
      </c>
      <c r="T1148" s="3" t="str">
        <f t="shared" si="558"/>
        <v xml:space="preserve"> </v>
      </c>
      <c r="U1148" s="3" t="str">
        <f t="shared" si="559"/>
        <v xml:space="preserve"> </v>
      </c>
      <c r="V1148" s="3" t="str">
        <f t="shared" si="560"/>
        <v xml:space="preserve"> </v>
      </c>
      <c r="W1148" s="3" t="str">
        <f t="shared" si="561"/>
        <v xml:space="preserve"> </v>
      </c>
      <c r="X1148" s="3" t="str">
        <f t="shared" si="562"/>
        <v xml:space="preserve"> </v>
      </c>
      <c r="Y1148" s="3">
        <f t="shared" si="563"/>
        <v>0</v>
      </c>
      <c r="AA1148" s="16" t="str">
        <f t="shared" si="564"/>
        <v>UprStage</v>
      </c>
      <c r="AC1148" s="3">
        <f t="shared" si="565"/>
        <v>2.3982428571428556</v>
      </c>
      <c r="AD1148" s="3">
        <f t="shared" si="566"/>
        <v>19.801588161411491</v>
      </c>
      <c r="AE1148" s="3">
        <f t="shared" si="567"/>
        <v>2.4246571428571926</v>
      </c>
      <c r="AF1148" s="3">
        <f t="shared" si="569"/>
        <v>11.455876646353975</v>
      </c>
      <c r="AH1148" s="28">
        <f t="shared" si="570"/>
        <v>0.26300000000000001</v>
      </c>
      <c r="AI1148" s="28">
        <f t="shared" si="571"/>
        <v>2.5446900494077322E-4</v>
      </c>
      <c r="AJ1148" s="40">
        <f t="shared" si="568"/>
        <v>1.1455876646353974E-2</v>
      </c>
      <c r="AK1148" s="28"/>
      <c r="AM1148" s="14">
        <f>Rho_Coef0+Rho_Coef1*Solution!I1148+Rho_Coef2*Solution!I1148^2</f>
        <v>0.94765033459771386</v>
      </c>
      <c r="AO1148" s="3" t="str">
        <f t="shared" si="549"/>
        <v xml:space="preserve"> </v>
      </c>
      <c r="AP1148" s="3" t="str">
        <f t="shared" si="550"/>
        <v xml:space="preserve"> </v>
      </c>
      <c r="AQ1148" s="3" t="str">
        <f t="shared" si="551"/>
        <v xml:space="preserve"> </v>
      </c>
      <c r="AR1148" s="3" t="str">
        <f t="shared" si="552"/>
        <v xml:space="preserve"> </v>
      </c>
    </row>
    <row r="1149" spans="1:44">
      <c r="A1149" s="3">
        <f t="shared" si="553"/>
        <v>11.4599999999998</v>
      </c>
      <c r="B1149" s="3">
        <f t="shared" si="573"/>
        <v>0</v>
      </c>
      <c r="C1149" s="3">
        <f t="shared" si="574"/>
        <v>4.8229000000000486</v>
      </c>
      <c r="D1149" s="14">
        <f t="shared" si="554"/>
        <v>-8.4891233548066426E-6</v>
      </c>
      <c r="E1149" s="14">
        <f t="shared" si="547"/>
        <v>-0.1123437727139672</v>
      </c>
      <c r="F1149" s="14">
        <f t="shared" si="575"/>
        <v>-0.11235226183732201</v>
      </c>
      <c r="G1149" s="3">
        <f t="shared" si="548"/>
        <v>-9.8073910278250089</v>
      </c>
      <c r="H1149" s="3">
        <f t="shared" si="576"/>
        <v>0.45814593072956067</v>
      </c>
      <c r="I1149" s="3">
        <f t="shared" si="577"/>
        <v>556.74923726105249</v>
      </c>
      <c r="P1149" s="3" t="str">
        <f t="shared" si="572"/>
        <v xml:space="preserve"> </v>
      </c>
      <c r="Q1149" s="3" t="str">
        <f t="shared" si="555"/>
        <v xml:space="preserve"> </v>
      </c>
      <c r="R1149" s="3" t="str">
        <f t="shared" si="556"/>
        <v xml:space="preserve"> </v>
      </c>
      <c r="S1149" s="3" t="str">
        <f t="shared" si="557"/>
        <v xml:space="preserve"> </v>
      </c>
      <c r="T1149" s="3" t="str">
        <f t="shared" si="558"/>
        <v xml:space="preserve"> </v>
      </c>
      <c r="U1149" s="3" t="str">
        <f t="shared" si="559"/>
        <v xml:space="preserve"> </v>
      </c>
      <c r="V1149" s="3" t="str">
        <f t="shared" si="560"/>
        <v xml:space="preserve"> </v>
      </c>
      <c r="W1149" s="3" t="str">
        <f t="shared" si="561"/>
        <v xml:space="preserve"> </v>
      </c>
      <c r="X1149" s="3" t="str">
        <f t="shared" si="562"/>
        <v xml:space="preserve"> </v>
      </c>
      <c r="Y1149" s="3">
        <f t="shared" si="563"/>
        <v>0</v>
      </c>
      <c r="AA1149" s="16" t="str">
        <f t="shared" si="564"/>
        <v>UprStage</v>
      </c>
      <c r="AC1149" s="3">
        <f t="shared" si="565"/>
        <v>2.3982428571428556</v>
      </c>
      <c r="AD1149" s="3">
        <f t="shared" si="566"/>
        <v>19.801588161411491</v>
      </c>
      <c r="AE1149" s="3">
        <f t="shared" si="567"/>
        <v>2.4246571428571926</v>
      </c>
      <c r="AF1149" s="3">
        <f t="shared" si="569"/>
        <v>11.455876646353975</v>
      </c>
      <c r="AH1149" s="28">
        <f t="shared" si="570"/>
        <v>0.26300000000000001</v>
      </c>
      <c r="AI1149" s="28">
        <f t="shared" si="571"/>
        <v>2.5446900494077322E-4</v>
      </c>
      <c r="AJ1149" s="40">
        <f t="shared" si="568"/>
        <v>1.1455876646353974E-2</v>
      </c>
      <c r="AK1149" s="28"/>
      <c r="AM1149" s="14">
        <f>Rho_Coef0+Rho_Coef1*Solution!I1149+Rho_Coef2*Solution!I1149^2</f>
        <v>0.94764986720598565</v>
      </c>
      <c r="AO1149" s="3" t="str">
        <f t="shared" si="549"/>
        <v xml:space="preserve"> </v>
      </c>
      <c r="AP1149" s="3" t="str">
        <f t="shared" si="550"/>
        <v xml:space="preserve"> </v>
      </c>
      <c r="AQ1149" s="3" t="str">
        <f t="shared" si="551"/>
        <v xml:space="preserve"> </v>
      </c>
      <c r="AR1149" s="3" t="str">
        <f t="shared" si="552"/>
        <v xml:space="preserve"> </v>
      </c>
    </row>
    <row r="1150" spans="1:44">
      <c r="A1150" s="3">
        <f t="shared" si="553"/>
        <v>11.4699999999998</v>
      </c>
      <c r="B1150" s="3">
        <f t="shared" si="573"/>
        <v>0</v>
      </c>
      <c r="C1150" s="3">
        <f t="shared" si="574"/>
        <v>4.8229000000000486</v>
      </c>
      <c r="D1150" s="14">
        <f t="shared" si="554"/>
        <v>-5.2436502229821351E-6</v>
      </c>
      <c r="E1150" s="14">
        <f t="shared" si="547"/>
        <v>-0.1123437727139672</v>
      </c>
      <c r="F1150" s="14">
        <f t="shared" si="575"/>
        <v>-0.11234901636419019</v>
      </c>
      <c r="G1150" s="3">
        <f t="shared" si="548"/>
        <v>-9.8071077257930455</v>
      </c>
      <c r="H1150" s="3">
        <f t="shared" si="576"/>
        <v>0.36007202045131059</v>
      </c>
      <c r="I1150" s="3">
        <f t="shared" si="577"/>
        <v>556.75332836497341</v>
      </c>
      <c r="P1150" s="3" t="str">
        <f t="shared" si="572"/>
        <v xml:space="preserve"> </v>
      </c>
      <c r="Q1150" s="3" t="str">
        <f t="shared" si="555"/>
        <v xml:space="preserve"> </v>
      </c>
      <c r="R1150" s="3" t="str">
        <f t="shared" si="556"/>
        <v xml:space="preserve"> </v>
      </c>
      <c r="S1150" s="3" t="str">
        <f t="shared" si="557"/>
        <v xml:space="preserve"> </v>
      </c>
      <c r="T1150" s="3" t="str">
        <f t="shared" si="558"/>
        <v xml:space="preserve"> </v>
      </c>
      <c r="U1150" s="3" t="str">
        <f t="shared" si="559"/>
        <v xml:space="preserve"> </v>
      </c>
      <c r="V1150" s="3" t="str">
        <f t="shared" si="560"/>
        <v xml:space="preserve"> </v>
      </c>
      <c r="W1150" s="3" t="str">
        <f t="shared" si="561"/>
        <v xml:space="preserve"> </v>
      </c>
      <c r="X1150" s="3" t="str">
        <f t="shared" si="562"/>
        <v xml:space="preserve"> </v>
      </c>
      <c r="Y1150" s="3">
        <f t="shared" si="563"/>
        <v>0</v>
      </c>
      <c r="AA1150" s="16" t="str">
        <f t="shared" si="564"/>
        <v>UprStage</v>
      </c>
      <c r="AC1150" s="3">
        <f t="shared" si="565"/>
        <v>2.3982428571428556</v>
      </c>
      <c r="AD1150" s="3">
        <f t="shared" si="566"/>
        <v>19.801588161411491</v>
      </c>
      <c r="AE1150" s="3">
        <f t="shared" si="567"/>
        <v>2.4246571428571926</v>
      </c>
      <c r="AF1150" s="3">
        <f t="shared" si="569"/>
        <v>11.455876646353975</v>
      </c>
      <c r="AH1150" s="28">
        <f t="shared" si="570"/>
        <v>0.26300000000000001</v>
      </c>
      <c r="AI1150" s="28">
        <f t="shared" si="571"/>
        <v>2.5446900494077322E-4</v>
      </c>
      <c r="AJ1150" s="40">
        <f t="shared" si="568"/>
        <v>1.1455876646353974E-2</v>
      </c>
      <c r="AK1150" s="28"/>
      <c r="AM1150" s="14">
        <f>Rho_Coef0+Rho_Coef1*Solution!I1150+Rho_Coef2*Solution!I1150^2</f>
        <v>0.94764949019518807</v>
      </c>
      <c r="AO1150" s="3" t="str">
        <f t="shared" si="549"/>
        <v xml:space="preserve"> </v>
      </c>
      <c r="AP1150" s="3" t="str">
        <f t="shared" si="550"/>
        <v xml:space="preserve"> </v>
      </c>
      <c r="AQ1150" s="3" t="str">
        <f t="shared" si="551"/>
        <v xml:space="preserve"> </v>
      </c>
      <c r="AR1150" s="3" t="str">
        <f t="shared" si="552"/>
        <v xml:space="preserve"> </v>
      </c>
    </row>
    <row r="1151" spans="1:44">
      <c r="A1151" s="3">
        <f t="shared" si="553"/>
        <v>11.4799999999998</v>
      </c>
      <c r="B1151" s="3">
        <f t="shared" si="573"/>
        <v>0</v>
      </c>
      <c r="C1151" s="3">
        <f t="shared" si="574"/>
        <v>4.8229000000000486</v>
      </c>
      <c r="D1151" s="14">
        <f t="shared" si="554"/>
        <v>-2.7762623269857629E-6</v>
      </c>
      <c r="E1151" s="14">
        <f t="shared" si="547"/>
        <v>-0.1123437727139672</v>
      </c>
      <c r="F1151" s="14">
        <f t="shared" si="575"/>
        <v>-0.11234654897629419</v>
      </c>
      <c r="G1151" s="3">
        <f t="shared" si="548"/>
        <v>-9.806892343943872</v>
      </c>
      <c r="H1151" s="3">
        <f t="shared" si="576"/>
        <v>0.26200094319338013</v>
      </c>
      <c r="I1151" s="3">
        <f t="shared" si="577"/>
        <v>556.75643874056072</v>
      </c>
      <c r="P1151" s="3" t="str">
        <f t="shared" si="572"/>
        <v xml:space="preserve"> </v>
      </c>
      <c r="Q1151" s="3" t="str">
        <f t="shared" si="555"/>
        <v xml:space="preserve"> </v>
      </c>
      <c r="R1151" s="3" t="str">
        <f t="shared" si="556"/>
        <v xml:space="preserve"> </v>
      </c>
      <c r="S1151" s="3" t="str">
        <f t="shared" si="557"/>
        <v xml:space="preserve"> </v>
      </c>
      <c r="T1151" s="3" t="str">
        <f t="shared" si="558"/>
        <v xml:space="preserve"> </v>
      </c>
      <c r="U1151" s="3" t="str">
        <f t="shared" si="559"/>
        <v xml:space="preserve"> </v>
      </c>
      <c r="V1151" s="3" t="str">
        <f t="shared" si="560"/>
        <v xml:space="preserve"> </v>
      </c>
      <c r="W1151" s="3" t="str">
        <f t="shared" si="561"/>
        <v xml:space="preserve"> </v>
      </c>
      <c r="X1151" s="3" t="str">
        <f t="shared" si="562"/>
        <v xml:space="preserve"> </v>
      </c>
      <c r="Y1151" s="3">
        <f t="shared" si="563"/>
        <v>0</v>
      </c>
      <c r="AA1151" s="16" t="str">
        <f t="shared" si="564"/>
        <v>UprStage</v>
      </c>
      <c r="AC1151" s="3">
        <f t="shared" si="565"/>
        <v>2.3982428571428556</v>
      </c>
      <c r="AD1151" s="3">
        <f t="shared" si="566"/>
        <v>19.801588161411491</v>
      </c>
      <c r="AE1151" s="3">
        <f t="shared" si="567"/>
        <v>2.4246571428571926</v>
      </c>
      <c r="AF1151" s="3">
        <f t="shared" si="569"/>
        <v>11.455876646353975</v>
      </c>
      <c r="AH1151" s="28">
        <f t="shared" si="570"/>
        <v>0.26300000000000001</v>
      </c>
      <c r="AI1151" s="28">
        <f t="shared" si="571"/>
        <v>2.5446900494077322E-4</v>
      </c>
      <c r="AJ1151" s="40">
        <f t="shared" si="568"/>
        <v>1.1455876646353974E-2</v>
      </c>
      <c r="AK1151" s="28"/>
      <c r="AM1151" s="14">
        <f>Rho_Coef0+Rho_Coef1*Solution!I1151+Rho_Coef2*Solution!I1151^2</f>
        <v>0.94764920356231541</v>
      </c>
      <c r="AO1151" s="3" t="str">
        <f t="shared" si="549"/>
        <v xml:space="preserve"> </v>
      </c>
      <c r="AP1151" s="3" t="str">
        <f t="shared" si="550"/>
        <v xml:space="preserve"> </v>
      </c>
      <c r="AQ1151" s="3" t="str">
        <f t="shared" si="551"/>
        <v xml:space="preserve"> </v>
      </c>
      <c r="AR1151" s="3" t="str">
        <f t="shared" si="552"/>
        <v xml:space="preserve"> </v>
      </c>
    </row>
    <row r="1152" spans="1:44">
      <c r="A1152" s="3">
        <f t="shared" si="553"/>
        <v>11.489999999999799</v>
      </c>
      <c r="B1152" s="3">
        <f t="shared" si="573"/>
        <v>0</v>
      </c>
      <c r="C1152" s="3">
        <f t="shared" si="574"/>
        <v>4.8229000000000486</v>
      </c>
      <c r="D1152" s="14">
        <f t="shared" si="554"/>
        <v>-1.0868816046438148E-6</v>
      </c>
      <c r="E1152" s="14">
        <f t="shared" si="547"/>
        <v>-0.1123437727139672</v>
      </c>
      <c r="F1152" s="14">
        <f t="shared" si="575"/>
        <v>-0.11234485959557185</v>
      </c>
      <c r="G1152" s="3">
        <f t="shared" si="548"/>
        <v>-9.8067448754633268</v>
      </c>
      <c r="H1152" s="3">
        <f t="shared" si="576"/>
        <v>0.16393201975394139</v>
      </c>
      <c r="I1152" s="3">
        <f t="shared" si="577"/>
        <v>556.7585684127489</v>
      </c>
      <c r="P1152" s="3" t="str">
        <f t="shared" si="572"/>
        <v xml:space="preserve"> </v>
      </c>
      <c r="Q1152" s="3" t="str">
        <f t="shared" si="555"/>
        <v xml:space="preserve"> </v>
      </c>
      <c r="R1152" s="3" t="str">
        <f t="shared" si="556"/>
        <v xml:space="preserve"> </v>
      </c>
      <c r="S1152" s="3" t="str">
        <f t="shared" si="557"/>
        <v xml:space="preserve"> </v>
      </c>
      <c r="T1152" s="3" t="str">
        <f t="shared" si="558"/>
        <v xml:space="preserve"> </v>
      </c>
      <c r="U1152" s="3" t="str">
        <f t="shared" si="559"/>
        <v xml:space="preserve"> </v>
      </c>
      <c r="V1152" s="3" t="str">
        <f t="shared" si="560"/>
        <v xml:space="preserve"> </v>
      </c>
      <c r="W1152" s="3" t="str">
        <f t="shared" si="561"/>
        <v xml:space="preserve"> </v>
      </c>
      <c r="X1152" s="3" t="str">
        <f t="shared" si="562"/>
        <v xml:space="preserve"> </v>
      </c>
      <c r="Y1152" s="3">
        <f t="shared" si="563"/>
        <v>0</v>
      </c>
      <c r="AA1152" s="16" t="str">
        <f t="shared" si="564"/>
        <v>UprStage</v>
      </c>
      <c r="AC1152" s="3">
        <f t="shared" si="565"/>
        <v>2.3982428571428556</v>
      </c>
      <c r="AD1152" s="3">
        <f t="shared" si="566"/>
        <v>19.801588161411491</v>
      </c>
      <c r="AE1152" s="3">
        <f t="shared" si="567"/>
        <v>2.4246571428571926</v>
      </c>
      <c r="AF1152" s="3">
        <f t="shared" si="569"/>
        <v>11.455876646353975</v>
      </c>
      <c r="AH1152" s="28">
        <f t="shared" si="570"/>
        <v>0.26300000000000001</v>
      </c>
      <c r="AI1152" s="28">
        <f t="shared" si="571"/>
        <v>2.5446900494077322E-4</v>
      </c>
      <c r="AJ1152" s="40">
        <f t="shared" si="568"/>
        <v>1.1455876646353974E-2</v>
      </c>
      <c r="AK1152" s="28"/>
      <c r="AM1152" s="14">
        <f>Rho_Coef0+Rho_Coef1*Solution!I1152+Rho_Coef2*Solution!I1152^2</f>
        <v>0.94764900730500756</v>
      </c>
      <c r="AO1152" s="3" t="str">
        <f t="shared" si="549"/>
        <v xml:space="preserve"> </v>
      </c>
      <c r="AP1152" s="3" t="str">
        <f t="shared" si="550"/>
        <v xml:space="preserve"> </v>
      </c>
      <c r="AQ1152" s="3" t="str">
        <f t="shared" si="551"/>
        <v xml:space="preserve"> </v>
      </c>
      <c r="AR1152" s="3" t="str">
        <f t="shared" si="552"/>
        <v xml:space="preserve"> </v>
      </c>
    </row>
    <row r="1153" spans="1:44">
      <c r="A1153" s="3">
        <f t="shared" si="553"/>
        <v>11.499999999999799</v>
      </c>
      <c r="B1153" s="3">
        <f t="shared" si="573"/>
        <v>0</v>
      </c>
      <c r="C1153" s="3">
        <f t="shared" si="574"/>
        <v>4.8229000000000486</v>
      </c>
      <c r="D1153" s="14">
        <f t="shared" si="554"/>
        <v>-1.7545199223837455E-7</v>
      </c>
      <c r="E1153" s="14">
        <f t="shared" si="547"/>
        <v>-0.1123437727139672</v>
      </c>
      <c r="F1153" s="14">
        <f t="shared" si="575"/>
        <v>-0.11234394816595944</v>
      </c>
      <c r="G1153" s="3">
        <f t="shared" si="548"/>
        <v>-9.8066653154575292</v>
      </c>
      <c r="H1153" s="3">
        <f t="shared" si="576"/>
        <v>6.586457099930812E-2</v>
      </c>
      <c r="I1153" s="3">
        <f t="shared" si="577"/>
        <v>556.75971739968065</v>
      </c>
      <c r="P1153" s="3" t="str">
        <f t="shared" si="572"/>
        <v xml:space="preserve"> </v>
      </c>
      <c r="Q1153" s="3" t="str">
        <f t="shared" si="555"/>
        <v xml:space="preserve"> </v>
      </c>
      <c r="R1153" s="3" t="str">
        <f t="shared" si="556"/>
        <v xml:space="preserve"> </v>
      </c>
      <c r="S1153" s="3" t="str">
        <f t="shared" si="557"/>
        <v xml:space="preserve"> </v>
      </c>
      <c r="T1153" s="3" t="str">
        <f t="shared" si="558"/>
        <v xml:space="preserve"> </v>
      </c>
      <c r="U1153" s="3" t="str">
        <f t="shared" si="559"/>
        <v xml:space="preserve"> </v>
      </c>
      <c r="V1153" s="3" t="str">
        <f t="shared" si="560"/>
        <v xml:space="preserve"> </v>
      </c>
      <c r="W1153" s="3" t="str">
        <f t="shared" si="561"/>
        <v xml:space="preserve"> </v>
      </c>
      <c r="X1153" s="3" t="str">
        <f t="shared" si="562"/>
        <v xml:space="preserve"> </v>
      </c>
      <c r="Y1153" s="3">
        <f t="shared" si="563"/>
        <v>0</v>
      </c>
      <c r="AA1153" s="16" t="str">
        <f t="shared" si="564"/>
        <v>UprStage</v>
      </c>
      <c r="AC1153" s="3">
        <f t="shared" si="565"/>
        <v>2.3982428571428556</v>
      </c>
      <c r="AD1153" s="3">
        <f t="shared" si="566"/>
        <v>19.801588161411491</v>
      </c>
      <c r="AE1153" s="3">
        <f t="shared" si="567"/>
        <v>2.4246571428571926</v>
      </c>
      <c r="AF1153" s="3">
        <f t="shared" si="569"/>
        <v>11.455876646353975</v>
      </c>
      <c r="AH1153" s="28">
        <f t="shared" si="570"/>
        <v>0.26300000000000001</v>
      </c>
      <c r="AI1153" s="28">
        <f t="shared" si="571"/>
        <v>2.5446900494077322E-4</v>
      </c>
      <c r="AJ1153" s="40">
        <f t="shared" si="568"/>
        <v>1.1455876646353974E-2</v>
      </c>
      <c r="AK1153" s="28"/>
      <c r="AM1153" s="14">
        <f>Rho_Coef0+Rho_Coef1*Solution!I1153+Rho_Coef2*Solution!I1153^2</f>
        <v>0.94764890142155001</v>
      </c>
      <c r="AO1153" s="3" t="str">
        <f t="shared" si="549"/>
        <v xml:space="preserve"> </v>
      </c>
      <c r="AP1153" s="3" t="str">
        <f t="shared" si="550"/>
        <v xml:space="preserve"> </v>
      </c>
      <c r="AQ1153" s="3" t="str">
        <f t="shared" si="551"/>
        <v xml:space="preserve"> </v>
      </c>
      <c r="AR1153" s="3" t="str">
        <f t="shared" si="552"/>
        <v xml:space="preserve"> </v>
      </c>
    </row>
    <row r="1154" spans="1:44">
      <c r="A1154" s="3">
        <f t="shared" si="553"/>
        <v>11.509999999999799</v>
      </c>
      <c r="B1154" s="3">
        <f t="shared" si="573"/>
        <v>0</v>
      </c>
      <c r="C1154" s="3">
        <f t="shared" si="574"/>
        <v>4.8229000000000486</v>
      </c>
      <c r="D1154" s="14">
        <f t="shared" si="554"/>
        <v>4.1939420747920481E-8</v>
      </c>
      <c r="E1154" s="14">
        <f t="shared" si="547"/>
        <v>-0.1123437727139672</v>
      </c>
      <c r="F1154" s="14">
        <f t="shared" si="575"/>
        <v>-0.11234373077454646</v>
      </c>
      <c r="G1154" s="3">
        <f t="shared" si="548"/>
        <v>-9.8066463390474574</v>
      </c>
      <c r="H1154" s="3">
        <f t="shared" si="576"/>
        <v>-3.2202082155267181E-2</v>
      </c>
      <c r="I1154" s="3">
        <f t="shared" si="577"/>
        <v>556.75988571307369</v>
      </c>
      <c r="P1154" s="3" t="str">
        <f t="shared" si="572"/>
        <v xml:space="preserve"> </v>
      </c>
      <c r="Q1154" s="3" t="str">
        <f t="shared" si="555"/>
        <v xml:space="preserve"> </v>
      </c>
      <c r="R1154" s="3" t="str">
        <f t="shared" si="556"/>
        <v xml:space="preserve"> </v>
      </c>
      <c r="S1154" s="3" t="str">
        <f t="shared" si="557"/>
        <v xml:space="preserve"> </v>
      </c>
      <c r="T1154" s="3" t="str">
        <f t="shared" si="558"/>
        <v xml:space="preserve"> </v>
      </c>
      <c r="U1154" s="3" t="str">
        <f t="shared" si="559"/>
        <v xml:space="preserve"> </v>
      </c>
      <c r="V1154" s="3" t="str">
        <f t="shared" si="560"/>
        <v xml:space="preserve"> </v>
      </c>
      <c r="W1154" s="3" t="str">
        <f t="shared" si="561"/>
        <v xml:space="preserve"> </v>
      </c>
      <c r="X1154" s="3" t="str">
        <f t="shared" si="562"/>
        <v xml:space="preserve"> </v>
      </c>
      <c r="Y1154" s="3">
        <f t="shared" si="563"/>
        <v>0</v>
      </c>
      <c r="AA1154" s="16" t="str">
        <f t="shared" si="564"/>
        <v>UprStage</v>
      </c>
      <c r="AC1154" s="3">
        <f t="shared" si="565"/>
        <v>2.3982428571428556</v>
      </c>
      <c r="AD1154" s="3">
        <f t="shared" si="566"/>
        <v>19.801588161411491</v>
      </c>
      <c r="AE1154" s="3">
        <f t="shared" si="567"/>
        <v>2.4246571428571926</v>
      </c>
      <c r="AF1154" s="3">
        <f t="shared" si="569"/>
        <v>11.455876646353975</v>
      </c>
      <c r="AH1154" s="28">
        <f t="shared" si="570"/>
        <v>0.26300000000000001</v>
      </c>
      <c r="AI1154" s="28">
        <f t="shared" si="571"/>
        <v>2.5446900494077322E-4</v>
      </c>
      <c r="AJ1154" s="40">
        <f t="shared" si="568"/>
        <v>1.1455876646353974E-2</v>
      </c>
      <c r="AK1154" s="28"/>
      <c r="AM1154" s="14">
        <f>Rho_Coef0+Rho_Coef1*Solution!I1154+Rho_Coef2*Solution!I1154^2</f>
        <v>0.94764888591084007</v>
      </c>
      <c r="AO1154" s="3" t="str">
        <f t="shared" si="549"/>
        <v xml:space="preserve"> </v>
      </c>
      <c r="AP1154" s="3" t="str">
        <f t="shared" si="550"/>
        <v xml:space="preserve"> </v>
      </c>
      <c r="AQ1154" s="3" t="str">
        <f t="shared" si="551"/>
        <v xml:space="preserve"> </v>
      </c>
      <c r="AR1154" s="3" t="str">
        <f t="shared" si="552"/>
        <v xml:space="preserve"> </v>
      </c>
    </row>
    <row r="1155" spans="1:44">
      <c r="A1155" s="3">
        <f t="shared" si="553"/>
        <v>11.519999999999799</v>
      </c>
      <c r="B1155" s="3">
        <f t="shared" si="573"/>
        <v>0</v>
      </c>
      <c r="C1155" s="3">
        <f t="shared" si="574"/>
        <v>4.8229000000000486</v>
      </c>
      <c r="D1155" s="14">
        <f t="shared" si="554"/>
        <v>6.8633104189180112E-7</v>
      </c>
      <c r="E1155" s="14">
        <f t="shared" ref="E1155:E1202" si="578">-Grav*AJ1155</f>
        <v>-0.1123437727139672</v>
      </c>
      <c r="F1155" s="14">
        <f t="shared" si="575"/>
        <v>-0.11234308638292531</v>
      </c>
      <c r="G1155" s="3">
        <f t="shared" ref="G1155:G1218" si="579">F1155/AJ1155</f>
        <v>-9.8065900891731754</v>
      </c>
      <c r="H1155" s="3">
        <f t="shared" si="576"/>
        <v>-0.13026854554574174</v>
      </c>
      <c r="I1155" s="3">
        <f t="shared" si="577"/>
        <v>556.7590733627477</v>
      </c>
      <c r="P1155" s="3" t="str">
        <f t="shared" si="572"/>
        <v xml:space="preserve"> </v>
      </c>
      <c r="Q1155" s="3" t="str">
        <f t="shared" si="555"/>
        <v xml:space="preserve"> </v>
      </c>
      <c r="R1155" s="3" t="str">
        <f t="shared" si="556"/>
        <v xml:space="preserve"> </v>
      </c>
      <c r="S1155" s="3" t="str">
        <f t="shared" si="557"/>
        <v xml:space="preserve"> </v>
      </c>
      <c r="T1155" s="3" t="str">
        <f t="shared" si="558"/>
        <v xml:space="preserve"> </v>
      </c>
      <c r="U1155" s="3" t="str">
        <f t="shared" si="559"/>
        <v xml:space="preserve"> </v>
      </c>
      <c r="V1155" s="3" t="str">
        <f t="shared" si="560"/>
        <v xml:space="preserve"> </v>
      </c>
      <c r="W1155" s="3" t="str">
        <f t="shared" si="561"/>
        <v xml:space="preserve"> </v>
      </c>
      <c r="X1155" s="3" t="str">
        <f t="shared" si="562"/>
        <v xml:space="preserve"> </v>
      </c>
      <c r="Y1155" s="3">
        <f t="shared" si="563"/>
        <v>0</v>
      </c>
      <c r="AA1155" s="16" t="str">
        <f t="shared" si="564"/>
        <v>UprStage</v>
      </c>
      <c r="AC1155" s="3">
        <f t="shared" si="565"/>
        <v>2.3982428571428556</v>
      </c>
      <c r="AD1155" s="3">
        <f t="shared" si="566"/>
        <v>19.801588161411491</v>
      </c>
      <c r="AE1155" s="3">
        <f t="shared" si="567"/>
        <v>2.4246571428571926</v>
      </c>
      <c r="AF1155" s="3">
        <f t="shared" si="569"/>
        <v>11.455876646353975</v>
      </c>
      <c r="AH1155" s="28">
        <f t="shared" si="570"/>
        <v>0.26300000000000001</v>
      </c>
      <c r="AI1155" s="28">
        <f t="shared" si="571"/>
        <v>2.5446900494077322E-4</v>
      </c>
      <c r="AJ1155" s="40">
        <f t="shared" si="568"/>
        <v>1.1455876646353974E-2</v>
      </c>
      <c r="AK1155" s="28"/>
      <c r="AM1155" s="14">
        <f>Rho_Coef0+Rho_Coef1*Solution!I1155+Rho_Coef2*Solution!I1155^2</f>
        <v>0.94764896077196925</v>
      </c>
      <c r="AO1155" s="3" t="str">
        <f t="shared" ref="AO1155:AO1218" si="580">IF(ABS($A1155-$L$7)&lt;0.5*DeltaT,$H1155," ")</f>
        <v xml:space="preserve"> </v>
      </c>
      <c r="AP1155" s="3" t="str">
        <f t="shared" ref="AP1155:AP1218" si="581">IF(ABS($A1155-$L$7)&lt;0.5*DeltaT,$I1155," ")</f>
        <v xml:space="preserve"> </v>
      </c>
      <c r="AQ1155" s="3" t="str">
        <f t="shared" ref="AQ1155:AQ1218" si="582">IF(ABS($A1155-$L$9)&lt;0.5*DeltaT,$H1155," ")</f>
        <v xml:space="preserve"> </v>
      </c>
      <c r="AR1155" s="3" t="str">
        <f t="shared" ref="AR1155:AR1218" si="583">IF(ABS($A1155-$L$9)&lt;0.5*DeltaT,$I1155," ")</f>
        <v xml:space="preserve"> </v>
      </c>
    </row>
    <row r="1156" spans="1:44">
      <c r="A1156" s="3">
        <f t="shared" ref="A1156:A1219" si="584">A1155+DeltaT</f>
        <v>11.529999999999799</v>
      </c>
      <c r="B1156" s="3">
        <f t="shared" si="573"/>
        <v>0</v>
      </c>
      <c r="C1156" s="3">
        <f t="shared" si="574"/>
        <v>4.8229000000000486</v>
      </c>
      <c r="D1156" s="14">
        <f t="shared" ref="D1156:D1219" si="585">-SIGN(H1156)*(0.5*(Rho*AM1155)*H1156^2*AH1156*AI1156)</f>
        <v>2.1086156017281093E-6</v>
      </c>
      <c r="E1156" s="14">
        <f t="shared" si="578"/>
        <v>-0.1123437727139672</v>
      </c>
      <c r="F1156" s="14">
        <f t="shared" si="575"/>
        <v>-0.11234166409836548</v>
      </c>
      <c r="G1156" s="3">
        <f t="shared" si="579"/>
        <v>-9.8064659359019988</v>
      </c>
      <c r="H1156" s="3">
        <f t="shared" si="576"/>
        <v>-0.2283344464374735</v>
      </c>
      <c r="I1156" s="3">
        <f t="shared" si="577"/>
        <v>556.75728035399538</v>
      </c>
      <c r="P1156" s="3" t="str">
        <f t="shared" si="572"/>
        <v xml:space="preserve"> </v>
      </c>
      <c r="Q1156" s="3" t="str">
        <f t="shared" ref="Q1156:Q1219" si="586">IF(($A1156&gt;$L$4)*AND($A1156&lt;=$L$5),$M$4+($A1156-$L$4)*$N$4," ")</f>
        <v xml:space="preserve"> </v>
      </c>
      <c r="R1156" s="3" t="str">
        <f t="shared" ref="R1156:R1219" si="587">IF(($A1156&gt;$L$5)*AND($A1156&lt;=$L$6),$M$5+($A1156-$L$5)*$N$5," ")</f>
        <v xml:space="preserve"> </v>
      </c>
      <c r="S1156" s="3" t="str">
        <f t="shared" ref="S1156:S1219" si="588">IF(($A1156&gt;$L$6)*AND($A1156&lt;=$L$7),$M$6+($A1156-$L$6)*$N$6," ")</f>
        <v xml:space="preserve"> </v>
      </c>
      <c r="T1156" s="3" t="str">
        <f t="shared" ref="T1156:T1219" si="589">IF(($A1156&gt;$L$7)*AND($A1156&lt;=$L$9),0," ")</f>
        <v xml:space="preserve"> </v>
      </c>
      <c r="U1156" s="3" t="str">
        <f t="shared" ref="U1156:U1219" si="590">IF(($A1156&gt;$L$9)*AND($A1156&lt;=$L$10),$M$9+($A1156-$L$9)*$N$9," ")</f>
        <v xml:space="preserve"> </v>
      </c>
      <c r="V1156" s="3" t="str">
        <f t="shared" ref="V1156:V1219" si="591">IF(($A1156&gt;$L$10)*AND($A1156&lt;=$L$11),$M$10+($A1156-$L$10)*$N$10," ")</f>
        <v xml:space="preserve"> </v>
      </c>
      <c r="W1156" s="3" t="str">
        <f t="shared" ref="W1156:W1219" si="592">IF(($A1156&gt;$L$11)*AND($A1156&lt;=$L$12),$M$11+($A1156-$L$11)*$N$11," ")</f>
        <v xml:space="preserve"> </v>
      </c>
      <c r="X1156" s="3" t="str">
        <f t="shared" ref="X1156:X1219" si="593">IF(($A1156&gt;$L$12)*AND($A1156&lt;=$L$13),$M$12+($A1156-$L$12)*$N$12," ")</f>
        <v xml:space="preserve"> </v>
      </c>
      <c r="Y1156" s="3">
        <f t="shared" ref="Y1156:Y1219" si="594">IF(($A1156&gt;$L$13),0," ")</f>
        <v>0</v>
      </c>
      <c r="AA1156" s="16" t="str">
        <f t="shared" ref="AA1156:AA1219" si="595">IF($A1156&lt;$L$7,"Booster","UprStage")</f>
        <v>UprStage</v>
      </c>
      <c r="AC1156" s="3">
        <f t="shared" ref="AC1156:AC1219" si="596">IF($AA1156="Booster",AC1155+AVERAGE($B1155:$B1156)*DeltaT,AC1155)</f>
        <v>2.3982428571428556</v>
      </c>
      <c r="AD1156" s="3">
        <f t="shared" ref="AD1156:AD1219" si="597">$M$33+$M$34-$M$45*$AC1156</f>
        <v>19.801588161411491</v>
      </c>
      <c r="AE1156" s="3">
        <f t="shared" ref="AE1156:AE1219" si="598">IF($AA1156="UprStage",AE1155+AVERAGE($B1155:$B1156)*DeltaT,AE1155)</f>
        <v>2.4246571428571926</v>
      </c>
      <c r="AF1156" s="3">
        <f t="shared" si="569"/>
        <v>11.455876646353975</v>
      </c>
      <c r="AH1156" s="28">
        <f t="shared" si="570"/>
        <v>0.26300000000000001</v>
      </c>
      <c r="AI1156" s="28">
        <f t="shared" si="571"/>
        <v>2.5446900494077322E-4</v>
      </c>
      <c r="AJ1156" s="40">
        <f t="shared" ref="AJ1156:AJ1219" si="599">IF($AA1156="Booster",AD1156+AF1156,AF1156)/1000</f>
        <v>1.1455876646353974E-2</v>
      </c>
      <c r="AK1156" s="28"/>
      <c r="AM1156" s="14">
        <f>Rho_Coef0+Rho_Coef1*Solution!I1156+Rho_Coef2*Solution!I1156^2</f>
        <v>0.94764912600446605</v>
      </c>
      <c r="AO1156" s="3" t="str">
        <f t="shared" si="580"/>
        <v xml:space="preserve"> </v>
      </c>
      <c r="AP1156" s="3" t="str">
        <f t="shared" si="581"/>
        <v xml:space="preserve"> </v>
      </c>
      <c r="AQ1156" s="3" t="str">
        <f t="shared" si="582"/>
        <v xml:space="preserve"> </v>
      </c>
      <c r="AR1156" s="3" t="str">
        <f t="shared" si="583"/>
        <v xml:space="preserve"> </v>
      </c>
    </row>
    <row r="1157" spans="1:44">
      <c r="A1157" s="3">
        <f t="shared" si="584"/>
        <v>11.539999999999798</v>
      </c>
      <c r="B1157" s="3">
        <f t="shared" si="573"/>
        <v>0</v>
      </c>
      <c r="C1157" s="3">
        <f t="shared" si="574"/>
        <v>4.8229000000000486</v>
      </c>
      <c r="D1157" s="14">
        <f t="shared" si="585"/>
        <v>4.3087623779389067E-6</v>
      </c>
      <c r="E1157" s="14">
        <f t="shared" si="578"/>
        <v>-0.1123437727139672</v>
      </c>
      <c r="F1157" s="14">
        <f t="shared" si="575"/>
        <v>-0.11233946395158927</v>
      </c>
      <c r="G1157" s="3">
        <f t="shared" si="579"/>
        <v>-9.8062738819157236</v>
      </c>
      <c r="H1157" s="3">
        <f t="shared" si="576"/>
        <v>-0.3263991057964935</v>
      </c>
      <c r="I1157" s="3">
        <f t="shared" si="577"/>
        <v>556.75450669583699</v>
      </c>
      <c r="P1157" s="3" t="str">
        <f t="shared" si="572"/>
        <v xml:space="preserve"> </v>
      </c>
      <c r="Q1157" s="3" t="str">
        <f t="shared" si="586"/>
        <v xml:space="preserve"> </v>
      </c>
      <c r="R1157" s="3" t="str">
        <f t="shared" si="587"/>
        <v xml:space="preserve"> </v>
      </c>
      <c r="S1157" s="3" t="str">
        <f t="shared" si="588"/>
        <v xml:space="preserve"> </v>
      </c>
      <c r="T1157" s="3" t="str">
        <f t="shared" si="589"/>
        <v xml:space="preserve"> </v>
      </c>
      <c r="U1157" s="3" t="str">
        <f t="shared" si="590"/>
        <v xml:space="preserve"> </v>
      </c>
      <c r="V1157" s="3" t="str">
        <f t="shared" si="591"/>
        <v xml:space="preserve"> </v>
      </c>
      <c r="W1157" s="3" t="str">
        <f t="shared" si="592"/>
        <v xml:space="preserve"> </v>
      </c>
      <c r="X1157" s="3" t="str">
        <f t="shared" si="593"/>
        <v xml:space="preserve"> </v>
      </c>
      <c r="Y1157" s="3">
        <f t="shared" si="594"/>
        <v>0</v>
      </c>
      <c r="AA1157" s="16" t="str">
        <f t="shared" si="595"/>
        <v>UprStage</v>
      </c>
      <c r="AC1157" s="3">
        <f t="shared" si="596"/>
        <v>2.3982428571428556</v>
      </c>
      <c r="AD1157" s="3">
        <f t="shared" si="597"/>
        <v>19.801588161411491</v>
      </c>
      <c r="AE1157" s="3">
        <f t="shared" si="598"/>
        <v>2.4246571428571926</v>
      </c>
      <c r="AF1157" s="3">
        <f t="shared" ref="AF1157:AF1220" si="600">$M$31+$M$32-$M$41*$AE1157</f>
        <v>11.455876646353975</v>
      </c>
      <c r="AH1157" s="28">
        <f t="shared" ref="AH1157:AH1220" si="601">IF($AA1157="Booster",$M$28,$M$21)</f>
        <v>0.26300000000000001</v>
      </c>
      <c r="AI1157" s="28">
        <f t="shared" ref="AI1157:AI1220" si="602">IF($AA1157="Booster",M$27,M$20)</f>
        <v>2.5446900494077322E-4</v>
      </c>
      <c r="AJ1157" s="40">
        <f t="shared" si="599"/>
        <v>1.1455876646353974E-2</v>
      </c>
      <c r="AK1157" s="28"/>
      <c r="AM1157" s="14">
        <f>Rho_Coef0+Rho_Coef1*Solution!I1157+Rho_Coef2*Solution!I1157^2</f>
        <v>0.9476493816075352</v>
      </c>
      <c r="AO1157" s="3" t="str">
        <f t="shared" si="580"/>
        <v xml:space="preserve"> </v>
      </c>
      <c r="AP1157" s="3" t="str">
        <f t="shared" si="581"/>
        <v xml:space="preserve"> </v>
      </c>
      <c r="AQ1157" s="3" t="str">
        <f t="shared" si="582"/>
        <v xml:space="preserve"> </v>
      </c>
      <c r="AR1157" s="3" t="str">
        <f t="shared" si="583"/>
        <v xml:space="preserve"> </v>
      </c>
    </row>
    <row r="1158" spans="1:44">
      <c r="A1158" s="3">
        <f t="shared" si="584"/>
        <v>11.549999999999798</v>
      </c>
      <c r="B1158" s="3">
        <f t="shared" si="573"/>
        <v>0</v>
      </c>
      <c r="C1158" s="3">
        <f t="shared" si="574"/>
        <v>4.8229000000000486</v>
      </c>
      <c r="D1158" s="14">
        <f t="shared" si="585"/>
        <v>7.2867195493469969E-6</v>
      </c>
      <c r="E1158" s="14">
        <f t="shared" si="578"/>
        <v>-0.1123437727139672</v>
      </c>
      <c r="F1158" s="14">
        <f t="shared" si="575"/>
        <v>-0.11233648599441785</v>
      </c>
      <c r="G1158" s="3">
        <f t="shared" si="579"/>
        <v>-9.806013931737894</v>
      </c>
      <c r="H1158" s="3">
        <f t="shared" si="576"/>
        <v>-0.42446184461565073</v>
      </c>
      <c r="I1158" s="3">
        <f t="shared" si="577"/>
        <v>556.75075240408239</v>
      </c>
      <c r="P1158" s="3" t="str">
        <f t="shared" si="572"/>
        <v xml:space="preserve"> </v>
      </c>
      <c r="Q1158" s="3" t="str">
        <f t="shared" si="586"/>
        <v xml:space="preserve"> </v>
      </c>
      <c r="R1158" s="3" t="str">
        <f t="shared" si="587"/>
        <v xml:space="preserve"> </v>
      </c>
      <c r="S1158" s="3" t="str">
        <f t="shared" si="588"/>
        <v xml:space="preserve"> </v>
      </c>
      <c r="T1158" s="3" t="str">
        <f t="shared" si="589"/>
        <v xml:space="preserve"> </v>
      </c>
      <c r="U1158" s="3" t="str">
        <f t="shared" si="590"/>
        <v xml:space="preserve"> </v>
      </c>
      <c r="V1158" s="3" t="str">
        <f t="shared" si="591"/>
        <v xml:space="preserve"> </v>
      </c>
      <c r="W1158" s="3" t="str">
        <f t="shared" si="592"/>
        <v xml:space="preserve"> </v>
      </c>
      <c r="X1158" s="3" t="str">
        <f t="shared" si="593"/>
        <v xml:space="preserve"> </v>
      </c>
      <c r="Y1158" s="3">
        <f t="shared" si="594"/>
        <v>0</v>
      </c>
      <c r="AA1158" s="16" t="str">
        <f t="shared" si="595"/>
        <v>UprStage</v>
      </c>
      <c r="AC1158" s="3">
        <f t="shared" si="596"/>
        <v>2.3982428571428556</v>
      </c>
      <c r="AD1158" s="3">
        <f t="shared" si="597"/>
        <v>19.801588161411491</v>
      </c>
      <c r="AE1158" s="3">
        <f t="shared" si="598"/>
        <v>2.4246571428571926</v>
      </c>
      <c r="AF1158" s="3">
        <f t="shared" si="600"/>
        <v>11.455876646353975</v>
      </c>
      <c r="AH1158" s="28">
        <f t="shared" si="601"/>
        <v>0.26300000000000001</v>
      </c>
      <c r="AI1158" s="28">
        <f t="shared" si="602"/>
        <v>2.5446900494077322E-4</v>
      </c>
      <c r="AJ1158" s="40">
        <f t="shared" si="599"/>
        <v>1.1455876646353974E-2</v>
      </c>
      <c r="AK1158" s="28"/>
      <c r="AM1158" s="14">
        <f>Rho_Coef0+Rho_Coef1*Solution!I1158+Rho_Coef2*Solution!I1158^2</f>
        <v>0.94764972757977528</v>
      </c>
      <c r="AO1158" s="3" t="str">
        <f t="shared" si="580"/>
        <v xml:space="preserve"> </v>
      </c>
      <c r="AP1158" s="3" t="str">
        <f t="shared" si="581"/>
        <v xml:space="preserve"> </v>
      </c>
      <c r="AQ1158" s="3" t="str">
        <f t="shared" si="582"/>
        <v xml:space="preserve"> </v>
      </c>
      <c r="AR1158" s="3" t="str">
        <f t="shared" si="583"/>
        <v xml:space="preserve"> </v>
      </c>
    </row>
    <row r="1159" spans="1:44">
      <c r="A1159" s="3">
        <f t="shared" si="584"/>
        <v>11.559999999999798</v>
      </c>
      <c r="B1159" s="3">
        <f t="shared" si="573"/>
        <v>0</v>
      </c>
      <c r="C1159" s="3">
        <f t="shared" si="574"/>
        <v>4.8229000000000486</v>
      </c>
      <c r="D1159" s="14">
        <f t="shared" si="585"/>
        <v>1.1042414198543582E-5</v>
      </c>
      <c r="E1159" s="14">
        <f t="shared" si="578"/>
        <v>-0.1123437727139672</v>
      </c>
      <c r="F1159" s="14">
        <f t="shared" si="575"/>
        <v>-0.11233273029976866</v>
      </c>
      <c r="G1159" s="3">
        <f t="shared" si="579"/>
        <v>-9.8056860917335769</v>
      </c>
      <c r="H1159" s="3">
        <f t="shared" si="576"/>
        <v>-0.52252198393302973</v>
      </c>
      <c r="I1159" s="3">
        <f t="shared" si="577"/>
        <v>556.74601750133172</v>
      </c>
      <c r="P1159" s="3" t="str">
        <f t="shared" si="572"/>
        <v xml:space="preserve"> </v>
      </c>
      <c r="Q1159" s="3" t="str">
        <f t="shared" si="586"/>
        <v xml:space="preserve"> </v>
      </c>
      <c r="R1159" s="3" t="str">
        <f t="shared" si="587"/>
        <v xml:space="preserve"> </v>
      </c>
      <c r="S1159" s="3" t="str">
        <f t="shared" si="588"/>
        <v xml:space="preserve"> </v>
      </c>
      <c r="T1159" s="3" t="str">
        <f t="shared" si="589"/>
        <v xml:space="preserve"> </v>
      </c>
      <c r="U1159" s="3" t="str">
        <f t="shared" si="590"/>
        <v xml:space="preserve"> </v>
      </c>
      <c r="V1159" s="3" t="str">
        <f t="shared" si="591"/>
        <v xml:space="preserve"> </v>
      </c>
      <c r="W1159" s="3" t="str">
        <f t="shared" si="592"/>
        <v xml:space="preserve"> </v>
      </c>
      <c r="X1159" s="3" t="str">
        <f t="shared" si="593"/>
        <v xml:space="preserve"> </v>
      </c>
      <c r="Y1159" s="3">
        <f t="shared" si="594"/>
        <v>0</v>
      </c>
      <c r="AA1159" s="16" t="str">
        <f t="shared" si="595"/>
        <v>UprStage</v>
      </c>
      <c r="AC1159" s="3">
        <f t="shared" si="596"/>
        <v>2.3982428571428556</v>
      </c>
      <c r="AD1159" s="3">
        <f t="shared" si="597"/>
        <v>19.801588161411491</v>
      </c>
      <c r="AE1159" s="3">
        <f t="shared" si="598"/>
        <v>2.4246571428571926</v>
      </c>
      <c r="AF1159" s="3">
        <f t="shared" si="600"/>
        <v>11.455876646353975</v>
      </c>
      <c r="AH1159" s="28">
        <f t="shared" si="601"/>
        <v>0.26300000000000001</v>
      </c>
      <c r="AI1159" s="28">
        <f t="shared" si="602"/>
        <v>2.5446900494077322E-4</v>
      </c>
      <c r="AJ1159" s="40">
        <f t="shared" si="599"/>
        <v>1.1455876646353974E-2</v>
      </c>
      <c r="AK1159" s="28"/>
      <c r="AM1159" s="14">
        <f>Rho_Coef0+Rho_Coef1*Solution!I1159+Rho_Coef2*Solution!I1159^2</f>
        <v>0.94765016391917889</v>
      </c>
      <c r="AO1159" s="3" t="str">
        <f t="shared" si="580"/>
        <v xml:space="preserve"> </v>
      </c>
      <c r="AP1159" s="3" t="str">
        <f t="shared" si="581"/>
        <v xml:space="preserve"> </v>
      </c>
      <c r="AQ1159" s="3" t="str">
        <f t="shared" si="582"/>
        <v xml:space="preserve"> </v>
      </c>
      <c r="AR1159" s="3" t="str">
        <f t="shared" si="583"/>
        <v xml:space="preserve"> </v>
      </c>
    </row>
    <row r="1160" spans="1:44">
      <c r="A1160" s="3">
        <f t="shared" si="584"/>
        <v>11.569999999999798</v>
      </c>
      <c r="B1160" s="3">
        <f t="shared" si="573"/>
        <v>0</v>
      </c>
      <c r="C1160" s="3">
        <f t="shared" si="574"/>
        <v>4.8229000000000486</v>
      </c>
      <c r="D1160" s="14">
        <f t="shared" si="585"/>
        <v>1.5575752315726899E-5</v>
      </c>
      <c r="E1160" s="14">
        <f t="shared" si="578"/>
        <v>-0.1123437727139672</v>
      </c>
      <c r="F1160" s="14">
        <f t="shared" si="575"/>
        <v>-0.11232819696165147</v>
      </c>
      <c r="G1160" s="3">
        <f t="shared" si="579"/>
        <v>-9.8052903701090237</v>
      </c>
      <c r="H1160" s="3">
        <f t="shared" si="576"/>
        <v>-0.62057884485036552</v>
      </c>
      <c r="I1160" s="3">
        <f t="shared" si="577"/>
        <v>556.74030201697394</v>
      </c>
      <c r="P1160" s="3" t="str">
        <f t="shared" si="572"/>
        <v xml:space="preserve"> </v>
      </c>
      <c r="Q1160" s="3" t="str">
        <f t="shared" si="586"/>
        <v xml:space="preserve"> </v>
      </c>
      <c r="R1160" s="3" t="str">
        <f t="shared" si="587"/>
        <v xml:space="preserve"> </v>
      </c>
      <c r="S1160" s="3" t="str">
        <f t="shared" si="588"/>
        <v xml:space="preserve"> </v>
      </c>
      <c r="T1160" s="3" t="str">
        <f t="shared" si="589"/>
        <v xml:space="preserve"> </v>
      </c>
      <c r="U1160" s="3" t="str">
        <f t="shared" si="590"/>
        <v xml:space="preserve"> </v>
      </c>
      <c r="V1160" s="3" t="str">
        <f t="shared" si="591"/>
        <v xml:space="preserve"> </v>
      </c>
      <c r="W1160" s="3" t="str">
        <f t="shared" si="592"/>
        <v xml:space="preserve"> </v>
      </c>
      <c r="X1160" s="3" t="str">
        <f t="shared" si="593"/>
        <v xml:space="preserve"> </v>
      </c>
      <c r="Y1160" s="3">
        <f t="shared" si="594"/>
        <v>0</v>
      </c>
      <c r="AA1160" s="16" t="str">
        <f t="shared" si="595"/>
        <v>UprStage</v>
      </c>
      <c r="AC1160" s="3">
        <f t="shared" si="596"/>
        <v>2.3982428571428556</v>
      </c>
      <c r="AD1160" s="3">
        <f t="shared" si="597"/>
        <v>19.801588161411491</v>
      </c>
      <c r="AE1160" s="3">
        <f t="shared" si="598"/>
        <v>2.4246571428571926</v>
      </c>
      <c r="AF1160" s="3">
        <f t="shared" si="600"/>
        <v>11.455876646353975</v>
      </c>
      <c r="AH1160" s="28">
        <f t="shared" si="601"/>
        <v>0.26300000000000001</v>
      </c>
      <c r="AI1160" s="28">
        <f t="shared" si="602"/>
        <v>2.5446900494077322E-4</v>
      </c>
      <c r="AJ1160" s="40">
        <f t="shared" si="599"/>
        <v>1.1455876646353974E-2</v>
      </c>
      <c r="AK1160" s="28"/>
      <c r="AM1160" s="14">
        <f>Rho_Coef0+Rho_Coef1*Solution!I1160+Rho_Coef2*Solution!I1160^2</f>
        <v>0.94765069062313223</v>
      </c>
      <c r="AO1160" s="3" t="str">
        <f t="shared" si="580"/>
        <v xml:space="preserve"> </v>
      </c>
      <c r="AP1160" s="3" t="str">
        <f t="shared" si="581"/>
        <v xml:space="preserve"> </v>
      </c>
      <c r="AQ1160" s="3" t="str">
        <f t="shared" si="582"/>
        <v xml:space="preserve"> </v>
      </c>
      <c r="AR1160" s="3" t="str">
        <f t="shared" si="583"/>
        <v xml:space="preserve"> </v>
      </c>
    </row>
    <row r="1161" spans="1:44">
      <c r="A1161" s="3">
        <f t="shared" si="584"/>
        <v>11.579999999999798</v>
      </c>
      <c r="B1161" s="3">
        <f t="shared" si="573"/>
        <v>0</v>
      </c>
      <c r="C1161" s="3">
        <f t="shared" si="574"/>
        <v>4.8229000000000486</v>
      </c>
      <c r="D1161" s="14">
        <f t="shared" si="585"/>
        <v>2.0886618803751437E-5</v>
      </c>
      <c r="E1161" s="14">
        <f t="shared" si="578"/>
        <v>-0.1123437727139672</v>
      </c>
      <c r="F1161" s="14">
        <f t="shared" si="575"/>
        <v>-0.11232288609516344</v>
      </c>
      <c r="G1161" s="3">
        <f t="shared" si="579"/>
        <v>-9.8048267769112272</v>
      </c>
      <c r="H1161" s="3">
        <f t="shared" si="576"/>
        <v>-0.71863174855145573</v>
      </c>
      <c r="I1161" s="3">
        <f t="shared" si="577"/>
        <v>556.73360598718659</v>
      </c>
      <c r="P1161" s="3" t="str">
        <f t="shared" si="572"/>
        <v xml:space="preserve"> </v>
      </c>
      <c r="Q1161" s="3" t="str">
        <f t="shared" si="586"/>
        <v xml:space="preserve"> </v>
      </c>
      <c r="R1161" s="3" t="str">
        <f t="shared" si="587"/>
        <v xml:space="preserve"> </v>
      </c>
      <c r="S1161" s="3" t="str">
        <f t="shared" si="588"/>
        <v xml:space="preserve"> </v>
      </c>
      <c r="T1161" s="3" t="str">
        <f t="shared" si="589"/>
        <v xml:space="preserve"> </v>
      </c>
      <c r="U1161" s="3" t="str">
        <f t="shared" si="590"/>
        <v xml:space="preserve"> </v>
      </c>
      <c r="V1161" s="3" t="str">
        <f t="shared" si="591"/>
        <v xml:space="preserve"> </v>
      </c>
      <c r="W1161" s="3" t="str">
        <f t="shared" si="592"/>
        <v xml:space="preserve"> </v>
      </c>
      <c r="X1161" s="3" t="str">
        <f t="shared" si="593"/>
        <v xml:space="preserve"> </v>
      </c>
      <c r="Y1161" s="3">
        <f t="shared" si="594"/>
        <v>0</v>
      </c>
      <c r="AA1161" s="16" t="str">
        <f t="shared" si="595"/>
        <v>UprStage</v>
      </c>
      <c r="AC1161" s="3">
        <f t="shared" si="596"/>
        <v>2.3982428571428556</v>
      </c>
      <c r="AD1161" s="3">
        <f t="shared" si="597"/>
        <v>19.801588161411491</v>
      </c>
      <c r="AE1161" s="3">
        <f t="shared" si="598"/>
        <v>2.4246571428571926</v>
      </c>
      <c r="AF1161" s="3">
        <f t="shared" si="600"/>
        <v>11.455876646353975</v>
      </c>
      <c r="AH1161" s="28">
        <f t="shared" si="601"/>
        <v>0.26300000000000001</v>
      </c>
      <c r="AI1161" s="28">
        <f t="shared" si="602"/>
        <v>2.5446900494077322E-4</v>
      </c>
      <c r="AJ1161" s="40">
        <f t="shared" si="599"/>
        <v>1.1455876646353974E-2</v>
      </c>
      <c r="AK1161" s="28"/>
      <c r="AM1161" s="14">
        <f>Rho_Coef0+Rho_Coef1*Solution!I1161+Rho_Coef2*Solution!I1161^2</f>
        <v>0.94765130768841599</v>
      </c>
      <c r="AO1161" s="3" t="str">
        <f t="shared" si="580"/>
        <v xml:space="preserve"> </v>
      </c>
      <c r="AP1161" s="3" t="str">
        <f t="shared" si="581"/>
        <v xml:space="preserve"> </v>
      </c>
      <c r="AQ1161" s="3" t="str">
        <f t="shared" si="582"/>
        <v xml:space="preserve"> </v>
      </c>
      <c r="AR1161" s="3" t="str">
        <f t="shared" si="583"/>
        <v xml:space="preserve"> </v>
      </c>
    </row>
    <row r="1162" spans="1:44">
      <c r="A1162" s="3">
        <f t="shared" si="584"/>
        <v>11.589999999999797</v>
      </c>
      <c r="B1162" s="3">
        <f t="shared" si="573"/>
        <v>0</v>
      </c>
      <c r="C1162" s="3">
        <f t="shared" si="574"/>
        <v>4.8229000000000486</v>
      </c>
      <c r="D1162" s="14">
        <f t="shared" si="585"/>
        <v>2.6974877484387343E-5</v>
      </c>
      <c r="E1162" s="14">
        <f t="shared" si="578"/>
        <v>-0.1123437727139672</v>
      </c>
      <c r="F1162" s="14">
        <f t="shared" si="575"/>
        <v>-0.11231679783648281</v>
      </c>
      <c r="G1162" s="3">
        <f t="shared" si="579"/>
        <v>-9.804295324027386</v>
      </c>
      <c r="H1162" s="3">
        <f t="shared" si="576"/>
        <v>-0.81668001632056797</v>
      </c>
      <c r="I1162" s="3">
        <f t="shared" si="577"/>
        <v>556.72592945493489</v>
      </c>
      <c r="P1162" s="3" t="str">
        <f t="shared" si="572"/>
        <v xml:space="preserve"> </v>
      </c>
      <c r="Q1162" s="3" t="str">
        <f t="shared" si="586"/>
        <v xml:space="preserve"> </v>
      </c>
      <c r="R1162" s="3" t="str">
        <f t="shared" si="587"/>
        <v xml:space="preserve"> </v>
      </c>
      <c r="S1162" s="3" t="str">
        <f t="shared" si="588"/>
        <v xml:space="preserve"> </v>
      </c>
      <c r="T1162" s="3" t="str">
        <f t="shared" si="589"/>
        <v xml:space="preserve"> </v>
      </c>
      <c r="U1162" s="3" t="str">
        <f t="shared" si="590"/>
        <v xml:space="preserve"> </v>
      </c>
      <c r="V1162" s="3" t="str">
        <f t="shared" si="591"/>
        <v xml:space="preserve"> </v>
      </c>
      <c r="W1162" s="3" t="str">
        <f t="shared" si="592"/>
        <v xml:space="preserve"> </v>
      </c>
      <c r="X1162" s="3" t="str">
        <f t="shared" si="593"/>
        <v xml:space="preserve"> </v>
      </c>
      <c r="Y1162" s="3">
        <f t="shared" si="594"/>
        <v>0</v>
      </c>
      <c r="AA1162" s="16" t="str">
        <f t="shared" si="595"/>
        <v>UprStage</v>
      </c>
      <c r="AC1162" s="3">
        <f t="shared" si="596"/>
        <v>2.3982428571428556</v>
      </c>
      <c r="AD1162" s="3">
        <f t="shared" si="597"/>
        <v>19.801588161411491</v>
      </c>
      <c r="AE1162" s="3">
        <f t="shared" si="598"/>
        <v>2.4246571428571926</v>
      </c>
      <c r="AF1162" s="3">
        <f t="shared" si="600"/>
        <v>11.455876646353975</v>
      </c>
      <c r="AH1162" s="28">
        <f t="shared" si="601"/>
        <v>0.26300000000000001</v>
      </c>
      <c r="AI1162" s="28">
        <f t="shared" si="602"/>
        <v>2.5446900494077322E-4</v>
      </c>
      <c r="AJ1162" s="40">
        <f t="shared" si="599"/>
        <v>1.1455876646353974E-2</v>
      </c>
      <c r="AK1162" s="28"/>
      <c r="AM1162" s="14">
        <f>Rho_Coef0+Rho_Coef1*Solution!I1162+Rho_Coef2*Solution!I1162^2</f>
        <v>0.94765201511120467</v>
      </c>
      <c r="AO1162" s="3" t="str">
        <f t="shared" si="580"/>
        <v xml:space="preserve"> </v>
      </c>
      <c r="AP1162" s="3" t="str">
        <f t="shared" si="581"/>
        <v xml:space="preserve"> </v>
      </c>
      <c r="AQ1162" s="3" t="str">
        <f t="shared" si="582"/>
        <v xml:space="preserve"> </v>
      </c>
      <c r="AR1162" s="3" t="str">
        <f t="shared" si="583"/>
        <v xml:space="preserve"> </v>
      </c>
    </row>
    <row r="1163" spans="1:44">
      <c r="A1163" s="3">
        <f t="shared" si="584"/>
        <v>11.599999999999797</v>
      </c>
      <c r="B1163" s="3">
        <f t="shared" si="573"/>
        <v>0</v>
      </c>
      <c r="C1163" s="3">
        <f t="shared" si="574"/>
        <v>4.8229000000000486</v>
      </c>
      <c r="D1163" s="14">
        <f t="shared" si="585"/>
        <v>3.3840371105789349E-5</v>
      </c>
      <c r="E1163" s="14">
        <f t="shared" si="578"/>
        <v>-0.1123437727139672</v>
      </c>
      <c r="F1163" s="14">
        <f t="shared" si="575"/>
        <v>-0.11230993234286141</v>
      </c>
      <c r="G1163" s="3">
        <f t="shared" si="579"/>
        <v>-9.8036960251842391</v>
      </c>
      <c r="H1163" s="3">
        <f t="shared" si="576"/>
        <v>-0.91472296956084187</v>
      </c>
      <c r="I1163" s="3">
        <f t="shared" si="577"/>
        <v>556.71727246997045</v>
      </c>
      <c r="P1163" s="3" t="str">
        <f t="shared" si="572"/>
        <v xml:space="preserve"> </v>
      </c>
      <c r="Q1163" s="3" t="str">
        <f t="shared" si="586"/>
        <v xml:space="preserve"> </v>
      </c>
      <c r="R1163" s="3" t="str">
        <f t="shared" si="587"/>
        <v xml:space="preserve"> </v>
      </c>
      <c r="S1163" s="3" t="str">
        <f t="shared" si="588"/>
        <v xml:space="preserve"> </v>
      </c>
      <c r="T1163" s="3" t="str">
        <f t="shared" si="589"/>
        <v xml:space="preserve"> </v>
      </c>
      <c r="U1163" s="3" t="str">
        <f t="shared" si="590"/>
        <v xml:space="preserve"> </v>
      </c>
      <c r="V1163" s="3" t="str">
        <f t="shared" si="591"/>
        <v xml:space="preserve"> </v>
      </c>
      <c r="W1163" s="3" t="str">
        <f t="shared" si="592"/>
        <v xml:space="preserve"> </v>
      </c>
      <c r="X1163" s="3" t="str">
        <f t="shared" si="593"/>
        <v xml:space="preserve"> </v>
      </c>
      <c r="Y1163" s="3">
        <f t="shared" si="594"/>
        <v>0</v>
      </c>
      <c r="AA1163" s="16" t="str">
        <f t="shared" si="595"/>
        <v>UprStage</v>
      </c>
      <c r="AC1163" s="3">
        <f t="shared" si="596"/>
        <v>2.3982428571428556</v>
      </c>
      <c r="AD1163" s="3">
        <f t="shared" si="597"/>
        <v>19.801588161411491</v>
      </c>
      <c r="AE1163" s="3">
        <f t="shared" si="598"/>
        <v>2.4246571428571926</v>
      </c>
      <c r="AF1163" s="3">
        <f t="shared" si="600"/>
        <v>11.455876646353975</v>
      </c>
      <c r="AH1163" s="28">
        <f t="shared" si="601"/>
        <v>0.26300000000000001</v>
      </c>
      <c r="AI1163" s="28">
        <f t="shared" si="602"/>
        <v>2.5446900494077322E-4</v>
      </c>
      <c r="AJ1163" s="40">
        <f t="shared" si="599"/>
        <v>1.1455876646353974E-2</v>
      </c>
      <c r="AK1163" s="28"/>
      <c r="AM1163" s="14">
        <f>Rho_Coef0+Rho_Coef1*Solution!I1163+Rho_Coef2*Solution!I1163^2</f>
        <v>0.94765281288706715</v>
      </c>
      <c r="AO1163" s="3" t="str">
        <f t="shared" si="580"/>
        <v xml:space="preserve"> </v>
      </c>
      <c r="AP1163" s="3" t="str">
        <f t="shared" si="581"/>
        <v xml:space="preserve"> </v>
      </c>
      <c r="AQ1163" s="3" t="str">
        <f t="shared" si="582"/>
        <v xml:space="preserve"> </v>
      </c>
      <c r="AR1163" s="3" t="str">
        <f t="shared" si="583"/>
        <v xml:space="preserve"> </v>
      </c>
    </row>
    <row r="1164" spans="1:44">
      <c r="A1164" s="3">
        <f t="shared" si="584"/>
        <v>11.609999999999797</v>
      </c>
      <c r="B1164" s="3">
        <f t="shared" si="573"/>
        <v>0</v>
      </c>
      <c r="C1164" s="3">
        <f t="shared" si="574"/>
        <v>4.8229000000000486</v>
      </c>
      <c r="D1164" s="14">
        <f t="shared" si="585"/>
        <v>4.14829213511745E-5</v>
      </c>
      <c r="E1164" s="14">
        <f t="shared" si="578"/>
        <v>-0.1123437727139672</v>
      </c>
      <c r="F1164" s="14">
        <f t="shared" si="575"/>
        <v>-0.11230228979261603</v>
      </c>
      <c r="G1164" s="3">
        <f t="shared" si="579"/>
        <v>-9.8030288959473157</v>
      </c>
      <c r="H1164" s="3">
        <f t="shared" si="576"/>
        <v>-1.0127599298126841</v>
      </c>
      <c r="I1164" s="3">
        <f t="shared" si="577"/>
        <v>556.7076350888301</v>
      </c>
      <c r="P1164" s="3" t="str">
        <f t="shared" si="572"/>
        <v xml:space="preserve"> </v>
      </c>
      <c r="Q1164" s="3" t="str">
        <f t="shared" si="586"/>
        <v xml:space="preserve"> </v>
      </c>
      <c r="R1164" s="3" t="str">
        <f t="shared" si="587"/>
        <v xml:space="preserve"> </v>
      </c>
      <c r="S1164" s="3" t="str">
        <f t="shared" si="588"/>
        <v xml:space="preserve"> </v>
      </c>
      <c r="T1164" s="3" t="str">
        <f t="shared" si="589"/>
        <v xml:space="preserve"> </v>
      </c>
      <c r="U1164" s="3" t="str">
        <f t="shared" si="590"/>
        <v xml:space="preserve"> </v>
      </c>
      <c r="V1164" s="3" t="str">
        <f t="shared" si="591"/>
        <v xml:space="preserve"> </v>
      </c>
      <c r="W1164" s="3" t="str">
        <f t="shared" si="592"/>
        <v xml:space="preserve"> </v>
      </c>
      <c r="X1164" s="3" t="str">
        <f t="shared" si="593"/>
        <v xml:space="preserve"> </v>
      </c>
      <c r="Y1164" s="3">
        <f t="shared" si="594"/>
        <v>0</v>
      </c>
      <c r="AA1164" s="16" t="str">
        <f t="shared" si="595"/>
        <v>UprStage</v>
      </c>
      <c r="AC1164" s="3">
        <f t="shared" si="596"/>
        <v>2.3982428571428556</v>
      </c>
      <c r="AD1164" s="3">
        <f t="shared" si="597"/>
        <v>19.801588161411491</v>
      </c>
      <c r="AE1164" s="3">
        <f t="shared" si="598"/>
        <v>2.4246571428571926</v>
      </c>
      <c r="AF1164" s="3">
        <f t="shared" si="600"/>
        <v>11.455876646353975</v>
      </c>
      <c r="AH1164" s="28">
        <f t="shared" si="601"/>
        <v>0.26300000000000001</v>
      </c>
      <c r="AI1164" s="28">
        <f t="shared" si="602"/>
        <v>2.5446900494077322E-4</v>
      </c>
      <c r="AJ1164" s="40">
        <f t="shared" si="599"/>
        <v>1.1455876646353974E-2</v>
      </c>
      <c r="AK1164" s="28"/>
      <c r="AM1164" s="14">
        <f>Rho_Coef0+Rho_Coef1*Solution!I1164+Rho_Coef2*Solution!I1164^2</f>
        <v>0.94765370101096658</v>
      </c>
      <c r="AO1164" s="3" t="str">
        <f t="shared" si="580"/>
        <v xml:space="preserve"> </v>
      </c>
      <c r="AP1164" s="3" t="str">
        <f t="shared" si="581"/>
        <v xml:space="preserve"> </v>
      </c>
      <c r="AQ1164" s="3" t="str">
        <f t="shared" si="582"/>
        <v xml:space="preserve"> </v>
      </c>
      <c r="AR1164" s="3" t="str">
        <f t="shared" si="583"/>
        <v xml:space="preserve"> </v>
      </c>
    </row>
    <row r="1165" spans="1:44">
      <c r="A1165" s="3">
        <f t="shared" si="584"/>
        <v>11.619999999999797</v>
      </c>
      <c r="B1165" s="3">
        <f t="shared" si="573"/>
        <v>0</v>
      </c>
      <c r="C1165" s="3">
        <f t="shared" si="574"/>
        <v>4.8229000000000486</v>
      </c>
      <c r="D1165" s="14">
        <f t="shared" si="585"/>
        <v>4.9902328848708021E-5</v>
      </c>
      <c r="E1165" s="14">
        <f t="shared" si="578"/>
        <v>-0.1123437727139672</v>
      </c>
      <c r="F1165" s="14">
        <f t="shared" si="575"/>
        <v>-0.1122938703851185</v>
      </c>
      <c r="G1165" s="3">
        <f t="shared" si="579"/>
        <v>-9.8022939537200688</v>
      </c>
      <c r="H1165" s="3">
        <f t="shared" si="576"/>
        <v>-1.1107902187721572</v>
      </c>
      <c r="I1165" s="3">
        <f t="shared" si="577"/>
        <v>556.69701737483433</v>
      </c>
      <c r="P1165" s="3" t="str">
        <f t="shared" ref="P1165:P1228" si="603">IF($A1165&lt;$L$4,$M$3+($A1165-$L$3)*$N$3," ")</f>
        <v xml:space="preserve"> </v>
      </c>
      <c r="Q1165" s="3" t="str">
        <f t="shared" si="586"/>
        <v xml:space="preserve"> </v>
      </c>
      <c r="R1165" s="3" t="str">
        <f t="shared" si="587"/>
        <v xml:space="preserve"> </v>
      </c>
      <c r="S1165" s="3" t="str">
        <f t="shared" si="588"/>
        <v xml:space="preserve"> </v>
      </c>
      <c r="T1165" s="3" t="str">
        <f t="shared" si="589"/>
        <v xml:space="preserve"> </v>
      </c>
      <c r="U1165" s="3" t="str">
        <f t="shared" si="590"/>
        <v xml:space="preserve"> </v>
      </c>
      <c r="V1165" s="3" t="str">
        <f t="shared" si="591"/>
        <v xml:space="preserve"> </v>
      </c>
      <c r="W1165" s="3" t="str">
        <f t="shared" si="592"/>
        <v xml:space="preserve"> </v>
      </c>
      <c r="X1165" s="3" t="str">
        <f t="shared" si="593"/>
        <v xml:space="preserve"> </v>
      </c>
      <c r="Y1165" s="3">
        <f t="shared" si="594"/>
        <v>0</v>
      </c>
      <c r="AA1165" s="16" t="str">
        <f t="shared" si="595"/>
        <v>UprStage</v>
      </c>
      <c r="AC1165" s="3">
        <f t="shared" si="596"/>
        <v>2.3982428571428556</v>
      </c>
      <c r="AD1165" s="3">
        <f t="shared" si="597"/>
        <v>19.801588161411491</v>
      </c>
      <c r="AE1165" s="3">
        <f t="shared" si="598"/>
        <v>2.4246571428571926</v>
      </c>
      <c r="AF1165" s="3">
        <f t="shared" si="600"/>
        <v>11.455876646353975</v>
      </c>
      <c r="AH1165" s="28">
        <f t="shared" si="601"/>
        <v>0.26300000000000001</v>
      </c>
      <c r="AI1165" s="28">
        <f t="shared" si="602"/>
        <v>2.5446900494077322E-4</v>
      </c>
      <c r="AJ1165" s="40">
        <f t="shared" si="599"/>
        <v>1.1455876646353974E-2</v>
      </c>
      <c r="AK1165" s="28"/>
      <c r="AM1165" s="14">
        <f>Rho_Coef0+Rho_Coef1*Solution!I1165+Rho_Coef2*Solution!I1165^2</f>
        <v>0.94765467947726068</v>
      </c>
      <c r="AO1165" s="3" t="str">
        <f t="shared" si="580"/>
        <v xml:space="preserve"> </v>
      </c>
      <c r="AP1165" s="3" t="str">
        <f t="shared" si="581"/>
        <v xml:space="preserve"> </v>
      </c>
      <c r="AQ1165" s="3" t="str">
        <f t="shared" si="582"/>
        <v xml:space="preserve"> </v>
      </c>
      <c r="AR1165" s="3" t="str">
        <f t="shared" si="583"/>
        <v xml:space="preserve"> </v>
      </c>
    </row>
    <row r="1166" spans="1:44">
      <c r="A1166" s="3">
        <f t="shared" si="584"/>
        <v>11.629999999999797</v>
      </c>
      <c r="B1166" s="3">
        <f t="shared" si="573"/>
        <v>0</v>
      </c>
      <c r="C1166" s="3">
        <f t="shared" si="574"/>
        <v>4.8229000000000486</v>
      </c>
      <c r="D1166" s="14">
        <f t="shared" si="585"/>
        <v>5.9098373182596183E-5</v>
      </c>
      <c r="E1166" s="14">
        <f t="shared" si="578"/>
        <v>-0.1123437727139672</v>
      </c>
      <c r="F1166" s="14">
        <f t="shared" si="575"/>
        <v>-0.11228467434078461</v>
      </c>
      <c r="G1166" s="3">
        <f t="shared" si="579"/>
        <v>-9.8014912177429121</v>
      </c>
      <c r="H1166" s="3">
        <f t="shared" si="576"/>
        <v>-1.208813158309358</v>
      </c>
      <c r="I1166" s="3">
        <f t="shared" si="577"/>
        <v>556.68541939808574</v>
      </c>
      <c r="P1166" s="3" t="str">
        <f t="shared" si="603"/>
        <v xml:space="preserve"> </v>
      </c>
      <c r="Q1166" s="3" t="str">
        <f t="shared" si="586"/>
        <v xml:space="preserve"> </v>
      </c>
      <c r="R1166" s="3" t="str">
        <f t="shared" si="587"/>
        <v xml:space="preserve"> </v>
      </c>
      <c r="S1166" s="3" t="str">
        <f t="shared" si="588"/>
        <v xml:space="preserve"> </v>
      </c>
      <c r="T1166" s="3" t="str">
        <f t="shared" si="589"/>
        <v xml:space="preserve"> </v>
      </c>
      <c r="U1166" s="3" t="str">
        <f t="shared" si="590"/>
        <v xml:space="preserve"> </v>
      </c>
      <c r="V1166" s="3" t="str">
        <f t="shared" si="591"/>
        <v xml:space="preserve"> </v>
      </c>
      <c r="W1166" s="3" t="str">
        <f t="shared" si="592"/>
        <v xml:space="preserve"> </v>
      </c>
      <c r="X1166" s="3" t="str">
        <f t="shared" si="593"/>
        <v xml:space="preserve"> </v>
      </c>
      <c r="Y1166" s="3">
        <f t="shared" si="594"/>
        <v>0</v>
      </c>
      <c r="AA1166" s="16" t="str">
        <f t="shared" si="595"/>
        <v>UprStage</v>
      </c>
      <c r="AC1166" s="3">
        <f t="shared" si="596"/>
        <v>2.3982428571428556</v>
      </c>
      <c r="AD1166" s="3">
        <f t="shared" si="597"/>
        <v>19.801588161411491</v>
      </c>
      <c r="AE1166" s="3">
        <f t="shared" si="598"/>
        <v>2.4246571428571926</v>
      </c>
      <c r="AF1166" s="3">
        <f t="shared" si="600"/>
        <v>11.455876646353975</v>
      </c>
      <c r="AH1166" s="28">
        <f t="shared" si="601"/>
        <v>0.26300000000000001</v>
      </c>
      <c r="AI1166" s="28">
        <f t="shared" si="602"/>
        <v>2.5446900494077322E-4</v>
      </c>
      <c r="AJ1166" s="40">
        <f t="shared" si="599"/>
        <v>1.1455876646353974E-2</v>
      </c>
      <c r="AK1166" s="28"/>
      <c r="AM1166" s="14">
        <f>Rho_Coef0+Rho_Coef1*Solution!I1166+Rho_Coef2*Solution!I1166^2</f>
        <v>0.94765574827970156</v>
      </c>
      <c r="AO1166" s="3" t="str">
        <f t="shared" si="580"/>
        <v xml:space="preserve"> </v>
      </c>
      <c r="AP1166" s="3" t="str">
        <f t="shared" si="581"/>
        <v xml:space="preserve"> </v>
      </c>
      <c r="AQ1166" s="3" t="str">
        <f t="shared" si="582"/>
        <v xml:space="preserve"> </v>
      </c>
      <c r="AR1166" s="3" t="str">
        <f t="shared" si="583"/>
        <v xml:space="preserve"> </v>
      </c>
    </row>
    <row r="1167" spans="1:44">
      <c r="A1167" s="3">
        <f t="shared" si="584"/>
        <v>11.639999999999796</v>
      </c>
      <c r="B1167" s="3">
        <f t="shared" ref="B1167:B1202" si="604">MAX(P1167:Y1167)</f>
        <v>0</v>
      </c>
      <c r="C1167" s="3">
        <f t="shared" ref="C1167:C1202" si="605">C1166+AVERAGE(B1166:B1167)*DeltaT</f>
        <v>4.8229000000000486</v>
      </c>
      <c r="D1167" s="14">
        <f t="shared" si="585"/>
        <v>6.9070812905385097E-5</v>
      </c>
      <c r="E1167" s="14">
        <f t="shared" si="578"/>
        <v>-0.1123437727139672</v>
      </c>
      <c r="F1167" s="14">
        <f t="shared" ref="F1167:F1202" si="606">B1167+D1167+E1167</f>
        <v>-0.11227470190106181</v>
      </c>
      <c r="G1167" s="3">
        <f t="shared" si="579"/>
        <v>-9.8006207090921436</v>
      </c>
      <c r="H1167" s="3">
        <f t="shared" ref="H1167:H1202" si="607">H1166+(G1166*DeltaT)</f>
        <v>-1.3068280704867872</v>
      </c>
      <c r="I1167" s="3">
        <f t="shared" ref="I1167:I1202" si="608">I1166+(H1166*DeltaT)+(0.5*G1167*DeltaT^2)</f>
        <v>556.6728412354671</v>
      </c>
      <c r="P1167" s="3" t="str">
        <f t="shared" si="603"/>
        <v xml:space="preserve"> </v>
      </c>
      <c r="Q1167" s="3" t="str">
        <f t="shared" si="586"/>
        <v xml:space="preserve"> </v>
      </c>
      <c r="R1167" s="3" t="str">
        <f t="shared" si="587"/>
        <v xml:space="preserve"> </v>
      </c>
      <c r="S1167" s="3" t="str">
        <f t="shared" si="588"/>
        <v xml:space="preserve"> </v>
      </c>
      <c r="T1167" s="3" t="str">
        <f t="shared" si="589"/>
        <v xml:space="preserve"> </v>
      </c>
      <c r="U1167" s="3" t="str">
        <f t="shared" si="590"/>
        <v xml:space="preserve"> </v>
      </c>
      <c r="V1167" s="3" t="str">
        <f t="shared" si="591"/>
        <v xml:space="preserve"> </v>
      </c>
      <c r="W1167" s="3" t="str">
        <f t="shared" si="592"/>
        <v xml:space="preserve"> </v>
      </c>
      <c r="X1167" s="3" t="str">
        <f t="shared" si="593"/>
        <v xml:space="preserve"> </v>
      </c>
      <c r="Y1167" s="3">
        <f t="shared" si="594"/>
        <v>0</v>
      </c>
      <c r="AA1167" s="16" t="str">
        <f t="shared" si="595"/>
        <v>UprStage</v>
      </c>
      <c r="AC1167" s="3">
        <f t="shared" si="596"/>
        <v>2.3982428571428556</v>
      </c>
      <c r="AD1167" s="3">
        <f t="shared" si="597"/>
        <v>19.801588161411491</v>
      </c>
      <c r="AE1167" s="3">
        <f t="shared" si="598"/>
        <v>2.4246571428571926</v>
      </c>
      <c r="AF1167" s="3">
        <f t="shared" si="600"/>
        <v>11.455876646353975</v>
      </c>
      <c r="AH1167" s="28">
        <f t="shared" si="601"/>
        <v>0.26300000000000001</v>
      </c>
      <c r="AI1167" s="28">
        <f t="shared" si="602"/>
        <v>2.5446900494077322E-4</v>
      </c>
      <c r="AJ1167" s="40">
        <f t="shared" si="599"/>
        <v>1.1455876646353974E-2</v>
      </c>
      <c r="AK1167" s="28"/>
      <c r="AM1167" s="14">
        <f>Rho_Coef0+Rho_Coef1*Solution!I1167+Rho_Coef2*Solution!I1167^2</f>
        <v>0.94765690741143627</v>
      </c>
      <c r="AO1167" s="3" t="str">
        <f t="shared" si="580"/>
        <v xml:space="preserve"> </v>
      </c>
      <c r="AP1167" s="3" t="str">
        <f t="shared" si="581"/>
        <v xml:space="preserve"> </v>
      </c>
      <c r="AQ1167" s="3" t="str">
        <f t="shared" si="582"/>
        <v xml:space="preserve"> </v>
      </c>
      <c r="AR1167" s="3" t="str">
        <f t="shared" si="583"/>
        <v xml:space="preserve"> </v>
      </c>
    </row>
    <row r="1168" spans="1:44">
      <c r="A1168" s="3">
        <f t="shared" si="584"/>
        <v>11.649999999999796</v>
      </c>
      <c r="B1168" s="3">
        <f t="shared" si="604"/>
        <v>0</v>
      </c>
      <c r="C1168" s="3">
        <f t="shared" si="605"/>
        <v>4.8229000000000486</v>
      </c>
      <c r="D1168" s="14">
        <f t="shared" si="585"/>
        <v>7.9819385551464428E-5</v>
      </c>
      <c r="E1168" s="14">
        <f t="shared" si="578"/>
        <v>-0.1123437727139672</v>
      </c>
      <c r="F1168" s="14">
        <f t="shared" si="606"/>
        <v>-0.11226395332841574</v>
      </c>
      <c r="G1168" s="3">
        <f t="shared" si="579"/>
        <v>-9.7996824506787643</v>
      </c>
      <c r="H1168" s="3">
        <f t="shared" si="607"/>
        <v>-1.4048342775777085</v>
      </c>
      <c r="I1168" s="3">
        <f t="shared" si="608"/>
        <v>556.65928297063977</v>
      </c>
      <c r="P1168" s="3" t="str">
        <f t="shared" si="603"/>
        <v xml:space="preserve"> </v>
      </c>
      <c r="Q1168" s="3" t="str">
        <f t="shared" si="586"/>
        <v xml:space="preserve"> </v>
      </c>
      <c r="R1168" s="3" t="str">
        <f t="shared" si="587"/>
        <v xml:space="preserve"> </v>
      </c>
      <c r="S1168" s="3" t="str">
        <f t="shared" si="588"/>
        <v xml:space="preserve"> </v>
      </c>
      <c r="T1168" s="3" t="str">
        <f t="shared" si="589"/>
        <v xml:space="preserve"> </v>
      </c>
      <c r="U1168" s="3" t="str">
        <f t="shared" si="590"/>
        <v xml:space="preserve"> </v>
      </c>
      <c r="V1168" s="3" t="str">
        <f t="shared" si="591"/>
        <v xml:space="preserve"> </v>
      </c>
      <c r="W1168" s="3" t="str">
        <f t="shared" si="592"/>
        <v xml:space="preserve"> </v>
      </c>
      <c r="X1168" s="3" t="str">
        <f t="shared" si="593"/>
        <v xml:space="preserve"> </v>
      </c>
      <c r="Y1168" s="3">
        <f t="shared" si="594"/>
        <v>0</v>
      </c>
      <c r="AA1168" s="16" t="str">
        <f t="shared" si="595"/>
        <v>UprStage</v>
      </c>
      <c r="AC1168" s="3">
        <f t="shared" si="596"/>
        <v>2.3982428571428556</v>
      </c>
      <c r="AD1168" s="3">
        <f t="shared" si="597"/>
        <v>19.801588161411491</v>
      </c>
      <c r="AE1168" s="3">
        <f t="shared" si="598"/>
        <v>2.4246571428571926</v>
      </c>
      <c r="AF1168" s="3">
        <f t="shared" si="600"/>
        <v>11.455876646353975</v>
      </c>
      <c r="AH1168" s="28">
        <f t="shared" si="601"/>
        <v>0.26300000000000001</v>
      </c>
      <c r="AI1168" s="28">
        <f t="shared" si="602"/>
        <v>2.5446900494077322E-4</v>
      </c>
      <c r="AJ1168" s="40">
        <f t="shared" si="599"/>
        <v>1.1455876646353974E-2</v>
      </c>
      <c r="AK1168" s="28"/>
      <c r="AM1168" s="14">
        <f>Rho_Coef0+Rho_Coef1*Solution!I1168+Rho_Coef2*Solution!I1168^2</f>
        <v>0.94765815686500665</v>
      </c>
      <c r="AO1168" s="3" t="str">
        <f t="shared" si="580"/>
        <v xml:space="preserve"> </v>
      </c>
      <c r="AP1168" s="3" t="str">
        <f t="shared" si="581"/>
        <v xml:space="preserve"> </v>
      </c>
      <c r="AQ1168" s="3" t="str">
        <f t="shared" si="582"/>
        <v xml:space="preserve"> </v>
      </c>
      <c r="AR1168" s="3" t="str">
        <f t="shared" si="583"/>
        <v xml:space="preserve"> </v>
      </c>
    </row>
    <row r="1169" spans="1:44">
      <c r="A1169" s="3">
        <f t="shared" si="584"/>
        <v>11.659999999999796</v>
      </c>
      <c r="B1169" s="3">
        <f t="shared" si="604"/>
        <v>0</v>
      </c>
      <c r="C1169" s="3">
        <f t="shared" si="605"/>
        <v>4.8229000000000486</v>
      </c>
      <c r="D1169" s="14">
        <f t="shared" si="585"/>
        <v>9.1343807651774882E-5</v>
      </c>
      <c r="E1169" s="14">
        <f t="shared" si="578"/>
        <v>-0.1123437727139672</v>
      </c>
      <c r="F1169" s="14">
        <f t="shared" si="606"/>
        <v>-0.11225242890631543</v>
      </c>
      <c r="G1169" s="3">
        <f t="shared" si="579"/>
        <v>-9.7986764672471978</v>
      </c>
      <c r="H1169" s="3">
        <f t="shared" si="607"/>
        <v>-1.5028311020844962</v>
      </c>
      <c r="I1169" s="3">
        <f t="shared" si="608"/>
        <v>556.64474469404058</v>
      </c>
      <c r="P1169" s="3" t="str">
        <f t="shared" si="603"/>
        <v xml:space="preserve"> </v>
      </c>
      <c r="Q1169" s="3" t="str">
        <f t="shared" si="586"/>
        <v xml:space="preserve"> </v>
      </c>
      <c r="R1169" s="3" t="str">
        <f t="shared" si="587"/>
        <v xml:space="preserve"> </v>
      </c>
      <c r="S1169" s="3" t="str">
        <f t="shared" si="588"/>
        <v xml:space="preserve"> </v>
      </c>
      <c r="T1169" s="3" t="str">
        <f t="shared" si="589"/>
        <v xml:space="preserve"> </v>
      </c>
      <c r="U1169" s="3" t="str">
        <f t="shared" si="590"/>
        <v xml:space="preserve"> </v>
      </c>
      <c r="V1169" s="3" t="str">
        <f t="shared" si="591"/>
        <v xml:space="preserve"> </v>
      </c>
      <c r="W1169" s="3" t="str">
        <f t="shared" si="592"/>
        <v xml:space="preserve"> </v>
      </c>
      <c r="X1169" s="3" t="str">
        <f t="shared" si="593"/>
        <v xml:space="preserve"> </v>
      </c>
      <c r="Y1169" s="3">
        <f t="shared" si="594"/>
        <v>0</v>
      </c>
      <c r="AA1169" s="16" t="str">
        <f t="shared" si="595"/>
        <v>UprStage</v>
      </c>
      <c r="AC1169" s="3">
        <f t="shared" si="596"/>
        <v>2.3982428571428556</v>
      </c>
      <c r="AD1169" s="3">
        <f t="shared" si="597"/>
        <v>19.801588161411491</v>
      </c>
      <c r="AE1169" s="3">
        <f t="shared" si="598"/>
        <v>2.4246571428571926</v>
      </c>
      <c r="AF1169" s="3">
        <f t="shared" si="600"/>
        <v>11.455876646353975</v>
      </c>
      <c r="AH1169" s="28">
        <f t="shared" si="601"/>
        <v>0.26300000000000001</v>
      </c>
      <c r="AI1169" s="28">
        <f t="shared" si="602"/>
        <v>2.5446900494077322E-4</v>
      </c>
      <c r="AJ1169" s="40">
        <f t="shared" si="599"/>
        <v>1.1455876646353974E-2</v>
      </c>
      <c r="AK1169" s="28"/>
      <c r="AM1169" s="14">
        <f>Rho_Coef0+Rho_Coef1*Solution!I1169+Rho_Coef2*Solution!I1169^2</f>
        <v>0.94765949663234983</v>
      </c>
      <c r="AO1169" s="3" t="str">
        <f t="shared" si="580"/>
        <v xml:space="preserve"> </v>
      </c>
      <c r="AP1169" s="3" t="str">
        <f t="shared" si="581"/>
        <v xml:space="preserve"> </v>
      </c>
      <c r="AQ1169" s="3" t="str">
        <f t="shared" si="582"/>
        <v xml:space="preserve"> </v>
      </c>
      <c r="AR1169" s="3" t="str">
        <f t="shared" si="583"/>
        <v xml:space="preserve"> </v>
      </c>
    </row>
    <row r="1170" spans="1:44">
      <c r="A1170" s="3">
        <f t="shared" si="584"/>
        <v>11.669999999999796</v>
      </c>
      <c r="B1170" s="3">
        <f t="shared" si="604"/>
        <v>0</v>
      </c>
      <c r="C1170" s="3">
        <f t="shared" si="605"/>
        <v>4.8229000000000486</v>
      </c>
      <c r="D1170" s="14">
        <f t="shared" si="585"/>
        <v>1.0364377474971727E-4</v>
      </c>
      <c r="E1170" s="14">
        <f t="shared" si="578"/>
        <v>-0.1123437727139672</v>
      </c>
      <c r="F1170" s="14">
        <f t="shared" si="606"/>
        <v>-0.11224012893921748</v>
      </c>
      <c r="G1170" s="3">
        <f t="shared" si="579"/>
        <v>-9.7976027853738969</v>
      </c>
      <c r="H1170" s="3">
        <f t="shared" si="607"/>
        <v>-1.6008178667569681</v>
      </c>
      <c r="I1170" s="3">
        <f t="shared" si="608"/>
        <v>556.62922650288044</v>
      </c>
      <c r="P1170" s="3" t="str">
        <f t="shared" si="603"/>
        <v xml:space="preserve"> </v>
      </c>
      <c r="Q1170" s="3" t="str">
        <f t="shared" si="586"/>
        <v xml:space="preserve"> </v>
      </c>
      <c r="R1170" s="3" t="str">
        <f t="shared" si="587"/>
        <v xml:space="preserve"> </v>
      </c>
      <c r="S1170" s="3" t="str">
        <f t="shared" si="588"/>
        <v xml:space="preserve"> </v>
      </c>
      <c r="T1170" s="3" t="str">
        <f t="shared" si="589"/>
        <v xml:space="preserve"> </v>
      </c>
      <c r="U1170" s="3" t="str">
        <f t="shared" si="590"/>
        <v xml:space="preserve"> </v>
      </c>
      <c r="V1170" s="3" t="str">
        <f t="shared" si="591"/>
        <v xml:space="preserve"> </v>
      </c>
      <c r="W1170" s="3" t="str">
        <f t="shared" si="592"/>
        <v xml:space="preserve"> </v>
      </c>
      <c r="X1170" s="3" t="str">
        <f t="shared" si="593"/>
        <v xml:space="preserve"> </v>
      </c>
      <c r="Y1170" s="3">
        <f t="shared" si="594"/>
        <v>0</v>
      </c>
      <c r="AA1170" s="16" t="str">
        <f t="shared" si="595"/>
        <v>UprStage</v>
      </c>
      <c r="AC1170" s="3">
        <f t="shared" si="596"/>
        <v>2.3982428571428556</v>
      </c>
      <c r="AD1170" s="3">
        <f t="shared" si="597"/>
        <v>19.801588161411491</v>
      </c>
      <c r="AE1170" s="3">
        <f t="shared" si="598"/>
        <v>2.4246571428571926</v>
      </c>
      <c r="AF1170" s="3">
        <f t="shared" si="600"/>
        <v>11.455876646353975</v>
      </c>
      <c r="AH1170" s="28">
        <f t="shared" si="601"/>
        <v>0.26300000000000001</v>
      </c>
      <c r="AI1170" s="28">
        <f t="shared" si="602"/>
        <v>2.5446900494077322E-4</v>
      </c>
      <c r="AJ1170" s="40">
        <f t="shared" si="599"/>
        <v>1.1455876646353974E-2</v>
      </c>
      <c r="AK1170" s="28"/>
      <c r="AM1170" s="14">
        <f>Rho_Coef0+Rho_Coef1*Solution!I1170+Rho_Coef2*Solution!I1170^2</f>
        <v>0.94766092670479818</v>
      </c>
      <c r="AO1170" s="3" t="str">
        <f t="shared" si="580"/>
        <v xml:space="preserve"> </v>
      </c>
      <c r="AP1170" s="3" t="str">
        <f t="shared" si="581"/>
        <v xml:space="preserve"> </v>
      </c>
      <c r="AQ1170" s="3" t="str">
        <f t="shared" si="582"/>
        <v xml:space="preserve"> </v>
      </c>
      <c r="AR1170" s="3" t="str">
        <f t="shared" si="583"/>
        <v xml:space="preserve"> </v>
      </c>
    </row>
    <row r="1171" spans="1:44">
      <c r="A1171" s="3">
        <f t="shared" si="584"/>
        <v>11.679999999999795</v>
      </c>
      <c r="B1171" s="3">
        <f t="shared" si="604"/>
        <v>0</v>
      </c>
      <c r="C1171" s="3">
        <f t="shared" si="605"/>
        <v>4.8229000000000486</v>
      </c>
      <c r="D1171" s="14">
        <f t="shared" si="585"/>
        <v>1.167189614182625E-4</v>
      </c>
      <c r="E1171" s="14">
        <f t="shared" si="578"/>
        <v>-0.1123437727139672</v>
      </c>
      <c r="F1171" s="14">
        <f t="shared" si="606"/>
        <v>-0.11222705375254893</v>
      </c>
      <c r="G1171" s="3">
        <f t="shared" si="579"/>
        <v>-9.7964614334658613</v>
      </c>
      <c r="H1171" s="3">
        <f t="shared" si="607"/>
        <v>-1.6987938946107071</v>
      </c>
      <c r="I1171" s="3">
        <f t="shared" si="608"/>
        <v>556.61272850114119</v>
      </c>
      <c r="P1171" s="3" t="str">
        <f t="shared" si="603"/>
        <v xml:space="preserve"> </v>
      </c>
      <c r="Q1171" s="3" t="str">
        <f t="shared" si="586"/>
        <v xml:space="preserve"> </v>
      </c>
      <c r="R1171" s="3" t="str">
        <f t="shared" si="587"/>
        <v xml:space="preserve"> </v>
      </c>
      <c r="S1171" s="3" t="str">
        <f t="shared" si="588"/>
        <v xml:space="preserve"> </v>
      </c>
      <c r="T1171" s="3" t="str">
        <f t="shared" si="589"/>
        <v xml:space="preserve"> </v>
      </c>
      <c r="U1171" s="3" t="str">
        <f t="shared" si="590"/>
        <v xml:space="preserve"> </v>
      </c>
      <c r="V1171" s="3" t="str">
        <f t="shared" si="591"/>
        <v xml:space="preserve"> </v>
      </c>
      <c r="W1171" s="3" t="str">
        <f t="shared" si="592"/>
        <v xml:space="preserve"> </v>
      </c>
      <c r="X1171" s="3" t="str">
        <f t="shared" si="593"/>
        <v xml:space="preserve"> </v>
      </c>
      <c r="Y1171" s="3">
        <f t="shared" si="594"/>
        <v>0</v>
      </c>
      <c r="AA1171" s="16" t="str">
        <f t="shared" si="595"/>
        <v>UprStage</v>
      </c>
      <c r="AC1171" s="3">
        <f t="shared" si="596"/>
        <v>2.3982428571428556</v>
      </c>
      <c r="AD1171" s="3">
        <f t="shared" si="597"/>
        <v>19.801588161411491</v>
      </c>
      <c r="AE1171" s="3">
        <f t="shared" si="598"/>
        <v>2.4246571428571926</v>
      </c>
      <c r="AF1171" s="3">
        <f t="shared" si="600"/>
        <v>11.455876646353975</v>
      </c>
      <c r="AH1171" s="28">
        <f t="shared" si="601"/>
        <v>0.26300000000000001</v>
      </c>
      <c r="AI1171" s="28">
        <f t="shared" si="602"/>
        <v>2.5446900494077322E-4</v>
      </c>
      <c r="AJ1171" s="40">
        <f t="shared" si="599"/>
        <v>1.1455876646353974E-2</v>
      </c>
      <c r="AK1171" s="28"/>
      <c r="AM1171" s="14">
        <f>Rho_Coef0+Rho_Coef1*Solution!I1171+Rho_Coef2*Solution!I1171^2</f>
        <v>0.94766244707307978</v>
      </c>
      <c r="AO1171" s="3" t="str">
        <f t="shared" si="580"/>
        <v xml:space="preserve"> </v>
      </c>
      <c r="AP1171" s="3" t="str">
        <f t="shared" si="581"/>
        <v xml:space="preserve"> </v>
      </c>
      <c r="AQ1171" s="3" t="str">
        <f t="shared" si="582"/>
        <v xml:space="preserve"> </v>
      </c>
      <c r="AR1171" s="3" t="str">
        <f t="shared" si="583"/>
        <v xml:space="preserve"> </v>
      </c>
    </row>
    <row r="1172" spans="1:44">
      <c r="A1172" s="3">
        <f t="shared" si="584"/>
        <v>11.689999999999795</v>
      </c>
      <c r="B1172" s="3">
        <f t="shared" si="604"/>
        <v>0</v>
      </c>
      <c r="C1172" s="3">
        <f t="shared" si="605"/>
        <v>4.8229000000000486</v>
      </c>
      <c r="D1172" s="14">
        <f t="shared" si="585"/>
        <v>1.3056902127826065E-4</v>
      </c>
      <c r="E1172" s="14">
        <f t="shared" si="578"/>
        <v>-0.1123437727139672</v>
      </c>
      <c r="F1172" s="14">
        <f t="shared" si="606"/>
        <v>-0.11221320369268895</v>
      </c>
      <c r="G1172" s="3">
        <f t="shared" si="579"/>
        <v>-9.7952524417590237</v>
      </c>
      <c r="H1172" s="3">
        <f t="shared" si="607"/>
        <v>-1.7967585089453657</v>
      </c>
      <c r="I1172" s="3">
        <f t="shared" si="608"/>
        <v>556.59525079957291</v>
      </c>
      <c r="P1172" s="3" t="str">
        <f t="shared" si="603"/>
        <v xml:space="preserve"> </v>
      </c>
      <c r="Q1172" s="3" t="str">
        <f t="shared" si="586"/>
        <v xml:space="preserve"> </v>
      </c>
      <c r="R1172" s="3" t="str">
        <f t="shared" si="587"/>
        <v xml:space="preserve"> </v>
      </c>
      <c r="S1172" s="3" t="str">
        <f t="shared" si="588"/>
        <v xml:space="preserve"> </v>
      </c>
      <c r="T1172" s="3" t="str">
        <f t="shared" si="589"/>
        <v xml:space="preserve"> </v>
      </c>
      <c r="U1172" s="3" t="str">
        <f t="shared" si="590"/>
        <v xml:space="preserve"> </v>
      </c>
      <c r="V1172" s="3" t="str">
        <f t="shared" si="591"/>
        <v xml:space="preserve"> </v>
      </c>
      <c r="W1172" s="3" t="str">
        <f t="shared" si="592"/>
        <v xml:space="preserve"> </v>
      </c>
      <c r="X1172" s="3" t="str">
        <f t="shared" si="593"/>
        <v xml:space="preserve"> </v>
      </c>
      <c r="Y1172" s="3">
        <f t="shared" si="594"/>
        <v>0</v>
      </c>
      <c r="AA1172" s="16" t="str">
        <f t="shared" si="595"/>
        <v>UprStage</v>
      </c>
      <c r="AC1172" s="3">
        <f t="shared" si="596"/>
        <v>2.3982428571428556</v>
      </c>
      <c r="AD1172" s="3">
        <f t="shared" si="597"/>
        <v>19.801588161411491</v>
      </c>
      <c r="AE1172" s="3">
        <f t="shared" si="598"/>
        <v>2.4246571428571926</v>
      </c>
      <c r="AF1172" s="3">
        <f t="shared" si="600"/>
        <v>11.455876646353975</v>
      </c>
      <c r="AH1172" s="28">
        <f t="shared" si="601"/>
        <v>0.26300000000000001</v>
      </c>
      <c r="AI1172" s="28">
        <f t="shared" si="602"/>
        <v>2.5446900494077322E-4</v>
      </c>
      <c r="AJ1172" s="40">
        <f t="shared" si="599"/>
        <v>1.1455876646353974E-2</v>
      </c>
      <c r="AK1172" s="28"/>
      <c r="AM1172" s="14">
        <f>Rho_Coef0+Rho_Coef1*Solution!I1172+Rho_Coef2*Solution!I1172^2</f>
        <v>0.94766405772731832</v>
      </c>
      <c r="AO1172" s="3" t="str">
        <f t="shared" si="580"/>
        <v xml:space="preserve"> </v>
      </c>
      <c r="AP1172" s="3" t="str">
        <f t="shared" si="581"/>
        <v xml:space="preserve"> </v>
      </c>
      <c r="AQ1172" s="3" t="str">
        <f t="shared" si="582"/>
        <v xml:space="preserve"> </v>
      </c>
      <c r="AR1172" s="3" t="str">
        <f t="shared" si="583"/>
        <v xml:space="preserve"> </v>
      </c>
    </row>
    <row r="1173" spans="1:44">
      <c r="A1173" s="3">
        <f t="shared" si="584"/>
        <v>11.699999999999795</v>
      </c>
      <c r="B1173" s="3">
        <f t="shared" si="604"/>
        <v>0</v>
      </c>
      <c r="C1173" s="3">
        <f t="shared" si="605"/>
        <v>4.8229000000000486</v>
      </c>
      <c r="D1173" s="14">
        <f t="shared" si="585"/>
        <v>1.4519358701794676E-4</v>
      </c>
      <c r="E1173" s="14">
        <f t="shared" si="578"/>
        <v>-0.1123437727139672</v>
      </c>
      <c r="F1173" s="14">
        <f t="shared" si="606"/>
        <v>-0.11219857912694925</v>
      </c>
      <c r="G1173" s="3">
        <f t="shared" si="579"/>
        <v>-9.7939758423165575</v>
      </c>
      <c r="H1173" s="3">
        <f t="shared" si="607"/>
        <v>-1.894711033362956</v>
      </c>
      <c r="I1173" s="3">
        <f t="shared" si="608"/>
        <v>556.57679351569141</v>
      </c>
      <c r="P1173" s="3" t="str">
        <f t="shared" si="603"/>
        <v xml:space="preserve"> </v>
      </c>
      <c r="Q1173" s="3" t="str">
        <f t="shared" si="586"/>
        <v xml:space="preserve"> </v>
      </c>
      <c r="R1173" s="3" t="str">
        <f t="shared" si="587"/>
        <v xml:space="preserve"> </v>
      </c>
      <c r="S1173" s="3" t="str">
        <f t="shared" si="588"/>
        <v xml:space="preserve"> </v>
      </c>
      <c r="T1173" s="3" t="str">
        <f t="shared" si="589"/>
        <v xml:space="preserve"> </v>
      </c>
      <c r="U1173" s="3" t="str">
        <f t="shared" si="590"/>
        <v xml:space="preserve"> </v>
      </c>
      <c r="V1173" s="3" t="str">
        <f t="shared" si="591"/>
        <v xml:space="preserve"> </v>
      </c>
      <c r="W1173" s="3" t="str">
        <f t="shared" si="592"/>
        <v xml:space="preserve"> </v>
      </c>
      <c r="X1173" s="3" t="str">
        <f t="shared" si="593"/>
        <v xml:space="preserve"> </v>
      </c>
      <c r="Y1173" s="3">
        <f t="shared" si="594"/>
        <v>0</v>
      </c>
      <c r="AA1173" s="16" t="str">
        <f t="shared" si="595"/>
        <v>UprStage</v>
      </c>
      <c r="AC1173" s="3">
        <f t="shared" si="596"/>
        <v>2.3982428571428556</v>
      </c>
      <c r="AD1173" s="3">
        <f t="shared" si="597"/>
        <v>19.801588161411491</v>
      </c>
      <c r="AE1173" s="3">
        <f t="shared" si="598"/>
        <v>2.4246571428571926</v>
      </c>
      <c r="AF1173" s="3">
        <f t="shared" si="600"/>
        <v>11.455876646353975</v>
      </c>
      <c r="AH1173" s="28">
        <f t="shared" si="601"/>
        <v>0.26300000000000001</v>
      </c>
      <c r="AI1173" s="28">
        <f t="shared" si="602"/>
        <v>2.5446900494077322E-4</v>
      </c>
      <c r="AJ1173" s="40">
        <f t="shared" si="599"/>
        <v>1.1455876646353974E-2</v>
      </c>
      <c r="AK1173" s="28"/>
      <c r="AM1173" s="14">
        <f>Rho_Coef0+Rho_Coef1*Solution!I1173+Rho_Coef2*Solution!I1173^2</f>
        <v>0.94766575865703384</v>
      </c>
      <c r="AO1173" s="3" t="str">
        <f t="shared" si="580"/>
        <v xml:space="preserve"> </v>
      </c>
      <c r="AP1173" s="3" t="str">
        <f t="shared" si="581"/>
        <v xml:space="preserve"> </v>
      </c>
      <c r="AQ1173" s="3" t="str">
        <f t="shared" si="582"/>
        <v xml:space="preserve"> </v>
      </c>
      <c r="AR1173" s="3" t="str">
        <f t="shared" si="583"/>
        <v xml:space="preserve"> </v>
      </c>
    </row>
    <row r="1174" spans="1:44">
      <c r="A1174" s="3">
        <f t="shared" si="584"/>
        <v>11.709999999999795</v>
      </c>
      <c r="B1174" s="3">
        <f t="shared" si="604"/>
        <v>0</v>
      </c>
      <c r="C1174" s="3">
        <f t="shared" si="605"/>
        <v>4.8229000000000486</v>
      </c>
      <c r="D1174" s="14">
        <f t="shared" si="585"/>
        <v>1.6059227041364231E-4</v>
      </c>
      <c r="E1174" s="14">
        <f t="shared" si="578"/>
        <v>-0.1123437727139672</v>
      </c>
      <c r="F1174" s="14">
        <f t="shared" si="606"/>
        <v>-0.11218318044355356</v>
      </c>
      <c r="G1174" s="3">
        <f t="shared" si="579"/>
        <v>-9.7926316690270703</v>
      </c>
      <c r="H1174" s="3">
        <f t="shared" si="607"/>
        <v>-1.9926507917861216</v>
      </c>
      <c r="I1174" s="3">
        <f t="shared" si="608"/>
        <v>556.55735677377425</v>
      </c>
      <c r="P1174" s="3" t="str">
        <f t="shared" si="603"/>
        <v xml:space="preserve"> </v>
      </c>
      <c r="Q1174" s="3" t="str">
        <f t="shared" si="586"/>
        <v xml:space="preserve"> </v>
      </c>
      <c r="R1174" s="3" t="str">
        <f t="shared" si="587"/>
        <v xml:space="preserve"> </v>
      </c>
      <c r="S1174" s="3" t="str">
        <f t="shared" si="588"/>
        <v xml:space="preserve"> </v>
      </c>
      <c r="T1174" s="3" t="str">
        <f t="shared" si="589"/>
        <v xml:space="preserve"> </v>
      </c>
      <c r="U1174" s="3" t="str">
        <f t="shared" si="590"/>
        <v xml:space="preserve"> </v>
      </c>
      <c r="V1174" s="3" t="str">
        <f t="shared" si="591"/>
        <v xml:space="preserve"> </v>
      </c>
      <c r="W1174" s="3" t="str">
        <f t="shared" si="592"/>
        <v xml:space="preserve"> </v>
      </c>
      <c r="X1174" s="3" t="str">
        <f t="shared" si="593"/>
        <v xml:space="preserve"> </v>
      </c>
      <c r="Y1174" s="3">
        <f t="shared" si="594"/>
        <v>0</v>
      </c>
      <c r="AA1174" s="16" t="str">
        <f t="shared" si="595"/>
        <v>UprStage</v>
      </c>
      <c r="AC1174" s="3">
        <f t="shared" si="596"/>
        <v>2.3982428571428556</v>
      </c>
      <c r="AD1174" s="3">
        <f t="shared" si="597"/>
        <v>19.801588161411491</v>
      </c>
      <c r="AE1174" s="3">
        <f t="shared" si="598"/>
        <v>2.4246571428571926</v>
      </c>
      <c r="AF1174" s="3">
        <f t="shared" si="600"/>
        <v>11.455876646353975</v>
      </c>
      <c r="AH1174" s="28">
        <f t="shared" si="601"/>
        <v>0.26300000000000001</v>
      </c>
      <c r="AI1174" s="28">
        <f t="shared" si="602"/>
        <v>2.5446900494077322E-4</v>
      </c>
      <c r="AJ1174" s="40">
        <f t="shared" si="599"/>
        <v>1.1455876646353974E-2</v>
      </c>
      <c r="AK1174" s="28"/>
      <c r="AM1174" s="14">
        <f>Rho_Coef0+Rho_Coef1*Solution!I1174+Rho_Coef2*Solution!I1174^2</f>
        <v>0.94766754985114254</v>
      </c>
      <c r="AO1174" s="3" t="str">
        <f t="shared" si="580"/>
        <v xml:space="preserve"> </v>
      </c>
      <c r="AP1174" s="3" t="str">
        <f t="shared" si="581"/>
        <v xml:space="preserve"> </v>
      </c>
      <c r="AQ1174" s="3" t="str">
        <f t="shared" si="582"/>
        <v xml:space="preserve"> </v>
      </c>
      <c r="AR1174" s="3" t="str">
        <f t="shared" si="583"/>
        <v xml:space="preserve"> </v>
      </c>
    </row>
    <row r="1175" spans="1:44">
      <c r="A1175" s="3">
        <f t="shared" si="584"/>
        <v>11.719999999999795</v>
      </c>
      <c r="B1175" s="3">
        <f t="shared" si="604"/>
        <v>0</v>
      </c>
      <c r="C1175" s="3">
        <f t="shared" si="605"/>
        <v>4.8229000000000486</v>
      </c>
      <c r="D1175" s="14">
        <f t="shared" si="585"/>
        <v>1.7676466235164965E-4</v>
      </c>
      <c r="E1175" s="14">
        <f t="shared" si="578"/>
        <v>-0.1123437727139672</v>
      </c>
      <c r="F1175" s="14">
        <f t="shared" si="606"/>
        <v>-0.11216700805161554</v>
      </c>
      <c r="G1175" s="3">
        <f t="shared" si="579"/>
        <v>-9.791219957602685</v>
      </c>
      <c r="H1175" s="3">
        <f t="shared" si="607"/>
        <v>-2.0905771084763924</v>
      </c>
      <c r="I1175" s="3">
        <f t="shared" si="608"/>
        <v>556.53694070485858</v>
      </c>
      <c r="P1175" s="3" t="str">
        <f t="shared" si="603"/>
        <v xml:space="preserve"> </v>
      </c>
      <c r="Q1175" s="3" t="str">
        <f t="shared" si="586"/>
        <v xml:space="preserve"> </v>
      </c>
      <c r="R1175" s="3" t="str">
        <f t="shared" si="587"/>
        <v xml:space="preserve"> </v>
      </c>
      <c r="S1175" s="3" t="str">
        <f t="shared" si="588"/>
        <v xml:space="preserve"> </v>
      </c>
      <c r="T1175" s="3" t="str">
        <f t="shared" si="589"/>
        <v xml:space="preserve"> </v>
      </c>
      <c r="U1175" s="3" t="str">
        <f t="shared" si="590"/>
        <v xml:space="preserve"> </v>
      </c>
      <c r="V1175" s="3" t="str">
        <f t="shared" si="591"/>
        <v xml:space="preserve"> </v>
      </c>
      <c r="W1175" s="3" t="str">
        <f t="shared" si="592"/>
        <v xml:space="preserve"> </v>
      </c>
      <c r="X1175" s="3" t="str">
        <f t="shared" si="593"/>
        <v xml:space="preserve"> </v>
      </c>
      <c r="Y1175" s="3">
        <f t="shared" si="594"/>
        <v>0</v>
      </c>
      <c r="AA1175" s="16" t="str">
        <f t="shared" si="595"/>
        <v>UprStage</v>
      </c>
      <c r="AC1175" s="3">
        <f t="shared" si="596"/>
        <v>2.3982428571428556</v>
      </c>
      <c r="AD1175" s="3">
        <f t="shared" si="597"/>
        <v>19.801588161411491</v>
      </c>
      <c r="AE1175" s="3">
        <f t="shared" si="598"/>
        <v>2.4246571428571926</v>
      </c>
      <c r="AF1175" s="3">
        <f t="shared" si="600"/>
        <v>11.455876646353975</v>
      </c>
      <c r="AH1175" s="28">
        <f t="shared" si="601"/>
        <v>0.26300000000000001</v>
      </c>
      <c r="AI1175" s="28">
        <f t="shared" si="602"/>
        <v>2.5446900494077322E-4</v>
      </c>
      <c r="AJ1175" s="40">
        <f t="shared" si="599"/>
        <v>1.1455876646353974E-2</v>
      </c>
      <c r="AK1175" s="28"/>
      <c r="AM1175" s="14">
        <f>Rho_Coef0+Rho_Coef1*Solution!I1175+Rho_Coef2*Solution!I1175^2</f>
        <v>0.947669431297957</v>
      </c>
      <c r="AO1175" s="3" t="str">
        <f t="shared" si="580"/>
        <v xml:space="preserve"> </v>
      </c>
      <c r="AP1175" s="3" t="str">
        <f t="shared" si="581"/>
        <v xml:space="preserve"> </v>
      </c>
      <c r="AQ1175" s="3" t="str">
        <f t="shared" si="582"/>
        <v xml:space="preserve"> </v>
      </c>
      <c r="AR1175" s="3" t="str">
        <f t="shared" si="583"/>
        <v xml:space="preserve"> </v>
      </c>
    </row>
    <row r="1176" spans="1:44">
      <c r="A1176" s="3">
        <f t="shared" si="584"/>
        <v>11.729999999999794</v>
      </c>
      <c r="B1176" s="3">
        <f t="shared" si="604"/>
        <v>0</v>
      </c>
      <c r="C1176" s="3">
        <f t="shared" si="605"/>
        <v>4.8229000000000486</v>
      </c>
      <c r="D1176" s="14">
        <f t="shared" si="585"/>
        <v>1.9371033285133771E-4</v>
      </c>
      <c r="E1176" s="14">
        <f t="shared" si="578"/>
        <v>-0.1123437727139672</v>
      </c>
      <c r="F1176" s="14">
        <f t="shared" si="606"/>
        <v>-0.11215006238111586</v>
      </c>
      <c r="G1176" s="3">
        <f t="shared" si="579"/>
        <v>-9.7897407455770313</v>
      </c>
      <c r="H1176" s="3">
        <f t="shared" si="607"/>
        <v>-2.1884893080524193</v>
      </c>
      <c r="I1176" s="3">
        <f t="shared" si="608"/>
        <v>556.5155454467365</v>
      </c>
      <c r="P1176" s="3" t="str">
        <f t="shared" si="603"/>
        <v xml:space="preserve"> </v>
      </c>
      <c r="Q1176" s="3" t="str">
        <f t="shared" si="586"/>
        <v xml:space="preserve"> </v>
      </c>
      <c r="R1176" s="3" t="str">
        <f t="shared" si="587"/>
        <v xml:space="preserve"> </v>
      </c>
      <c r="S1176" s="3" t="str">
        <f t="shared" si="588"/>
        <v xml:space="preserve"> </v>
      </c>
      <c r="T1176" s="3" t="str">
        <f t="shared" si="589"/>
        <v xml:space="preserve"> </v>
      </c>
      <c r="U1176" s="3" t="str">
        <f t="shared" si="590"/>
        <v xml:space="preserve"> </v>
      </c>
      <c r="V1176" s="3" t="str">
        <f t="shared" si="591"/>
        <v xml:space="preserve"> </v>
      </c>
      <c r="W1176" s="3" t="str">
        <f t="shared" si="592"/>
        <v xml:space="preserve"> </v>
      </c>
      <c r="X1176" s="3" t="str">
        <f t="shared" si="593"/>
        <v xml:space="preserve"> </v>
      </c>
      <c r="Y1176" s="3">
        <f t="shared" si="594"/>
        <v>0</v>
      </c>
      <c r="AA1176" s="16" t="str">
        <f t="shared" si="595"/>
        <v>UprStage</v>
      </c>
      <c r="AC1176" s="3">
        <f t="shared" si="596"/>
        <v>2.3982428571428556</v>
      </c>
      <c r="AD1176" s="3">
        <f t="shared" si="597"/>
        <v>19.801588161411491</v>
      </c>
      <c r="AE1176" s="3">
        <f t="shared" si="598"/>
        <v>2.4246571428571926</v>
      </c>
      <c r="AF1176" s="3">
        <f t="shared" si="600"/>
        <v>11.455876646353975</v>
      </c>
      <c r="AH1176" s="28">
        <f t="shared" si="601"/>
        <v>0.26300000000000001</v>
      </c>
      <c r="AI1176" s="28">
        <f t="shared" si="602"/>
        <v>2.5446900494077322E-4</v>
      </c>
      <c r="AJ1176" s="40">
        <f t="shared" si="599"/>
        <v>1.1455876646353974E-2</v>
      </c>
      <c r="AK1176" s="28"/>
      <c r="AM1176" s="14">
        <f>Rho_Coef0+Rho_Coef1*Solution!I1176+Rho_Coef2*Solution!I1176^2</f>
        <v>0.94767140298518737</v>
      </c>
      <c r="AO1176" s="3" t="str">
        <f t="shared" si="580"/>
        <v xml:space="preserve"> </v>
      </c>
      <c r="AP1176" s="3" t="str">
        <f t="shared" si="581"/>
        <v xml:space="preserve"> </v>
      </c>
      <c r="AQ1176" s="3" t="str">
        <f t="shared" si="582"/>
        <v xml:space="preserve"> </v>
      </c>
      <c r="AR1176" s="3" t="str">
        <f t="shared" si="583"/>
        <v xml:space="preserve"> </v>
      </c>
    </row>
    <row r="1177" spans="1:44">
      <c r="A1177" s="3">
        <f t="shared" si="584"/>
        <v>11.739999999999794</v>
      </c>
      <c r="B1177" s="3">
        <f t="shared" si="604"/>
        <v>0</v>
      </c>
      <c r="C1177" s="3">
        <f t="shared" si="605"/>
        <v>4.8229000000000486</v>
      </c>
      <c r="D1177" s="14">
        <f t="shared" si="585"/>
        <v>2.1142883108941687E-4</v>
      </c>
      <c r="E1177" s="14">
        <f t="shared" si="578"/>
        <v>-0.1123437727139672</v>
      </c>
      <c r="F1177" s="14">
        <f t="shared" si="606"/>
        <v>-0.11213234388287778</v>
      </c>
      <c r="G1177" s="3">
        <f t="shared" si="579"/>
        <v>-9.788194072303126</v>
      </c>
      <c r="H1177" s="3">
        <f t="shared" si="607"/>
        <v>-2.2863867155081894</v>
      </c>
      <c r="I1177" s="3">
        <f t="shared" si="608"/>
        <v>556.4931711439524</v>
      </c>
      <c r="P1177" s="3" t="str">
        <f t="shared" si="603"/>
        <v xml:space="preserve"> </v>
      </c>
      <c r="Q1177" s="3" t="str">
        <f t="shared" si="586"/>
        <v xml:space="preserve"> </v>
      </c>
      <c r="R1177" s="3" t="str">
        <f t="shared" si="587"/>
        <v xml:space="preserve"> </v>
      </c>
      <c r="S1177" s="3" t="str">
        <f t="shared" si="588"/>
        <v xml:space="preserve"> </v>
      </c>
      <c r="T1177" s="3" t="str">
        <f t="shared" si="589"/>
        <v xml:space="preserve"> </v>
      </c>
      <c r="U1177" s="3" t="str">
        <f t="shared" si="590"/>
        <v xml:space="preserve"> </v>
      </c>
      <c r="V1177" s="3" t="str">
        <f t="shared" si="591"/>
        <v xml:space="preserve"> </v>
      </c>
      <c r="W1177" s="3" t="str">
        <f t="shared" si="592"/>
        <v xml:space="preserve"> </v>
      </c>
      <c r="X1177" s="3" t="str">
        <f t="shared" si="593"/>
        <v xml:space="preserve"> </v>
      </c>
      <c r="Y1177" s="3">
        <f t="shared" si="594"/>
        <v>0</v>
      </c>
      <c r="AA1177" s="16" t="str">
        <f t="shared" si="595"/>
        <v>UprStage</v>
      </c>
      <c r="AC1177" s="3">
        <f t="shared" si="596"/>
        <v>2.3982428571428556</v>
      </c>
      <c r="AD1177" s="3">
        <f t="shared" si="597"/>
        <v>19.801588161411491</v>
      </c>
      <c r="AE1177" s="3">
        <f t="shared" si="598"/>
        <v>2.4246571428571926</v>
      </c>
      <c r="AF1177" s="3">
        <f t="shared" si="600"/>
        <v>11.455876646353975</v>
      </c>
      <c r="AH1177" s="28">
        <f t="shared" si="601"/>
        <v>0.26300000000000001</v>
      </c>
      <c r="AI1177" s="28">
        <f t="shared" si="602"/>
        <v>2.5446900494077322E-4</v>
      </c>
      <c r="AJ1177" s="40">
        <f t="shared" si="599"/>
        <v>1.1455876646353974E-2</v>
      </c>
      <c r="AK1177" s="28"/>
      <c r="AM1177" s="14">
        <f>Rho_Coef0+Rho_Coef1*Solution!I1177+Rho_Coef2*Solution!I1177^2</f>
        <v>0.94767346489994075</v>
      </c>
      <c r="AO1177" s="3" t="str">
        <f t="shared" si="580"/>
        <v xml:space="preserve"> </v>
      </c>
      <c r="AP1177" s="3" t="str">
        <f t="shared" si="581"/>
        <v xml:space="preserve"> </v>
      </c>
      <c r="AQ1177" s="3" t="str">
        <f t="shared" si="582"/>
        <v xml:space="preserve"> </v>
      </c>
      <c r="AR1177" s="3" t="str">
        <f t="shared" si="583"/>
        <v xml:space="preserve"> </v>
      </c>
    </row>
    <row r="1178" spans="1:44">
      <c r="A1178" s="3">
        <f t="shared" si="584"/>
        <v>11.749999999999794</v>
      </c>
      <c r="B1178" s="3">
        <f t="shared" si="604"/>
        <v>0</v>
      </c>
      <c r="C1178" s="3">
        <f t="shared" si="605"/>
        <v>4.8229000000000486</v>
      </c>
      <c r="D1178" s="14">
        <f t="shared" si="585"/>
        <v>2.2991968542539985E-4</v>
      </c>
      <c r="E1178" s="14">
        <f t="shared" si="578"/>
        <v>-0.1123437727139672</v>
      </c>
      <c r="F1178" s="14">
        <f t="shared" si="606"/>
        <v>-0.11211385302854179</v>
      </c>
      <c r="G1178" s="3">
        <f t="shared" si="579"/>
        <v>-9.7865799789511456</v>
      </c>
      <c r="H1178" s="3">
        <f t="shared" si="607"/>
        <v>-2.3842686562312205</v>
      </c>
      <c r="I1178" s="3">
        <f t="shared" si="608"/>
        <v>556.46981794779833</v>
      </c>
      <c r="P1178" s="3" t="str">
        <f t="shared" si="603"/>
        <v xml:space="preserve"> </v>
      </c>
      <c r="Q1178" s="3" t="str">
        <f t="shared" si="586"/>
        <v xml:space="preserve"> </v>
      </c>
      <c r="R1178" s="3" t="str">
        <f t="shared" si="587"/>
        <v xml:space="preserve"> </v>
      </c>
      <c r="S1178" s="3" t="str">
        <f t="shared" si="588"/>
        <v xml:space="preserve"> </v>
      </c>
      <c r="T1178" s="3" t="str">
        <f t="shared" si="589"/>
        <v xml:space="preserve"> </v>
      </c>
      <c r="U1178" s="3" t="str">
        <f t="shared" si="590"/>
        <v xml:space="preserve"> </v>
      </c>
      <c r="V1178" s="3" t="str">
        <f t="shared" si="591"/>
        <v xml:space="preserve"> </v>
      </c>
      <c r="W1178" s="3" t="str">
        <f t="shared" si="592"/>
        <v xml:space="preserve"> </v>
      </c>
      <c r="X1178" s="3" t="str">
        <f t="shared" si="593"/>
        <v xml:space="preserve"> </v>
      </c>
      <c r="Y1178" s="3">
        <f t="shared" si="594"/>
        <v>0</v>
      </c>
      <c r="AA1178" s="16" t="str">
        <f t="shared" si="595"/>
        <v>UprStage</v>
      </c>
      <c r="AC1178" s="3">
        <f t="shared" si="596"/>
        <v>2.3982428571428556</v>
      </c>
      <c r="AD1178" s="3">
        <f t="shared" si="597"/>
        <v>19.801588161411491</v>
      </c>
      <c r="AE1178" s="3">
        <f t="shared" si="598"/>
        <v>2.4246571428571926</v>
      </c>
      <c r="AF1178" s="3">
        <f t="shared" si="600"/>
        <v>11.455876646353975</v>
      </c>
      <c r="AH1178" s="28">
        <f t="shared" si="601"/>
        <v>0.26300000000000001</v>
      </c>
      <c r="AI1178" s="28">
        <f t="shared" si="602"/>
        <v>2.5446900494077322E-4</v>
      </c>
      <c r="AJ1178" s="40">
        <f t="shared" si="599"/>
        <v>1.1455876646353974E-2</v>
      </c>
      <c r="AK1178" s="28"/>
      <c r="AM1178" s="14">
        <f>Rho_Coef0+Rho_Coef1*Solution!I1178+Rho_Coef2*Solution!I1178^2</f>
        <v>0.94767561702872172</v>
      </c>
      <c r="AO1178" s="3" t="str">
        <f t="shared" si="580"/>
        <v xml:space="preserve"> </v>
      </c>
      <c r="AP1178" s="3" t="str">
        <f t="shared" si="581"/>
        <v xml:space="preserve"> </v>
      </c>
      <c r="AQ1178" s="3" t="str">
        <f t="shared" si="582"/>
        <v xml:space="preserve"> </v>
      </c>
      <c r="AR1178" s="3" t="str">
        <f t="shared" si="583"/>
        <v xml:space="preserve"> </v>
      </c>
    </row>
    <row r="1179" spans="1:44">
      <c r="A1179" s="3">
        <f t="shared" si="584"/>
        <v>11.759999999999794</v>
      </c>
      <c r="B1179" s="3">
        <f t="shared" si="604"/>
        <v>0</v>
      </c>
      <c r="C1179" s="3">
        <f t="shared" si="605"/>
        <v>4.8229000000000486</v>
      </c>
      <c r="D1179" s="14">
        <f t="shared" si="585"/>
        <v>2.4918240342824722E-4</v>
      </c>
      <c r="E1179" s="14">
        <f t="shared" si="578"/>
        <v>-0.1123437727139672</v>
      </c>
      <c r="F1179" s="14">
        <f t="shared" si="606"/>
        <v>-0.11209459031053895</v>
      </c>
      <c r="G1179" s="3">
        <f t="shared" si="579"/>
        <v>-9.7848985085061067</v>
      </c>
      <c r="H1179" s="3">
        <f t="shared" si="607"/>
        <v>-2.4821344560207321</v>
      </c>
      <c r="I1179" s="3">
        <f t="shared" si="608"/>
        <v>556.44548601631061</v>
      </c>
      <c r="P1179" s="3" t="str">
        <f t="shared" si="603"/>
        <v xml:space="preserve"> </v>
      </c>
      <c r="Q1179" s="3" t="str">
        <f t="shared" si="586"/>
        <v xml:space="preserve"> </v>
      </c>
      <c r="R1179" s="3" t="str">
        <f t="shared" si="587"/>
        <v xml:space="preserve"> </v>
      </c>
      <c r="S1179" s="3" t="str">
        <f t="shared" si="588"/>
        <v xml:space="preserve"> </v>
      </c>
      <c r="T1179" s="3" t="str">
        <f t="shared" si="589"/>
        <v xml:space="preserve"> </v>
      </c>
      <c r="U1179" s="3" t="str">
        <f t="shared" si="590"/>
        <v xml:space="preserve"> </v>
      </c>
      <c r="V1179" s="3" t="str">
        <f t="shared" si="591"/>
        <v xml:space="preserve"> </v>
      </c>
      <c r="W1179" s="3" t="str">
        <f t="shared" si="592"/>
        <v xml:space="preserve"> </v>
      </c>
      <c r="X1179" s="3" t="str">
        <f t="shared" si="593"/>
        <v xml:space="preserve"> </v>
      </c>
      <c r="Y1179" s="3">
        <f t="shared" si="594"/>
        <v>0</v>
      </c>
      <c r="AA1179" s="16" t="str">
        <f t="shared" si="595"/>
        <v>UprStage</v>
      </c>
      <c r="AC1179" s="3">
        <f t="shared" si="596"/>
        <v>2.3982428571428556</v>
      </c>
      <c r="AD1179" s="3">
        <f t="shared" si="597"/>
        <v>19.801588161411491</v>
      </c>
      <c r="AE1179" s="3">
        <f t="shared" si="598"/>
        <v>2.4246571428571926</v>
      </c>
      <c r="AF1179" s="3">
        <f t="shared" si="600"/>
        <v>11.455876646353975</v>
      </c>
      <c r="AH1179" s="28">
        <f t="shared" si="601"/>
        <v>0.26300000000000001</v>
      </c>
      <c r="AI1179" s="28">
        <f t="shared" si="602"/>
        <v>2.5446900494077322E-4</v>
      </c>
      <c r="AJ1179" s="40">
        <f t="shared" si="599"/>
        <v>1.1455876646353974E-2</v>
      </c>
      <c r="AK1179" s="28"/>
      <c r="AM1179" s="14">
        <f>Rho_Coef0+Rho_Coef1*Solution!I1179+Rho_Coef2*Solution!I1179^2</f>
        <v>0.94767785935743287</v>
      </c>
      <c r="AO1179" s="3" t="str">
        <f t="shared" si="580"/>
        <v xml:space="preserve"> </v>
      </c>
      <c r="AP1179" s="3" t="str">
        <f t="shared" si="581"/>
        <v xml:space="preserve"> </v>
      </c>
      <c r="AQ1179" s="3" t="str">
        <f t="shared" si="582"/>
        <v xml:space="preserve"> </v>
      </c>
      <c r="AR1179" s="3" t="str">
        <f t="shared" si="583"/>
        <v xml:space="preserve"> </v>
      </c>
    </row>
    <row r="1180" spans="1:44">
      <c r="A1180" s="3">
        <f t="shared" si="584"/>
        <v>11.769999999999794</v>
      </c>
      <c r="B1180" s="3">
        <f t="shared" si="604"/>
        <v>0</v>
      </c>
      <c r="C1180" s="3">
        <f t="shared" si="605"/>
        <v>4.8229000000000486</v>
      </c>
      <c r="D1180" s="14">
        <f t="shared" si="585"/>
        <v>2.692164719041938E-4</v>
      </c>
      <c r="E1180" s="14">
        <f t="shared" si="578"/>
        <v>-0.1123437727139672</v>
      </c>
      <c r="F1180" s="14">
        <f t="shared" si="606"/>
        <v>-0.112074556242063</v>
      </c>
      <c r="G1180" s="3">
        <f t="shared" si="579"/>
        <v>-9.7831497057654353</v>
      </c>
      <c r="H1180" s="3">
        <f t="shared" si="607"/>
        <v>-2.5799834411057931</v>
      </c>
      <c r="I1180" s="3">
        <f t="shared" si="608"/>
        <v>556.42017551426511</v>
      </c>
      <c r="P1180" s="3" t="str">
        <f t="shared" si="603"/>
        <v xml:space="preserve"> </v>
      </c>
      <c r="Q1180" s="3" t="str">
        <f t="shared" si="586"/>
        <v xml:space="preserve"> </v>
      </c>
      <c r="R1180" s="3" t="str">
        <f t="shared" si="587"/>
        <v xml:space="preserve"> </v>
      </c>
      <c r="S1180" s="3" t="str">
        <f t="shared" si="588"/>
        <v xml:space="preserve"> </v>
      </c>
      <c r="T1180" s="3" t="str">
        <f t="shared" si="589"/>
        <v xml:space="preserve"> </v>
      </c>
      <c r="U1180" s="3" t="str">
        <f t="shared" si="590"/>
        <v xml:space="preserve"> </v>
      </c>
      <c r="V1180" s="3" t="str">
        <f t="shared" si="591"/>
        <v xml:space="preserve"> </v>
      </c>
      <c r="W1180" s="3" t="str">
        <f t="shared" si="592"/>
        <v xml:space="preserve"> </v>
      </c>
      <c r="X1180" s="3" t="str">
        <f t="shared" si="593"/>
        <v xml:space="preserve"> </v>
      </c>
      <c r="Y1180" s="3">
        <f t="shared" si="594"/>
        <v>0</v>
      </c>
      <c r="AA1180" s="16" t="str">
        <f t="shared" si="595"/>
        <v>UprStage</v>
      </c>
      <c r="AC1180" s="3">
        <f t="shared" si="596"/>
        <v>2.3982428571428556</v>
      </c>
      <c r="AD1180" s="3">
        <f t="shared" si="597"/>
        <v>19.801588161411491</v>
      </c>
      <c r="AE1180" s="3">
        <f t="shared" si="598"/>
        <v>2.4246571428571926</v>
      </c>
      <c r="AF1180" s="3">
        <f t="shared" si="600"/>
        <v>11.455876646353975</v>
      </c>
      <c r="AH1180" s="28">
        <f t="shared" si="601"/>
        <v>0.26300000000000001</v>
      </c>
      <c r="AI1180" s="28">
        <f t="shared" si="602"/>
        <v>2.5446900494077322E-4</v>
      </c>
      <c r="AJ1180" s="40">
        <f t="shared" si="599"/>
        <v>1.1455876646353974E-2</v>
      </c>
      <c r="AK1180" s="28"/>
      <c r="AM1180" s="14">
        <f>Rho_Coef0+Rho_Coef1*Solution!I1180+Rho_Coef2*Solution!I1180^2</f>
        <v>0.94768019187137531</v>
      </c>
      <c r="AO1180" s="3" t="str">
        <f t="shared" si="580"/>
        <v xml:space="preserve"> </v>
      </c>
      <c r="AP1180" s="3" t="str">
        <f t="shared" si="581"/>
        <v xml:space="preserve"> </v>
      </c>
      <c r="AQ1180" s="3" t="str">
        <f t="shared" si="582"/>
        <v xml:space="preserve"> </v>
      </c>
      <c r="AR1180" s="3" t="str">
        <f t="shared" si="583"/>
        <v xml:space="preserve"> </v>
      </c>
    </row>
    <row r="1181" spans="1:44">
      <c r="A1181" s="3">
        <f t="shared" si="584"/>
        <v>11.779999999999793</v>
      </c>
      <c r="B1181" s="3">
        <f t="shared" si="604"/>
        <v>0</v>
      </c>
      <c r="C1181" s="3">
        <f t="shared" si="605"/>
        <v>4.8229000000000486</v>
      </c>
      <c r="D1181" s="14">
        <f t="shared" si="585"/>
        <v>2.9002135692575513E-4</v>
      </c>
      <c r="E1181" s="14">
        <f t="shared" si="578"/>
        <v>-0.1123437727139672</v>
      </c>
      <c r="F1181" s="14">
        <f t="shared" si="606"/>
        <v>-0.11205375135704145</v>
      </c>
      <c r="G1181" s="3">
        <f t="shared" si="579"/>
        <v>-9.7813336173364291</v>
      </c>
      <c r="H1181" s="3">
        <f t="shared" si="607"/>
        <v>-2.6778149381634475</v>
      </c>
      <c r="I1181" s="3">
        <f t="shared" si="608"/>
        <v>556.39388661317321</v>
      </c>
      <c r="P1181" s="3" t="str">
        <f t="shared" si="603"/>
        <v xml:space="preserve"> </v>
      </c>
      <c r="Q1181" s="3" t="str">
        <f t="shared" si="586"/>
        <v xml:space="preserve"> </v>
      </c>
      <c r="R1181" s="3" t="str">
        <f t="shared" si="587"/>
        <v xml:space="preserve"> </v>
      </c>
      <c r="S1181" s="3" t="str">
        <f t="shared" si="588"/>
        <v xml:space="preserve"> </v>
      </c>
      <c r="T1181" s="3" t="str">
        <f t="shared" si="589"/>
        <v xml:space="preserve"> </v>
      </c>
      <c r="U1181" s="3" t="str">
        <f t="shared" si="590"/>
        <v xml:space="preserve"> </v>
      </c>
      <c r="V1181" s="3" t="str">
        <f t="shared" si="591"/>
        <v xml:space="preserve"> </v>
      </c>
      <c r="W1181" s="3" t="str">
        <f t="shared" si="592"/>
        <v xml:space="preserve"> </v>
      </c>
      <c r="X1181" s="3" t="str">
        <f t="shared" si="593"/>
        <v xml:space="preserve"> </v>
      </c>
      <c r="Y1181" s="3">
        <f t="shared" si="594"/>
        <v>0</v>
      </c>
      <c r="AA1181" s="16" t="str">
        <f t="shared" si="595"/>
        <v>UprStage</v>
      </c>
      <c r="AC1181" s="3">
        <f t="shared" si="596"/>
        <v>2.3982428571428556</v>
      </c>
      <c r="AD1181" s="3">
        <f t="shared" si="597"/>
        <v>19.801588161411491</v>
      </c>
      <c r="AE1181" s="3">
        <f t="shared" si="598"/>
        <v>2.4246571428571926</v>
      </c>
      <c r="AF1181" s="3">
        <f t="shared" si="600"/>
        <v>11.455876646353975</v>
      </c>
      <c r="AH1181" s="28">
        <f t="shared" si="601"/>
        <v>0.26300000000000001</v>
      </c>
      <c r="AI1181" s="28">
        <f t="shared" si="602"/>
        <v>2.5446900494077322E-4</v>
      </c>
      <c r="AJ1181" s="40">
        <f t="shared" si="599"/>
        <v>1.1455876646353974E-2</v>
      </c>
      <c r="AK1181" s="28"/>
      <c r="AM1181" s="14">
        <f>Rho_Coef0+Rho_Coef1*Solution!I1181+Rho_Coef2*Solution!I1181^2</f>
        <v>0.94768261455524905</v>
      </c>
      <c r="AO1181" s="3" t="str">
        <f t="shared" si="580"/>
        <v xml:space="preserve"> </v>
      </c>
      <c r="AP1181" s="3" t="str">
        <f t="shared" si="581"/>
        <v xml:space="preserve"> </v>
      </c>
      <c r="AQ1181" s="3" t="str">
        <f t="shared" si="582"/>
        <v xml:space="preserve"> </v>
      </c>
      <c r="AR1181" s="3" t="str">
        <f t="shared" si="583"/>
        <v xml:space="preserve"> </v>
      </c>
    </row>
    <row r="1182" spans="1:44">
      <c r="A1182" s="3">
        <f t="shared" si="584"/>
        <v>11.789999999999793</v>
      </c>
      <c r="B1182" s="3">
        <f t="shared" si="604"/>
        <v>0</v>
      </c>
      <c r="C1182" s="3">
        <f t="shared" si="605"/>
        <v>4.8229000000000486</v>
      </c>
      <c r="D1182" s="14">
        <f t="shared" si="585"/>
        <v>3.1159650386190801E-4</v>
      </c>
      <c r="E1182" s="14">
        <f t="shared" si="578"/>
        <v>-0.1123437727139672</v>
      </c>
      <c r="F1182" s="14">
        <f t="shared" si="606"/>
        <v>-0.11203217621010529</v>
      </c>
      <c r="G1182" s="3">
        <f t="shared" si="579"/>
        <v>-9.7794502916336317</v>
      </c>
      <c r="H1182" s="3">
        <f t="shared" si="607"/>
        <v>-2.7756282743368117</v>
      </c>
      <c r="I1182" s="3">
        <f t="shared" si="608"/>
        <v>556.36661949127699</v>
      </c>
      <c r="P1182" s="3" t="str">
        <f t="shared" si="603"/>
        <v xml:space="preserve"> </v>
      </c>
      <c r="Q1182" s="3" t="str">
        <f t="shared" si="586"/>
        <v xml:space="preserve"> </v>
      </c>
      <c r="R1182" s="3" t="str">
        <f t="shared" si="587"/>
        <v xml:space="preserve"> </v>
      </c>
      <c r="S1182" s="3" t="str">
        <f t="shared" si="588"/>
        <v xml:space="preserve"> </v>
      </c>
      <c r="T1182" s="3" t="str">
        <f t="shared" si="589"/>
        <v xml:space="preserve"> </v>
      </c>
      <c r="U1182" s="3" t="str">
        <f t="shared" si="590"/>
        <v xml:space="preserve"> </v>
      </c>
      <c r="V1182" s="3" t="str">
        <f t="shared" si="591"/>
        <v xml:space="preserve"> </v>
      </c>
      <c r="W1182" s="3" t="str">
        <f t="shared" si="592"/>
        <v xml:space="preserve"> </v>
      </c>
      <c r="X1182" s="3" t="str">
        <f t="shared" si="593"/>
        <v xml:space="preserve"> </v>
      </c>
      <c r="Y1182" s="3">
        <f t="shared" si="594"/>
        <v>0</v>
      </c>
      <c r="AA1182" s="16" t="str">
        <f t="shared" si="595"/>
        <v>UprStage</v>
      </c>
      <c r="AC1182" s="3">
        <f t="shared" si="596"/>
        <v>2.3982428571428556</v>
      </c>
      <c r="AD1182" s="3">
        <f t="shared" si="597"/>
        <v>19.801588161411491</v>
      </c>
      <c r="AE1182" s="3">
        <f t="shared" si="598"/>
        <v>2.4246571428571926</v>
      </c>
      <c r="AF1182" s="3">
        <f t="shared" si="600"/>
        <v>11.455876646353975</v>
      </c>
      <c r="AH1182" s="28">
        <f t="shared" si="601"/>
        <v>0.26300000000000001</v>
      </c>
      <c r="AI1182" s="28">
        <f t="shared" si="602"/>
        <v>2.5446900494077322E-4</v>
      </c>
      <c r="AJ1182" s="40">
        <f t="shared" si="599"/>
        <v>1.1455876646353974E-2</v>
      </c>
      <c r="AK1182" s="28"/>
      <c r="AM1182" s="14">
        <f>Rho_Coef0+Rho_Coef1*Solution!I1182+Rho_Coef2*Solution!I1182^2</f>
        <v>0.94768512739315258</v>
      </c>
      <c r="AO1182" s="3" t="str">
        <f t="shared" si="580"/>
        <v xml:space="preserve"> </v>
      </c>
      <c r="AP1182" s="3" t="str">
        <f t="shared" si="581"/>
        <v xml:space="preserve"> </v>
      </c>
      <c r="AQ1182" s="3" t="str">
        <f t="shared" si="582"/>
        <v xml:space="preserve"> </v>
      </c>
      <c r="AR1182" s="3" t="str">
        <f t="shared" si="583"/>
        <v xml:space="preserve"> </v>
      </c>
    </row>
    <row r="1183" spans="1:44">
      <c r="A1183" s="3">
        <f t="shared" si="584"/>
        <v>11.799999999999793</v>
      </c>
      <c r="B1183" s="3">
        <f t="shared" si="604"/>
        <v>0</v>
      </c>
      <c r="C1183" s="3">
        <f t="shared" si="605"/>
        <v>4.8229000000000486</v>
      </c>
      <c r="D1183" s="14">
        <f t="shared" si="585"/>
        <v>3.3394133740944596E-4</v>
      </c>
      <c r="E1183" s="14">
        <f t="shared" si="578"/>
        <v>-0.1123437727139672</v>
      </c>
      <c r="F1183" s="14">
        <f t="shared" si="606"/>
        <v>-0.11200983137655775</v>
      </c>
      <c r="G1183" s="3">
        <f t="shared" si="579"/>
        <v>-9.7774997788760896</v>
      </c>
      <c r="H1183" s="3">
        <f t="shared" si="607"/>
        <v>-2.8734227772531482</v>
      </c>
      <c r="I1183" s="3">
        <f t="shared" si="608"/>
        <v>556.33837433354472</v>
      </c>
      <c r="P1183" s="3" t="str">
        <f t="shared" si="603"/>
        <v xml:space="preserve"> </v>
      </c>
      <c r="Q1183" s="3" t="str">
        <f t="shared" si="586"/>
        <v xml:space="preserve"> </v>
      </c>
      <c r="R1183" s="3" t="str">
        <f t="shared" si="587"/>
        <v xml:space="preserve"> </v>
      </c>
      <c r="S1183" s="3" t="str">
        <f t="shared" si="588"/>
        <v xml:space="preserve"> </v>
      </c>
      <c r="T1183" s="3" t="str">
        <f t="shared" si="589"/>
        <v xml:space="preserve"> </v>
      </c>
      <c r="U1183" s="3" t="str">
        <f t="shared" si="590"/>
        <v xml:space="preserve"> </v>
      </c>
      <c r="V1183" s="3" t="str">
        <f t="shared" si="591"/>
        <v xml:space="preserve"> </v>
      </c>
      <c r="W1183" s="3" t="str">
        <f t="shared" si="592"/>
        <v xml:space="preserve"> </v>
      </c>
      <c r="X1183" s="3" t="str">
        <f t="shared" si="593"/>
        <v xml:space="preserve"> </v>
      </c>
      <c r="Y1183" s="3">
        <f t="shared" si="594"/>
        <v>0</v>
      </c>
      <c r="AA1183" s="16" t="str">
        <f t="shared" si="595"/>
        <v>UprStage</v>
      </c>
      <c r="AC1183" s="3">
        <f t="shared" si="596"/>
        <v>2.3982428571428556</v>
      </c>
      <c r="AD1183" s="3">
        <f t="shared" si="597"/>
        <v>19.801588161411491</v>
      </c>
      <c r="AE1183" s="3">
        <f t="shared" si="598"/>
        <v>2.4246571428571926</v>
      </c>
      <c r="AF1183" s="3">
        <f t="shared" si="600"/>
        <v>11.455876646353975</v>
      </c>
      <c r="AH1183" s="28">
        <f t="shared" si="601"/>
        <v>0.26300000000000001</v>
      </c>
      <c r="AI1183" s="28">
        <f t="shared" si="602"/>
        <v>2.5446900494077322E-4</v>
      </c>
      <c r="AJ1183" s="40">
        <f t="shared" si="599"/>
        <v>1.1455876646353974E-2</v>
      </c>
      <c r="AK1183" s="28"/>
      <c r="AM1183" s="14">
        <f>Rho_Coef0+Rho_Coef1*Solution!I1183+Rho_Coef2*Solution!I1183^2</f>
        <v>0.94768773036858445</v>
      </c>
      <c r="AO1183" s="3" t="str">
        <f t="shared" si="580"/>
        <v xml:space="preserve"> </v>
      </c>
      <c r="AP1183" s="3" t="str">
        <f t="shared" si="581"/>
        <v xml:space="preserve"> </v>
      </c>
      <c r="AQ1183" s="3" t="str">
        <f t="shared" si="582"/>
        <v xml:space="preserve"> </v>
      </c>
      <c r="AR1183" s="3" t="str">
        <f t="shared" si="583"/>
        <v xml:space="preserve"> </v>
      </c>
    </row>
    <row r="1184" spans="1:44">
      <c r="A1184" s="3">
        <f t="shared" si="584"/>
        <v>11.809999999999793</v>
      </c>
      <c r="B1184" s="3">
        <f t="shared" si="604"/>
        <v>0</v>
      </c>
      <c r="C1184" s="3">
        <f t="shared" si="605"/>
        <v>4.8229000000000486</v>
      </c>
      <c r="D1184" s="14">
        <f t="shared" si="585"/>
        <v>3.5705526162550365E-4</v>
      </c>
      <c r="E1184" s="14">
        <f t="shared" si="578"/>
        <v>-0.1123437727139672</v>
      </c>
      <c r="F1184" s="14">
        <f t="shared" si="606"/>
        <v>-0.11198671745234169</v>
      </c>
      <c r="G1184" s="3">
        <f t="shared" si="579"/>
        <v>-9.7754821310845159</v>
      </c>
      <c r="H1184" s="3">
        <f t="shared" si="607"/>
        <v>-2.971197775041909</v>
      </c>
      <c r="I1184" s="3">
        <f t="shared" si="608"/>
        <v>556.3091513316657</v>
      </c>
      <c r="P1184" s="3" t="str">
        <f t="shared" si="603"/>
        <v xml:space="preserve"> </v>
      </c>
      <c r="Q1184" s="3" t="str">
        <f t="shared" si="586"/>
        <v xml:space="preserve"> </v>
      </c>
      <c r="R1184" s="3" t="str">
        <f t="shared" si="587"/>
        <v xml:space="preserve"> </v>
      </c>
      <c r="S1184" s="3" t="str">
        <f t="shared" si="588"/>
        <v xml:space="preserve"> </v>
      </c>
      <c r="T1184" s="3" t="str">
        <f t="shared" si="589"/>
        <v xml:space="preserve"> </v>
      </c>
      <c r="U1184" s="3" t="str">
        <f t="shared" si="590"/>
        <v xml:space="preserve"> </v>
      </c>
      <c r="V1184" s="3" t="str">
        <f t="shared" si="591"/>
        <v xml:space="preserve"> </v>
      </c>
      <c r="W1184" s="3" t="str">
        <f t="shared" si="592"/>
        <v xml:space="preserve"> </v>
      </c>
      <c r="X1184" s="3" t="str">
        <f t="shared" si="593"/>
        <v xml:space="preserve"> </v>
      </c>
      <c r="Y1184" s="3">
        <f t="shared" si="594"/>
        <v>0</v>
      </c>
      <c r="AA1184" s="16" t="str">
        <f t="shared" si="595"/>
        <v>UprStage</v>
      </c>
      <c r="AC1184" s="3">
        <f t="shared" si="596"/>
        <v>2.3982428571428556</v>
      </c>
      <c r="AD1184" s="3">
        <f t="shared" si="597"/>
        <v>19.801588161411491</v>
      </c>
      <c r="AE1184" s="3">
        <f t="shared" si="598"/>
        <v>2.4246571428571926</v>
      </c>
      <c r="AF1184" s="3">
        <f t="shared" si="600"/>
        <v>11.455876646353975</v>
      </c>
      <c r="AH1184" s="28">
        <f t="shared" si="601"/>
        <v>0.26300000000000001</v>
      </c>
      <c r="AI1184" s="28">
        <f t="shared" si="602"/>
        <v>2.5446900494077322E-4</v>
      </c>
      <c r="AJ1184" s="40">
        <f t="shared" si="599"/>
        <v>1.1455876646353974E-2</v>
      </c>
      <c r="AK1184" s="28"/>
      <c r="AM1184" s="14">
        <f>Rho_Coef0+Rho_Coef1*Solution!I1184+Rho_Coef2*Solution!I1184^2</f>
        <v>0.94769042346444332</v>
      </c>
      <c r="AO1184" s="3" t="str">
        <f t="shared" si="580"/>
        <v xml:space="preserve"> </v>
      </c>
      <c r="AP1184" s="3" t="str">
        <f t="shared" si="581"/>
        <v xml:space="preserve"> </v>
      </c>
      <c r="AQ1184" s="3" t="str">
        <f t="shared" si="582"/>
        <v xml:space="preserve"> </v>
      </c>
      <c r="AR1184" s="3" t="str">
        <f t="shared" si="583"/>
        <v xml:space="preserve"> </v>
      </c>
    </row>
    <row r="1185" spans="1:44">
      <c r="A1185" s="3">
        <f t="shared" si="584"/>
        <v>11.819999999999792</v>
      </c>
      <c r="B1185" s="3">
        <f t="shared" si="604"/>
        <v>0</v>
      </c>
      <c r="C1185" s="3">
        <f t="shared" si="605"/>
        <v>4.8229000000000486</v>
      </c>
      <c r="D1185" s="14">
        <f t="shared" si="585"/>
        <v>3.8093765996124844E-4</v>
      </c>
      <c r="E1185" s="14">
        <f t="shared" si="578"/>
        <v>-0.1123437727139672</v>
      </c>
      <c r="F1185" s="14">
        <f t="shared" si="606"/>
        <v>-0.11196283505400595</v>
      </c>
      <c r="G1185" s="3">
        <f t="shared" si="579"/>
        <v>-9.7733974020783485</v>
      </c>
      <c r="H1185" s="3">
        <f t="shared" si="607"/>
        <v>-3.0689525963527542</v>
      </c>
      <c r="I1185" s="3">
        <f t="shared" si="608"/>
        <v>556.27895068404518</v>
      </c>
      <c r="P1185" s="3" t="str">
        <f t="shared" si="603"/>
        <v xml:space="preserve"> </v>
      </c>
      <c r="Q1185" s="3" t="str">
        <f t="shared" si="586"/>
        <v xml:space="preserve"> </v>
      </c>
      <c r="R1185" s="3" t="str">
        <f t="shared" si="587"/>
        <v xml:space="preserve"> </v>
      </c>
      <c r="S1185" s="3" t="str">
        <f t="shared" si="588"/>
        <v xml:space="preserve"> </v>
      </c>
      <c r="T1185" s="3" t="str">
        <f t="shared" si="589"/>
        <v xml:space="preserve"> </v>
      </c>
      <c r="U1185" s="3" t="str">
        <f t="shared" si="590"/>
        <v xml:space="preserve"> </v>
      </c>
      <c r="V1185" s="3" t="str">
        <f t="shared" si="591"/>
        <v xml:space="preserve"> </v>
      </c>
      <c r="W1185" s="3" t="str">
        <f t="shared" si="592"/>
        <v xml:space="preserve"> </v>
      </c>
      <c r="X1185" s="3" t="str">
        <f t="shared" si="593"/>
        <v xml:space="preserve"> </v>
      </c>
      <c r="Y1185" s="3">
        <f t="shared" si="594"/>
        <v>0</v>
      </c>
      <c r="AA1185" s="16" t="str">
        <f t="shared" si="595"/>
        <v>UprStage</v>
      </c>
      <c r="AC1185" s="3">
        <f t="shared" si="596"/>
        <v>2.3982428571428556</v>
      </c>
      <c r="AD1185" s="3">
        <f t="shared" si="597"/>
        <v>19.801588161411491</v>
      </c>
      <c r="AE1185" s="3">
        <f t="shared" si="598"/>
        <v>2.4246571428571926</v>
      </c>
      <c r="AF1185" s="3">
        <f t="shared" si="600"/>
        <v>11.455876646353975</v>
      </c>
      <c r="AH1185" s="28">
        <f t="shared" si="601"/>
        <v>0.26300000000000001</v>
      </c>
      <c r="AI1185" s="28">
        <f t="shared" si="602"/>
        <v>2.5446900494077322E-4</v>
      </c>
      <c r="AJ1185" s="40">
        <f t="shared" si="599"/>
        <v>1.1455876646353974E-2</v>
      </c>
      <c r="AK1185" s="28"/>
      <c r="AM1185" s="14">
        <f>Rho_Coef0+Rho_Coef1*Solution!I1185+Rho_Coef2*Solution!I1185^2</f>
        <v>0.9476932066630277</v>
      </c>
      <c r="AO1185" s="3" t="str">
        <f t="shared" si="580"/>
        <v xml:space="preserve"> </v>
      </c>
      <c r="AP1185" s="3" t="str">
        <f t="shared" si="581"/>
        <v xml:space="preserve"> </v>
      </c>
      <c r="AQ1185" s="3" t="str">
        <f t="shared" si="582"/>
        <v xml:space="preserve"> </v>
      </c>
      <c r="AR1185" s="3" t="str">
        <f t="shared" si="583"/>
        <v xml:space="preserve"> </v>
      </c>
    </row>
    <row r="1186" spans="1:44">
      <c r="A1186" s="3">
        <f t="shared" si="584"/>
        <v>11.829999999999792</v>
      </c>
      <c r="B1186" s="3">
        <f t="shared" si="604"/>
        <v>0</v>
      </c>
      <c r="C1186" s="3">
        <f t="shared" si="605"/>
        <v>4.8229000000000486</v>
      </c>
      <c r="D1186" s="14">
        <f t="shared" si="585"/>
        <v>4.05587895296736E-4</v>
      </c>
      <c r="E1186" s="14">
        <f t="shared" si="578"/>
        <v>-0.1123437727139672</v>
      </c>
      <c r="F1186" s="14">
        <f t="shared" si="606"/>
        <v>-0.11193818481867046</v>
      </c>
      <c r="G1186" s="3">
        <f t="shared" si="579"/>
        <v>-9.7712456474727034</v>
      </c>
      <c r="H1186" s="3">
        <f t="shared" si="607"/>
        <v>-3.1666865703735376</v>
      </c>
      <c r="I1186" s="3">
        <f t="shared" si="608"/>
        <v>556.24777259579923</v>
      </c>
      <c r="P1186" s="3" t="str">
        <f t="shared" si="603"/>
        <v xml:space="preserve"> </v>
      </c>
      <c r="Q1186" s="3" t="str">
        <f t="shared" si="586"/>
        <v xml:space="preserve"> </v>
      </c>
      <c r="R1186" s="3" t="str">
        <f t="shared" si="587"/>
        <v xml:space="preserve"> </v>
      </c>
      <c r="S1186" s="3" t="str">
        <f t="shared" si="588"/>
        <v xml:space="preserve"> </v>
      </c>
      <c r="T1186" s="3" t="str">
        <f t="shared" si="589"/>
        <v xml:space="preserve"> </v>
      </c>
      <c r="U1186" s="3" t="str">
        <f t="shared" si="590"/>
        <v xml:space="preserve"> </v>
      </c>
      <c r="V1186" s="3" t="str">
        <f t="shared" si="591"/>
        <v xml:space="preserve"> </v>
      </c>
      <c r="W1186" s="3" t="str">
        <f t="shared" si="592"/>
        <v xml:space="preserve"> </v>
      </c>
      <c r="X1186" s="3" t="str">
        <f t="shared" si="593"/>
        <v xml:space="preserve"> </v>
      </c>
      <c r="Y1186" s="3">
        <f t="shared" si="594"/>
        <v>0</v>
      </c>
      <c r="AA1186" s="16" t="str">
        <f t="shared" si="595"/>
        <v>UprStage</v>
      </c>
      <c r="AC1186" s="3">
        <f t="shared" si="596"/>
        <v>2.3982428571428556</v>
      </c>
      <c r="AD1186" s="3">
        <f t="shared" si="597"/>
        <v>19.801588161411491</v>
      </c>
      <c r="AE1186" s="3">
        <f t="shared" si="598"/>
        <v>2.4246571428571926</v>
      </c>
      <c r="AF1186" s="3">
        <f t="shared" si="600"/>
        <v>11.455876646353975</v>
      </c>
      <c r="AH1186" s="28">
        <f t="shared" si="601"/>
        <v>0.26300000000000001</v>
      </c>
      <c r="AI1186" s="28">
        <f t="shared" si="602"/>
        <v>2.5446900494077322E-4</v>
      </c>
      <c r="AJ1186" s="40">
        <f t="shared" si="599"/>
        <v>1.1455876646353974E-2</v>
      </c>
      <c r="AK1186" s="28"/>
      <c r="AM1186" s="14">
        <f>Rho_Coef0+Rho_Coef1*Solution!I1186+Rho_Coef2*Solution!I1186^2</f>
        <v>0.94769607994603755</v>
      </c>
      <c r="AO1186" s="3" t="str">
        <f t="shared" si="580"/>
        <v xml:space="preserve"> </v>
      </c>
      <c r="AP1186" s="3" t="str">
        <f t="shared" si="581"/>
        <v xml:space="preserve"> </v>
      </c>
      <c r="AQ1186" s="3" t="str">
        <f t="shared" si="582"/>
        <v xml:space="preserve"> </v>
      </c>
      <c r="AR1186" s="3" t="str">
        <f t="shared" si="583"/>
        <v xml:space="preserve"> </v>
      </c>
    </row>
    <row r="1187" spans="1:44">
      <c r="A1187" s="3">
        <f t="shared" si="584"/>
        <v>11.839999999999792</v>
      </c>
      <c r="B1187" s="3">
        <f t="shared" si="604"/>
        <v>0</v>
      </c>
      <c r="C1187" s="3">
        <f t="shared" si="605"/>
        <v>4.8229000000000486</v>
      </c>
      <c r="D1187" s="14">
        <f t="shared" si="585"/>
        <v>4.3100530997692551E-4</v>
      </c>
      <c r="E1187" s="14">
        <f t="shared" si="578"/>
        <v>-0.1123437727139672</v>
      </c>
      <c r="F1187" s="14">
        <f t="shared" si="606"/>
        <v>-0.11191276740399027</v>
      </c>
      <c r="G1187" s="3">
        <f t="shared" si="579"/>
        <v>-9.7690269246752397</v>
      </c>
      <c r="H1187" s="3">
        <f t="shared" si="607"/>
        <v>-3.2643990268482646</v>
      </c>
      <c r="I1187" s="3">
        <f t="shared" si="608"/>
        <v>556.21561727874928</v>
      </c>
      <c r="P1187" s="3" t="str">
        <f t="shared" si="603"/>
        <v xml:space="preserve"> </v>
      </c>
      <c r="Q1187" s="3" t="str">
        <f t="shared" si="586"/>
        <v xml:space="preserve"> </v>
      </c>
      <c r="R1187" s="3" t="str">
        <f t="shared" si="587"/>
        <v xml:space="preserve"> </v>
      </c>
      <c r="S1187" s="3" t="str">
        <f t="shared" si="588"/>
        <v xml:space="preserve"> </v>
      </c>
      <c r="T1187" s="3" t="str">
        <f t="shared" si="589"/>
        <v xml:space="preserve"> </v>
      </c>
      <c r="U1187" s="3" t="str">
        <f t="shared" si="590"/>
        <v xml:space="preserve"> </v>
      </c>
      <c r="V1187" s="3" t="str">
        <f t="shared" si="591"/>
        <v xml:space="preserve"> </v>
      </c>
      <c r="W1187" s="3" t="str">
        <f t="shared" si="592"/>
        <v xml:space="preserve"> </v>
      </c>
      <c r="X1187" s="3" t="str">
        <f t="shared" si="593"/>
        <v xml:space="preserve"> </v>
      </c>
      <c r="Y1187" s="3">
        <f t="shared" si="594"/>
        <v>0</v>
      </c>
      <c r="AA1187" s="16" t="str">
        <f t="shared" si="595"/>
        <v>UprStage</v>
      </c>
      <c r="AC1187" s="3">
        <f t="shared" si="596"/>
        <v>2.3982428571428556</v>
      </c>
      <c r="AD1187" s="3">
        <f t="shared" si="597"/>
        <v>19.801588161411491</v>
      </c>
      <c r="AE1187" s="3">
        <f t="shared" si="598"/>
        <v>2.4246571428571926</v>
      </c>
      <c r="AF1187" s="3">
        <f t="shared" si="600"/>
        <v>11.455876646353975</v>
      </c>
      <c r="AH1187" s="28">
        <f t="shared" si="601"/>
        <v>0.26300000000000001</v>
      </c>
      <c r="AI1187" s="28">
        <f t="shared" si="602"/>
        <v>2.5446900494077322E-4</v>
      </c>
      <c r="AJ1187" s="40">
        <f t="shared" si="599"/>
        <v>1.1455876646353974E-2</v>
      </c>
      <c r="AK1187" s="28"/>
      <c r="AM1187" s="14">
        <f>Rho_Coef0+Rho_Coef1*Solution!I1187+Rho_Coef2*Solution!I1187^2</f>
        <v>0.94769904329457411</v>
      </c>
      <c r="AO1187" s="3" t="str">
        <f t="shared" si="580"/>
        <v xml:space="preserve"> </v>
      </c>
      <c r="AP1187" s="3" t="str">
        <f t="shared" si="581"/>
        <v xml:space="preserve"> </v>
      </c>
      <c r="AQ1187" s="3" t="str">
        <f t="shared" si="582"/>
        <v xml:space="preserve"> </v>
      </c>
      <c r="AR1187" s="3" t="str">
        <f t="shared" si="583"/>
        <v xml:space="preserve"> </v>
      </c>
    </row>
    <row r="1188" spans="1:44">
      <c r="A1188" s="3">
        <f t="shared" si="584"/>
        <v>11.849999999999792</v>
      </c>
      <c r="B1188" s="3">
        <f t="shared" si="604"/>
        <v>0</v>
      </c>
      <c r="C1188" s="3">
        <f t="shared" si="605"/>
        <v>4.8229000000000486</v>
      </c>
      <c r="D1188" s="14">
        <f t="shared" si="585"/>
        <v>4.5718922584885203E-4</v>
      </c>
      <c r="E1188" s="14">
        <f t="shared" si="578"/>
        <v>-0.1123437727139672</v>
      </c>
      <c r="F1188" s="14">
        <f t="shared" si="606"/>
        <v>-0.11188658348811835</v>
      </c>
      <c r="G1188" s="3">
        <f t="shared" si="579"/>
        <v>-9.7667412928829105</v>
      </c>
      <c r="H1188" s="3">
        <f t="shared" si="607"/>
        <v>-3.3620892960950171</v>
      </c>
      <c r="I1188" s="3">
        <f t="shared" si="608"/>
        <v>556.18248495141609</v>
      </c>
      <c r="P1188" s="3" t="str">
        <f t="shared" si="603"/>
        <v xml:space="preserve"> </v>
      </c>
      <c r="Q1188" s="3" t="str">
        <f t="shared" si="586"/>
        <v xml:space="preserve"> </v>
      </c>
      <c r="R1188" s="3" t="str">
        <f t="shared" si="587"/>
        <v xml:space="preserve"> </v>
      </c>
      <c r="S1188" s="3" t="str">
        <f t="shared" si="588"/>
        <v xml:space="preserve"> </v>
      </c>
      <c r="T1188" s="3" t="str">
        <f t="shared" si="589"/>
        <v xml:space="preserve"> </v>
      </c>
      <c r="U1188" s="3" t="str">
        <f t="shared" si="590"/>
        <v xml:space="preserve"> </v>
      </c>
      <c r="V1188" s="3" t="str">
        <f t="shared" si="591"/>
        <v xml:space="preserve"> </v>
      </c>
      <c r="W1188" s="3" t="str">
        <f t="shared" si="592"/>
        <v xml:space="preserve"> </v>
      </c>
      <c r="X1188" s="3" t="str">
        <f t="shared" si="593"/>
        <v xml:space="preserve"> </v>
      </c>
      <c r="Y1188" s="3">
        <f t="shared" si="594"/>
        <v>0</v>
      </c>
      <c r="AA1188" s="16" t="str">
        <f t="shared" si="595"/>
        <v>UprStage</v>
      </c>
      <c r="AC1188" s="3">
        <f t="shared" si="596"/>
        <v>2.3982428571428556</v>
      </c>
      <c r="AD1188" s="3">
        <f t="shared" si="597"/>
        <v>19.801588161411491</v>
      </c>
      <c r="AE1188" s="3">
        <f t="shared" si="598"/>
        <v>2.4246571428571926</v>
      </c>
      <c r="AF1188" s="3">
        <f t="shared" si="600"/>
        <v>11.455876646353975</v>
      </c>
      <c r="AH1188" s="28">
        <f t="shared" si="601"/>
        <v>0.26300000000000001</v>
      </c>
      <c r="AI1188" s="28">
        <f t="shared" si="602"/>
        <v>2.5446900494077322E-4</v>
      </c>
      <c r="AJ1188" s="40">
        <f t="shared" si="599"/>
        <v>1.1455876646353974E-2</v>
      </c>
      <c r="AK1188" s="28"/>
      <c r="AM1188" s="14">
        <f>Rho_Coef0+Rho_Coef1*Solution!I1188+Rho_Coef2*Solution!I1188^2</f>
        <v>0.94770209668914029</v>
      </c>
      <c r="AO1188" s="3" t="str">
        <f t="shared" si="580"/>
        <v xml:space="preserve"> </v>
      </c>
      <c r="AP1188" s="3" t="str">
        <f t="shared" si="581"/>
        <v xml:space="preserve"> </v>
      </c>
      <c r="AQ1188" s="3" t="str">
        <f t="shared" si="582"/>
        <v xml:space="preserve"> </v>
      </c>
      <c r="AR1188" s="3" t="str">
        <f t="shared" si="583"/>
        <v xml:space="preserve"> </v>
      </c>
    </row>
    <row r="1189" spans="1:44">
      <c r="A1189" s="3">
        <f t="shared" si="584"/>
        <v>11.859999999999792</v>
      </c>
      <c r="B1189" s="3">
        <f t="shared" si="604"/>
        <v>0</v>
      </c>
      <c r="C1189" s="3">
        <f t="shared" si="605"/>
        <v>4.8229000000000486</v>
      </c>
      <c r="D1189" s="14">
        <f t="shared" si="585"/>
        <v>4.8413894429995144E-4</v>
      </c>
      <c r="E1189" s="14">
        <f t="shared" si="578"/>
        <v>-0.1123437727139672</v>
      </c>
      <c r="F1189" s="14">
        <f t="shared" si="606"/>
        <v>-0.11185963376966725</v>
      </c>
      <c r="G1189" s="3">
        <f t="shared" si="579"/>
        <v>-9.7643888130786092</v>
      </c>
      <c r="H1189" s="3">
        <f t="shared" si="607"/>
        <v>-3.4597567090238464</v>
      </c>
      <c r="I1189" s="3">
        <f t="shared" si="608"/>
        <v>556.14837583901453</v>
      </c>
      <c r="P1189" s="3" t="str">
        <f t="shared" si="603"/>
        <v xml:space="preserve"> </v>
      </c>
      <c r="Q1189" s="3" t="str">
        <f t="shared" si="586"/>
        <v xml:space="preserve"> </v>
      </c>
      <c r="R1189" s="3" t="str">
        <f t="shared" si="587"/>
        <v xml:space="preserve"> </v>
      </c>
      <c r="S1189" s="3" t="str">
        <f t="shared" si="588"/>
        <v xml:space="preserve"> </v>
      </c>
      <c r="T1189" s="3" t="str">
        <f t="shared" si="589"/>
        <v xml:space="preserve"> </v>
      </c>
      <c r="U1189" s="3" t="str">
        <f t="shared" si="590"/>
        <v xml:space="preserve"> </v>
      </c>
      <c r="V1189" s="3" t="str">
        <f t="shared" si="591"/>
        <v xml:space="preserve"> </v>
      </c>
      <c r="W1189" s="3" t="str">
        <f t="shared" si="592"/>
        <v xml:space="preserve"> </v>
      </c>
      <c r="X1189" s="3" t="str">
        <f t="shared" si="593"/>
        <v xml:space="preserve"> </v>
      </c>
      <c r="Y1189" s="3">
        <f t="shared" si="594"/>
        <v>0</v>
      </c>
      <c r="AA1189" s="16" t="str">
        <f t="shared" si="595"/>
        <v>UprStage</v>
      </c>
      <c r="AC1189" s="3">
        <f t="shared" si="596"/>
        <v>2.3982428571428556</v>
      </c>
      <c r="AD1189" s="3">
        <f t="shared" si="597"/>
        <v>19.801588161411491</v>
      </c>
      <c r="AE1189" s="3">
        <f t="shared" si="598"/>
        <v>2.4246571428571926</v>
      </c>
      <c r="AF1189" s="3">
        <f t="shared" si="600"/>
        <v>11.455876646353975</v>
      </c>
      <c r="AH1189" s="28">
        <f t="shared" si="601"/>
        <v>0.26300000000000001</v>
      </c>
      <c r="AI1189" s="28">
        <f t="shared" si="602"/>
        <v>2.5446900494077322E-4</v>
      </c>
      <c r="AJ1189" s="40">
        <f t="shared" si="599"/>
        <v>1.1455876646353974E-2</v>
      </c>
      <c r="AK1189" s="28"/>
      <c r="AM1189" s="14">
        <f>Rho_Coef0+Rho_Coef1*Solution!I1189+Rho_Coef2*Solution!I1189^2</f>
        <v>0.94770524010964163</v>
      </c>
      <c r="AO1189" s="3" t="str">
        <f t="shared" si="580"/>
        <v xml:space="preserve"> </v>
      </c>
      <c r="AP1189" s="3" t="str">
        <f t="shared" si="581"/>
        <v xml:space="preserve"> </v>
      </c>
      <c r="AQ1189" s="3" t="str">
        <f t="shared" si="582"/>
        <v xml:space="preserve"> </v>
      </c>
      <c r="AR1189" s="3" t="str">
        <f t="shared" si="583"/>
        <v xml:space="preserve"> </v>
      </c>
    </row>
    <row r="1190" spans="1:44">
      <c r="A1190" s="3">
        <f t="shared" si="584"/>
        <v>11.869999999999791</v>
      </c>
      <c r="B1190" s="3">
        <f t="shared" si="604"/>
        <v>0</v>
      </c>
      <c r="C1190" s="3">
        <f t="shared" si="605"/>
        <v>4.8229000000000486</v>
      </c>
      <c r="D1190" s="14">
        <f t="shared" si="585"/>
        <v>5.118537462975364E-4</v>
      </c>
      <c r="E1190" s="14">
        <f t="shared" si="578"/>
        <v>-0.1123437727139672</v>
      </c>
      <c r="F1190" s="14">
        <f t="shared" si="606"/>
        <v>-0.11183191896766967</v>
      </c>
      <c r="G1190" s="3">
        <f t="shared" si="579"/>
        <v>-9.7619695480277429</v>
      </c>
      <c r="H1190" s="3">
        <f t="shared" si="607"/>
        <v>-3.5574005971546323</v>
      </c>
      <c r="I1190" s="3">
        <f t="shared" si="608"/>
        <v>556.1132901734469</v>
      </c>
      <c r="P1190" s="3" t="str">
        <f t="shared" si="603"/>
        <v xml:space="preserve"> </v>
      </c>
      <c r="Q1190" s="3" t="str">
        <f t="shared" si="586"/>
        <v xml:space="preserve"> </v>
      </c>
      <c r="R1190" s="3" t="str">
        <f t="shared" si="587"/>
        <v xml:space="preserve"> </v>
      </c>
      <c r="S1190" s="3" t="str">
        <f t="shared" si="588"/>
        <v xml:space="preserve"> </v>
      </c>
      <c r="T1190" s="3" t="str">
        <f t="shared" si="589"/>
        <v xml:space="preserve"> </v>
      </c>
      <c r="U1190" s="3" t="str">
        <f t="shared" si="590"/>
        <v xml:space="preserve"> </v>
      </c>
      <c r="V1190" s="3" t="str">
        <f t="shared" si="591"/>
        <v xml:space="preserve"> </v>
      </c>
      <c r="W1190" s="3" t="str">
        <f t="shared" si="592"/>
        <v xml:space="preserve"> </v>
      </c>
      <c r="X1190" s="3" t="str">
        <f t="shared" si="593"/>
        <v xml:space="preserve"> </v>
      </c>
      <c r="Y1190" s="3">
        <f t="shared" si="594"/>
        <v>0</v>
      </c>
      <c r="AA1190" s="16" t="str">
        <f t="shared" si="595"/>
        <v>UprStage</v>
      </c>
      <c r="AC1190" s="3">
        <f t="shared" si="596"/>
        <v>2.3982428571428556</v>
      </c>
      <c r="AD1190" s="3">
        <f t="shared" si="597"/>
        <v>19.801588161411491</v>
      </c>
      <c r="AE1190" s="3">
        <f t="shared" si="598"/>
        <v>2.4246571428571926</v>
      </c>
      <c r="AF1190" s="3">
        <f t="shared" si="600"/>
        <v>11.455876646353975</v>
      </c>
      <c r="AH1190" s="28">
        <f t="shared" si="601"/>
        <v>0.26300000000000001</v>
      </c>
      <c r="AI1190" s="28">
        <f t="shared" si="602"/>
        <v>2.5446900494077322E-4</v>
      </c>
      <c r="AJ1190" s="40">
        <f t="shared" si="599"/>
        <v>1.1455876646353974E-2</v>
      </c>
      <c r="AK1190" s="28"/>
      <c r="AM1190" s="14">
        <f>Rho_Coef0+Rho_Coef1*Solution!I1190+Rho_Coef2*Solution!I1190^2</f>
        <v>0.94770847353538656</v>
      </c>
      <c r="AO1190" s="3" t="str">
        <f t="shared" si="580"/>
        <v xml:space="preserve"> </v>
      </c>
      <c r="AP1190" s="3" t="str">
        <f t="shared" si="581"/>
        <v xml:space="preserve"> </v>
      </c>
      <c r="AQ1190" s="3" t="str">
        <f t="shared" si="582"/>
        <v xml:space="preserve"> </v>
      </c>
      <c r="AR1190" s="3" t="str">
        <f t="shared" si="583"/>
        <v xml:space="preserve"> </v>
      </c>
    </row>
    <row r="1191" spans="1:44">
      <c r="A1191" s="3">
        <f t="shared" si="584"/>
        <v>11.879999999999791</v>
      </c>
      <c r="B1191" s="3">
        <f t="shared" si="604"/>
        <v>0</v>
      </c>
      <c r="C1191" s="3">
        <f t="shared" si="605"/>
        <v>4.8229000000000486</v>
      </c>
      <c r="D1191" s="14">
        <f t="shared" si="585"/>
        <v>5.4033289242941577E-4</v>
      </c>
      <c r="E1191" s="14">
        <f t="shared" si="578"/>
        <v>-0.1123437727139672</v>
      </c>
      <c r="F1191" s="14">
        <f t="shared" si="606"/>
        <v>-0.11180343982153779</v>
      </c>
      <c r="G1191" s="3">
        <f t="shared" si="579"/>
        <v>-9.7594835622746618</v>
      </c>
      <c r="H1191" s="3">
        <f t="shared" si="607"/>
        <v>-3.6550202926349096</v>
      </c>
      <c r="I1191" s="3">
        <f t="shared" si="608"/>
        <v>556.07722819329729</v>
      </c>
      <c r="P1191" s="3" t="str">
        <f t="shared" si="603"/>
        <v xml:space="preserve"> </v>
      </c>
      <c r="Q1191" s="3" t="str">
        <f t="shared" si="586"/>
        <v xml:space="preserve"> </v>
      </c>
      <c r="R1191" s="3" t="str">
        <f t="shared" si="587"/>
        <v xml:space="preserve"> </v>
      </c>
      <c r="S1191" s="3" t="str">
        <f t="shared" si="588"/>
        <v xml:space="preserve"> </v>
      </c>
      <c r="T1191" s="3" t="str">
        <f t="shared" si="589"/>
        <v xml:space="preserve"> </v>
      </c>
      <c r="U1191" s="3" t="str">
        <f t="shared" si="590"/>
        <v xml:space="preserve"> </v>
      </c>
      <c r="V1191" s="3" t="str">
        <f t="shared" si="591"/>
        <v xml:space="preserve"> </v>
      </c>
      <c r="W1191" s="3" t="str">
        <f t="shared" si="592"/>
        <v xml:space="preserve"> </v>
      </c>
      <c r="X1191" s="3" t="str">
        <f t="shared" si="593"/>
        <v xml:space="preserve"> </v>
      </c>
      <c r="Y1191" s="3">
        <f t="shared" si="594"/>
        <v>0</v>
      </c>
      <c r="AA1191" s="16" t="str">
        <f t="shared" si="595"/>
        <v>UprStage</v>
      </c>
      <c r="AC1191" s="3">
        <f t="shared" si="596"/>
        <v>2.3982428571428556</v>
      </c>
      <c r="AD1191" s="3">
        <f t="shared" si="597"/>
        <v>19.801588161411491</v>
      </c>
      <c r="AE1191" s="3">
        <f t="shared" si="598"/>
        <v>2.4246571428571926</v>
      </c>
      <c r="AF1191" s="3">
        <f t="shared" si="600"/>
        <v>11.455876646353975</v>
      </c>
      <c r="AH1191" s="28">
        <f t="shared" si="601"/>
        <v>0.26300000000000001</v>
      </c>
      <c r="AI1191" s="28">
        <f t="shared" si="602"/>
        <v>2.5446900494077322E-4</v>
      </c>
      <c r="AJ1191" s="40">
        <f t="shared" si="599"/>
        <v>1.1455876646353974E-2</v>
      </c>
      <c r="AK1191" s="28"/>
      <c r="AM1191" s="14">
        <f>Rho_Coef0+Rho_Coef1*Solution!I1191+Rho_Coef2*Solution!I1191^2</f>
        <v>0.94771179694508689</v>
      </c>
      <c r="AO1191" s="3" t="str">
        <f t="shared" si="580"/>
        <v xml:space="preserve"> </v>
      </c>
      <c r="AP1191" s="3" t="str">
        <f t="shared" si="581"/>
        <v xml:space="preserve"> </v>
      </c>
      <c r="AQ1191" s="3" t="str">
        <f t="shared" si="582"/>
        <v xml:space="preserve"> </v>
      </c>
      <c r="AR1191" s="3" t="str">
        <f t="shared" si="583"/>
        <v xml:space="preserve"> </v>
      </c>
    </row>
    <row r="1192" spans="1:44">
      <c r="A1192" s="3">
        <f t="shared" si="584"/>
        <v>11.889999999999791</v>
      </c>
      <c r="B1192" s="3">
        <f t="shared" si="604"/>
        <v>0</v>
      </c>
      <c r="C1192" s="3">
        <f t="shared" si="605"/>
        <v>4.8229000000000486</v>
      </c>
      <c r="D1192" s="14">
        <f t="shared" si="585"/>
        <v>5.6957562294565741E-4</v>
      </c>
      <c r="E1192" s="14">
        <f t="shared" si="578"/>
        <v>-0.1123437727139672</v>
      </c>
      <c r="F1192" s="14">
        <f t="shared" si="606"/>
        <v>-0.11177419709102154</v>
      </c>
      <c r="G1192" s="3">
        <f t="shared" si="579"/>
        <v>-9.7569309221390377</v>
      </c>
      <c r="H1192" s="3">
        <f t="shared" si="607"/>
        <v>-3.7526151282576561</v>
      </c>
      <c r="I1192" s="3">
        <f t="shared" si="608"/>
        <v>556.04019014382482</v>
      </c>
      <c r="P1192" s="3" t="str">
        <f t="shared" si="603"/>
        <v xml:space="preserve"> </v>
      </c>
      <c r="Q1192" s="3" t="str">
        <f t="shared" si="586"/>
        <v xml:space="preserve"> </v>
      </c>
      <c r="R1192" s="3" t="str">
        <f t="shared" si="587"/>
        <v xml:space="preserve"> </v>
      </c>
      <c r="S1192" s="3" t="str">
        <f t="shared" si="588"/>
        <v xml:space="preserve"> </v>
      </c>
      <c r="T1192" s="3" t="str">
        <f t="shared" si="589"/>
        <v xml:space="preserve"> </v>
      </c>
      <c r="U1192" s="3" t="str">
        <f t="shared" si="590"/>
        <v xml:space="preserve"> </v>
      </c>
      <c r="V1192" s="3" t="str">
        <f t="shared" si="591"/>
        <v xml:space="preserve"> </v>
      </c>
      <c r="W1192" s="3" t="str">
        <f t="shared" si="592"/>
        <v xml:space="preserve"> </v>
      </c>
      <c r="X1192" s="3" t="str">
        <f t="shared" si="593"/>
        <v xml:space="preserve"> </v>
      </c>
      <c r="Y1192" s="3">
        <f t="shared" si="594"/>
        <v>0</v>
      </c>
      <c r="AA1192" s="16" t="str">
        <f t="shared" si="595"/>
        <v>UprStage</v>
      </c>
      <c r="AC1192" s="3">
        <f t="shared" si="596"/>
        <v>2.3982428571428556</v>
      </c>
      <c r="AD1192" s="3">
        <f t="shared" si="597"/>
        <v>19.801588161411491</v>
      </c>
      <c r="AE1192" s="3">
        <f t="shared" si="598"/>
        <v>2.4246571428571926</v>
      </c>
      <c r="AF1192" s="3">
        <f t="shared" si="600"/>
        <v>11.455876646353975</v>
      </c>
      <c r="AH1192" s="28">
        <f t="shared" si="601"/>
        <v>0.26300000000000001</v>
      </c>
      <c r="AI1192" s="28">
        <f t="shared" si="602"/>
        <v>2.5446900494077322E-4</v>
      </c>
      <c r="AJ1192" s="40">
        <f t="shared" si="599"/>
        <v>1.1455876646353974E-2</v>
      </c>
      <c r="AK1192" s="28"/>
      <c r="AM1192" s="14">
        <f>Rho_Coef0+Rho_Coef1*Solution!I1192+Rho_Coef2*Solution!I1192^2</f>
        <v>0.94771521031685857</v>
      </c>
      <c r="AO1192" s="3" t="str">
        <f t="shared" si="580"/>
        <v xml:space="preserve"> </v>
      </c>
      <c r="AP1192" s="3" t="str">
        <f t="shared" si="581"/>
        <v xml:space="preserve"> </v>
      </c>
      <c r="AQ1192" s="3" t="str">
        <f t="shared" si="582"/>
        <v xml:space="preserve"> </v>
      </c>
      <c r="AR1192" s="3" t="str">
        <f t="shared" si="583"/>
        <v xml:space="preserve"> </v>
      </c>
    </row>
    <row r="1193" spans="1:44">
      <c r="A1193" s="3">
        <f t="shared" si="584"/>
        <v>11.899999999999791</v>
      </c>
      <c r="B1193" s="3">
        <f t="shared" si="604"/>
        <v>0</v>
      </c>
      <c r="C1193" s="3">
        <f t="shared" si="605"/>
        <v>4.8229000000000486</v>
      </c>
      <c r="D1193" s="14">
        <f t="shared" si="585"/>
        <v>5.9958115780148755E-4</v>
      </c>
      <c r="E1193" s="14">
        <f t="shared" si="578"/>
        <v>-0.1123437727139672</v>
      </c>
      <c r="F1193" s="14">
        <f t="shared" si="606"/>
        <v>-0.11174419155616572</v>
      </c>
      <c r="G1193" s="3">
        <f t="shared" si="579"/>
        <v>-9.7543116957121025</v>
      </c>
      <c r="H1193" s="3">
        <f t="shared" si="607"/>
        <v>-3.8501844374790464</v>
      </c>
      <c r="I1193" s="3">
        <f t="shared" si="608"/>
        <v>556.00217627695747</v>
      </c>
      <c r="P1193" s="3" t="str">
        <f t="shared" si="603"/>
        <v xml:space="preserve"> </v>
      </c>
      <c r="Q1193" s="3" t="str">
        <f t="shared" si="586"/>
        <v xml:space="preserve"> </v>
      </c>
      <c r="R1193" s="3" t="str">
        <f t="shared" si="587"/>
        <v xml:space="preserve"> </v>
      </c>
      <c r="S1193" s="3" t="str">
        <f t="shared" si="588"/>
        <v xml:space="preserve"> </v>
      </c>
      <c r="T1193" s="3" t="str">
        <f t="shared" si="589"/>
        <v xml:space="preserve"> </v>
      </c>
      <c r="U1193" s="3" t="str">
        <f t="shared" si="590"/>
        <v xml:space="preserve"> </v>
      </c>
      <c r="V1193" s="3" t="str">
        <f t="shared" si="591"/>
        <v xml:space="preserve"> </v>
      </c>
      <c r="W1193" s="3" t="str">
        <f t="shared" si="592"/>
        <v xml:space="preserve"> </v>
      </c>
      <c r="X1193" s="3" t="str">
        <f t="shared" si="593"/>
        <v xml:space="preserve"> </v>
      </c>
      <c r="Y1193" s="3">
        <f t="shared" si="594"/>
        <v>0</v>
      </c>
      <c r="AA1193" s="16" t="str">
        <f t="shared" si="595"/>
        <v>UprStage</v>
      </c>
      <c r="AC1193" s="3">
        <f t="shared" si="596"/>
        <v>2.3982428571428556</v>
      </c>
      <c r="AD1193" s="3">
        <f t="shared" si="597"/>
        <v>19.801588161411491</v>
      </c>
      <c r="AE1193" s="3">
        <f t="shared" si="598"/>
        <v>2.4246571428571926</v>
      </c>
      <c r="AF1193" s="3">
        <f t="shared" si="600"/>
        <v>11.455876646353975</v>
      </c>
      <c r="AH1193" s="28">
        <f t="shared" si="601"/>
        <v>0.26300000000000001</v>
      </c>
      <c r="AI1193" s="28">
        <f t="shared" si="602"/>
        <v>2.5446900494077322E-4</v>
      </c>
      <c r="AJ1193" s="40">
        <f t="shared" si="599"/>
        <v>1.1455876646353974E-2</v>
      </c>
      <c r="AK1193" s="28"/>
      <c r="AM1193" s="14">
        <f>Rho_Coef0+Rho_Coef1*Solution!I1193+Rho_Coef2*Solution!I1193^2</f>
        <v>0.94771871362822224</v>
      </c>
      <c r="AO1193" s="3" t="str">
        <f t="shared" si="580"/>
        <v xml:space="preserve"> </v>
      </c>
      <c r="AP1193" s="3" t="str">
        <f t="shared" si="581"/>
        <v xml:space="preserve"> </v>
      </c>
      <c r="AQ1193" s="3" t="str">
        <f t="shared" si="582"/>
        <v xml:space="preserve"> </v>
      </c>
      <c r="AR1193" s="3" t="str">
        <f t="shared" si="583"/>
        <v xml:space="preserve"> </v>
      </c>
    </row>
    <row r="1194" spans="1:44">
      <c r="A1194" s="3">
        <f t="shared" si="584"/>
        <v>11.909999999999791</v>
      </c>
      <c r="B1194" s="3">
        <f t="shared" si="604"/>
        <v>0</v>
      </c>
      <c r="C1194" s="3">
        <f t="shared" si="605"/>
        <v>4.8229000000000486</v>
      </c>
      <c r="D1194" s="14">
        <f t="shared" si="585"/>
        <v>6.3034869670132562E-4</v>
      </c>
      <c r="E1194" s="14">
        <f t="shared" si="578"/>
        <v>-0.1123437727139672</v>
      </c>
      <c r="F1194" s="14">
        <f t="shared" si="606"/>
        <v>-0.11171342401726587</v>
      </c>
      <c r="G1194" s="3">
        <f t="shared" si="579"/>
        <v>-9.7516259528528142</v>
      </c>
      <c r="H1194" s="3">
        <f t="shared" si="607"/>
        <v>-3.9477275544361676</v>
      </c>
      <c r="I1194" s="3">
        <f t="shared" si="608"/>
        <v>555.96318685128506</v>
      </c>
      <c r="P1194" s="3" t="str">
        <f t="shared" si="603"/>
        <v xml:space="preserve"> </v>
      </c>
      <c r="Q1194" s="3" t="str">
        <f t="shared" si="586"/>
        <v xml:space="preserve"> </v>
      </c>
      <c r="R1194" s="3" t="str">
        <f t="shared" si="587"/>
        <v xml:space="preserve"> </v>
      </c>
      <c r="S1194" s="3" t="str">
        <f t="shared" si="588"/>
        <v xml:space="preserve"> </v>
      </c>
      <c r="T1194" s="3" t="str">
        <f t="shared" si="589"/>
        <v xml:space="preserve"> </v>
      </c>
      <c r="U1194" s="3" t="str">
        <f t="shared" si="590"/>
        <v xml:space="preserve"> </v>
      </c>
      <c r="V1194" s="3" t="str">
        <f t="shared" si="591"/>
        <v xml:space="preserve"> </v>
      </c>
      <c r="W1194" s="3" t="str">
        <f t="shared" si="592"/>
        <v xml:space="preserve"> </v>
      </c>
      <c r="X1194" s="3" t="str">
        <f t="shared" si="593"/>
        <v xml:space="preserve"> </v>
      </c>
      <c r="Y1194" s="3">
        <f t="shared" si="594"/>
        <v>0</v>
      </c>
      <c r="AA1194" s="16" t="str">
        <f t="shared" si="595"/>
        <v>UprStage</v>
      </c>
      <c r="AC1194" s="3">
        <f t="shared" si="596"/>
        <v>2.3982428571428556</v>
      </c>
      <c r="AD1194" s="3">
        <f t="shared" si="597"/>
        <v>19.801588161411491</v>
      </c>
      <c r="AE1194" s="3">
        <f t="shared" si="598"/>
        <v>2.4246571428571926</v>
      </c>
      <c r="AF1194" s="3">
        <f t="shared" si="600"/>
        <v>11.455876646353975</v>
      </c>
      <c r="AH1194" s="28">
        <f t="shared" si="601"/>
        <v>0.26300000000000001</v>
      </c>
      <c r="AI1194" s="28">
        <f t="shared" si="602"/>
        <v>2.5446900494077322E-4</v>
      </c>
      <c r="AJ1194" s="40">
        <f t="shared" si="599"/>
        <v>1.1455876646353974E-2</v>
      </c>
      <c r="AK1194" s="28"/>
      <c r="AM1194" s="14">
        <f>Rho_Coef0+Rho_Coef1*Solution!I1194+Rho_Coef2*Solution!I1194^2</f>
        <v>0.94772230685610348</v>
      </c>
      <c r="AO1194" s="3" t="str">
        <f t="shared" si="580"/>
        <v xml:space="preserve"> </v>
      </c>
      <c r="AP1194" s="3" t="str">
        <f t="shared" si="581"/>
        <v xml:space="preserve"> </v>
      </c>
      <c r="AQ1194" s="3" t="str">
        <f t="shared" si="582"/>
        <v xml:space="preserve"> </v>
      </c>
      <c r="AR1194" s="3" t="str">
        <f t="shared" si="583"/>
        <v xml:space="preserve"> </v>
      </c>
    </row>
    <row r="1195" spans="1:44">
      <c r="A1195" s="3">
        <f t="shared" si="584"/>
        <v>11.91999999999979</v>
      </c>
      <c r="B1195" s="3">
        <f t="shared" si="604"/>
        <v>0</v>
      </c>
      <c r="C1195" s="3">
        <f t="shared" si="605"/>
        <v>4.8229000000000486</v>
      </c>
      <c r="D1195" s="14">
        <f t="shared" si="585"/>
        <v>6.6187741914394411E-4</v>
      </c>
      <c r="E1195" s="14">
        <f t="shared" si="578"/>
        <v>-0.1123437727139672</v>
      </c>
      <c r="F1195" s="14">
        <f t="shared" si="606"/>
        <v>-0.11168189529482325</v>
      </c>
      <c r="G1195" s="3">
        <f t="shared" si="579"/>
        <v>-9.748873765183907</v>
      </c>
      <c r="H1195" s="3">
        <f t="shared" si="607"/>
        <v>-4.0452438139646958</v>
      </c>
      <c r="I1195" s="3">
        <f t="shared" si="608"/>
        <v>555.92322213205239</v>
      </c>
      <c r="P1195" s="3" t="str">
        <f t="shared" si="603"/>
        <v xml:space="preserve"> </v>
      </c>
      <c r="Q1195" s="3" t="str">
        <f t="shared" si="586"/>
        <v xml:space="preserve"> </v>
      </c>
      <c r="R1195" s="3" t="str">
        <f t="shared" si="587"/>
        <v xml:space="preserve"> </v>
      </c>
      <c r="S1195" s="3" t="str">
        <f t="shared" si="588"/>
        <v xml:space="preserve"> </v>
      </c>
      <c r="T1195" s="3" t="str">
        <f t="shared" si="589"/>
        <v xml:space="preserve"> </v>
      </c>
      <c r="U1195" s="3" t="str">
        <f t="shared" si="590"/>
        <v xml:space="preserve"> </v>
      </c>
      <c r="V1195" s="3" t="str">
        <f t="shared" si="591"/>
        <v xml:space="preserve"> </v>
      </c>
      <c r="W1195" s="3" t="str">
        <f t="shared" si="592"/>
        <v xml:space="preserve"> </v>
      </c>
      <c r="X1195" s="3" t="str">
        <f t="shared" si="593"/>
        <v xml:space="preserve"> </v>
      </c>
      <c r="Y1195" s="3">
        <f t="shared" si="594"/>
        <v>0</v>
      </c>
      <c r="AA1195" s="16" t="str">
        <f t="shared" si="595"/>
        <v>UprStage</v>
      </c>
      <c r="AC1195" s="3">
        <f t="shared" si="596"/>
        <v>2.3982428571428556</v>
      </c>
      <c r="AD1195" s="3">
        <f t="shared" si="597"/>
        <v>19.801588161411491</v>
      </c>
      <c r="AE1195" s="3">
        <f t="shared" si="598"/>
        <v>2.4246571428571926</v>
      </c>
      <c r="AF1195" s="3">
        <f t="shared" si="600"/>
        <v>11.455876646353975</v>
      </c>
      <c r="AH1195" s="28">
        <f t="shared" si="601"/>
        <v>0.26300000000000001</v>
      </c>
      <c r="AI1195" s="28">
        <f t="shared" si="602"/>
        <v>2.5446900494077322E-4</v>
      </c>
      <c r="AJ1195" s="40">
        <f t="shared" si="599"/>
        <v>1.1455876646353974E-2</v>
      </c>
      <c r="AK1195" s="28"/>
      <c r="AM1195" s="14">
        <f>Rho_Coef0+Rho_Coef1*Solution!I1195+Rho_Coef2*Solution!I1195^2</f>
        <v>0.94772598997683433</v>
      </c>
      <c r="AO1195" s="3" t="str">
        <f t="shared" si="580"/>
        <v xml:space="preserve"> </v>
      </c>
      <c r="AP1195" s="3" t="str">
        <f t="shared" si="581"/>
        <v xml:space="preserve"> </v>
      </c>
      <c r="AQ1195" s="3" t="str">
        <f t="shared" si="582"/>
        <v xml:space="preserve"> </v>
      </c>
      <c r="AR1195" s="3" t="str">
        <f t="shared" si="583"/>
        <v xml:space="preserve"> </v>
      </c>
    </row>
    <row r="1196" spans="1:44">
      <c r="A1196" s="3">
        <f t="shared" si="584"/>
        <v>11.92999999999979</v>
      </c>
      <c r="B1196" s="3">
        <f t="shared" si="604"/>
        <v>0</v>
      </c>
      <c r="C1196" s="3">
        <f t="shared" si="605"/>
        <v>4.8229000000000486</v>
      </c>
      <c r="D1196" s="14">
        <f t="shared" si="585"/>
        <v>6.9416648446875967E-4</v>
      </c>
      <c r="E1196" s="14">
        <f t="shared" si="578"/>
        <v>-0.1123437727139672</v>
      </c>
      <c r="F1196" s="14">
        <f t="shared" si="606"/>
        <v>-0.11164960622949845</v>
      </c>
      <c r="G1196" s="3">
        <f t="shared" si="579"/>
        <v>-9.7460552060878562</v>
      </c>
      <c r="H1196" s="3">
        <f t="shared" si="607"/>
        <v>-4.1427325516165352</v>
      </c>
      <c r="I1196" s="3">
        <f t="shared" si="608"/>
        <v>555.88228239115244</v>
      </c>
      <c r="P1196" s="3" t="str">
        <f t="shared" si="603"/>
        <v xml:space="preserve"> </v>
      </c>
      <c r="Q1196" s="3" t="str">
        <f t="shared" si="586"/>
        <v xml:space="preserve"> </v>
      </c>
      <c r="R1196" s="3" t="str">
        <f t="shared" si="587"/>
        <v xml:space="preserve"> </v>
      </c>
      <c r="S1196" s="3" t="str">
        <f t="shared" si="588"/>
        <v xml:space="preserve"> </v>
      </c>
      <c r="T1196" s="3" t="str">
        <f t="shared" si="589"/>
        <v xml:space="preserve"> </v>
      </c>
      <c r="U1196" s="3" t="str">
        <f t="shared" si="590"/>
        <v xml:space="preserve"> </v>
      </c>
      <c r="V1196" s="3" t="str">
        <f t="shared" si="591"/>
        <v xml:space="preserve"> </v>
      </c>
      <c r="W1196" s="3" t="str">
        <f t="shared" si="592"/>
        <v xml:space="preserve"> </v>
      </c>
      <c r="X1196" s="3" t="str">
        <f t="shared" si="593"/>
        <v xml:space="preserve"> </v>
      </c>
      <c r="Y1196" s="3">
        <f t="shared" si="594"/>
        <v>0</v>
      </c>
      <c r="AA1196" s="16" t="str">
        <f t="shared" si="595"/>
        <v>UprStage</v>
      </c>
      <c r="AC1196" s="3">
        <f t="shared" si="596"/>
        <v>2.3982428571428556</v>
      </c>
      <c r="AD1196" s="3">
        <f t="shared" si="597"/>
        <v>19.801588161411491</v>
      </c>
      <c r="AE1196" s="3">
        <f t="shared" si="598"/>
        <v>2.4246571428571926</v>
      </c>
      <c r="AF1196" s="3">
        <f t="shared" si="600"/>
        <v>11.455876646353975</v>
      </c>
      <c r="AH1196" s="28">
        <f t="shared" si="601"/>
        <v>0.26300000000000001</v>
      </c>
      <c r="AI1196" s="28">
        <f t="shared" si="602"/>
        <v>2.5446900494077322E-4</v>
      </c>
      <c r="AJ1196" s="40">
        <f t="shared" si="599"/>
        <v>1.1455876646353974E-2</v>
      </c>
      <c r="AK1196" s="28"/>
      <c r="AM1196" s="14">
        <f>Rho_Coef0+Rho_Coef1*Solution!I1196+Rho_Coef2*Solution!I1196^2</f>
        <v>0.94772976296615241</v>
      </c>
      <c r="AO1196" s="3" t="str">
        <f t="shared" si="580"/>
        <v xml:space="preserve"> </v>
      </c>
      <c r="AP1196" s="3" t="str">
        <f t="shared" si="581"/>
        <v xml:space="preserve"> </v>
      </c>
      <c r="AQ1196" s="3" t="str">
        <f t="shared" si="582"/>
        <v xml:space="preserve"> </v>
      </c>
      <c r="AR1196" s="3" t="str">
        <f t="shared" si="583"/>
        <v xml:space="preserve"> </v>
      </c>
    </row>
    <row r="1197" spans="1:44">
      <c r="A1197" s="3">
        <f t="shared" si="584"/>
        <v>11.93999999999979</v>
      </c>
      <c r="B1197" s="3">
        <f t="shared" si="604"/>
        <v>0</v>
      </c>
      <c r="C1197" s="3">
        <f t="shared" si="605"/>
        <v>4.8229000000000486</v>
      </c>
      <c r="D1197" s="14">
        <f t="shared" si="585"/>
        <v>7.27215031903238E-4</v>
      </c>
      <c r="E1197" s="14">
        <f t="shared" si="578"/>
        <v>-0.1123437727139672</v>
      </c>
      <c r="F1197" s="14">
        <f t="shared" si="606"/>
        <v>-0.11161655768206397</v>
      </c>
      <c r="G1197" s="3">
        <f t="shared" si="579"/>
        <v>-9.743170350702739</v>
      </c>
      <c r="H1197" s="3">
        <f t="shared" si="607"/>
        <v>-4.2401931036774139</v>
      </c>
      <c r="I1197" s="3">
        <f t="shared" si="608"/>
        <v>555.84036790711878</v>
      </c>
      <c r="P1197" s="3" t="str">
        <f t="shared" si="603"/>
        <v xml:space="preserve"> </v>
      </c>
      <c r="Q1197" s="3" t="str">
        <f t="shared" si="586"/>
        <v xml:space="preserve"> </v>
      </c>
      <c r="R1197" s="3" t="str">
        <f t="shared" si="587"/>
        <v xml:space="preserve"> </v>
      </c>
      <c r="S1197" s="3" t="str">
        <f t="shared" si="588"/>
        <v xml:space="preserve"> </v>
      </c>
      <c r="T1197" s="3" t="str">
        <f t="shared" si="589"/>
        <v xml:space="preserve"> </v>
      </c>
      <c r="U1197" s="3" t="str">
        <f t="shared" si="590"/>
        <v xml:space="preserve"> </v>
      </c>
      <c r="V1197" s="3" t="str">
        <f t="shared" si="591"/>
        <v xml:space="preserve"> </v>
      </c>
      <c r="W1197" s="3" t="str">
        <f t="shared" si="592"/>
        <v xml:space="preserve"> </v>
      </c>
      <c r="X1197" s="3" t="str">
        <f t="shared" si="593"/>
        <v xml:space="preserve"> </v>
      </c>
      <c r="Y1197" s="3">
        <f t="shared" si="594"/>
        <v>0</v>
      </c>
      <c r="AA1197" s="16" t="str">
        <f t="shared" si="595"/>
        <v>UprStage</v>
      </c>
      <c r="AC1197" s="3">
        <f t="shared" si="596"/>
        <v>2.3982428571428556</v>
      </c>
      <c r="AD1197" s="3">
        <f t="shared" si="597"/>
        <v>19.801588161411491</v>
      </c>
      <c r="AE1197" s="3">
        <f t="shared" si="598"/>
        <v>2.4246571428571926</v>
      </c>
      <c r="AF1197" s="3">
        <f t="shared" si="600"/>
        <v>11.455876646353975</v>
      </c>
      <c r="AH1197" s="28">
        <f t="shared" si="601"/>
        <v>0.26300000000000001</v>
      </c>
      <c r="AI1197" s="28">
        <f t="shared" si="602"/>
        <v>2.5446900494077322E-4</v>
      </c>
      <c r="AJ1197" s="40">
        <f t="shared" si="599"/>
        <v>1.1455876646353974E-2</v>
      </c>
      <c r="AK1197" s="28"/>
      <c r="AM1197" s="14">
        <f>Rho_Coef0+Rho_Coef1*Solution!I1197+Rho_Coef2*Solution!I1197^2</f>
        <v>0.94773362579920306</v>
      </c>
      <c r="AO1197" s="3" t="str">
        <f t="shared" si="580"/>
        <v xml:space="preserve"> </v>
      </c>
      <c r="AP1197" s="3" t="str">
        <f t="shared" si="581"/>
        <v xml:space="preserve"> </v>
      </c>
      <c r="AQ1197" s="3" t="str">
        <f t="shared" si="582"/>
        <v xml:space="preserve"> </v>
      </c>
      <c r="AR1197" s="3" t="str">
        <f t="shared" si="583"/>
        <v xml:space="preserve"> </v>
      </c>
    </row>
    <row r="1198" spans="1:44">
      <c r="A1198" s="3">
        <f t="shared" si="584"/>
        <v>11.94999999999979</v>
      </c>
      <c r="B1198" s="3">
        <f t="shared" si="604"/>
        <v>0</v>
      </c>
      <c r="C1198" s="3">
        <f t="shared" si="605"/>
        <v>4.8229000000000486</v>
      </c>
      <c r="D1198" s="14">
        <f t="shared" si="585"/>
        <v>7.6102218061141957E-4</v>
      </c>
      <c r="E1198" s="14">
        <f t="shared" si="578"/>
        <v>-0.1123437727139672</v>
      </c>
      <c r="F1198" s="14">
        <f t="shared" si="606"/>
        <v>-0.11158275053335578</v>
      </c>
      <c r="G1198" s="3">
        <f t="shared" si="579"/>
        <v>-9.7402192759179957</v>
      </c>
      <c r="H1198" s="3">
        <f t="shared" si="607"/>
        <v>-4.337624807184441</v>
      </c>
      <c r="I1198" s="3">
        <f t="shared" si="608"/>
        <v>555.79747896511822</v>
      </c>
      <c r="P1198" s="3" t="str">
        <f t="shared" si="603"/>
        <v xml:space="preserve"> </v>
      </c>
      <c r="Q1198" s="3" t="str">
        <f t="shared" si="586"/>
        <v xml:space="preserve"> </v>
      </c>
      <c r="R1198" s="3" t="str">
        <f t="shared" si="587"/>
        <v xml:space="preserve"> </v>
      </c>
      <c r="S1198" s="3" t="str">
        <f t="shared" si="588"/>
        <v xml:space="preserve"> </v>
      </c>
      <c r="T1198" s="3" t="str">
        <f t="shared" si="589"/>
        <v xml:space="preserve"> </v>
      </c>
      <c r="U1198" s="3" t="str">
        <f t="shared" si="590"/>
        <v xml:space="preserve"> </v>
      </c>
      <c r="V1198" s="3" t="str">
        <f t="shared" si="591"/>
        <v xml:space="preserve"> </v>
      </c>
      <c r="W1198" s="3" t="str">
        <f t="shared" si="592"/>
        <v xml:space="preserve"> </v>
      </c>
      <c r="X1198" s="3" t="str">
        <f t="shared" si="593"/>
        <v xml:space="preserve"> </v>
      </c>
      <c r="Y1198" s="3">
        <f t="shared" si="594"/>
        <v>0</v>
      </c>
      <c r="AA1198" s="16" t="str">
        <f t="shared" si="595"/>
        <v>UprStage</v>
      </c>
      <c r="AC1198" s="3">
        <f t="shared" si="596"/>
        <v>2.3982428571428556</v>
      </c>
      <c r="AD1198" s="3">
        <f t="shared" si="597"/>
        <v>19.801588161411491</v>
      </c>
      <c r="AE1198" s="3">
        <f t="shared" si="598"/>
        <v>2.4246571428571926</v>
      </c>
      <c r="AF1198" s="3">
        <f t="shared" si="600"/>
        <v>11.455876646353975</v>
      </c>
      <c r="AH1198" s="28">
        <f t="shared" si="601"/>
        <v>0.26300000000000001</v>
      </c>
      <c r="AI1198" s="28">
        <f t="shared" si="602"/>
        <v>2.5446900494077322E-4</v>
      </c>
      <c r="AJ1198" s="40">
        <f t="shared" si="599"/>
        <v>1.1455876646353974E-2</v>
      </c>
      <c r="AK1198" s="28"/>
      <c r="AM1198" s="14">
        <f>Rho_Coef0+Rho_Coef1*Solution!I1198+Rho_Coef2*Solution!I1198^2</f>
        <v>0.94773757845053919</v>
      </c>
      <c r="AO1198" s="3" t="str">
        <f t="shared" si="580"/>
        <v xml:space="preserve"> </v>
      </c>
      <c r="AP1198" s="3" t="str">
        <f t="shared" si="581"/>
        <v xml:space="preserve"> </v>
      </c>
      <c r="AQ1198" s="3" t="str">
        <f t="shared" si="582"/>
        <v xml:space="preserve"> </v>
      </c>
      <c r="AR1198" s="3" t="str">
        <f t="shared" si="583"/>
        <v xml:space="preserve"> </v>
      </c>
    </row>
    <row r="1199" spans="1:44">
      <c r="A1199" s="3">
        <f t="shared" si="584"/>
        <v>11.959999999999789</v>
      </c>
      <c r="B1199" s="3">
        <f t="shared" si="604"/>
        <v>0</v>
      </c>
      <c r="C1199" s="3">
        <f t="shared" si="605"/>
        <v>4.8229000000000486</v>
      </c>
      <c r="D1199" s="14">
        <f t="shared" si="585"/>
        <v>7.95587029743555E-4</v>
      </c>
      <c r="E1199" s="14">
        <f t="shared" si="578"/>
        <v>-0.1123437727139672</v>
      </c>
      <c r="F1199" s="14">
        <f t="shared" si="606"/>
        <v>-0.11154818568422364</v>
      </c>
      <c r="G1199" s="3">
        <f t="shared" si="579"/>
        <v>-9.7372020603701017</v>
      </c>
      <c r="H1199" s="3">
        <f t="shared" si="607"/>
        <v>-4.4350269999436209</v>
      </c>
      <c r="I1199" s="3">
        <f t="shared" si="608"/>
        <v>555.75361585694338</v>
      </c>
      <c r="P1199" s="3" t="str">
        <f t="shared" si="603"/>
        <v xml:space="preserve"> </v>
      </c>
      <c r="Q1199" s="3" t="str">
        <f t="shared" si="586"/>
        <v xml:space="preserve"> </v>
      </c>
      <c r="R1199" s="3" t="str">
        <f t="shared" si="587"/>
        <v xml:space="preserve"> </v>
      </c>
      <c r="S1199" s="3" t="str">
        <f t="shared" si="588"/>
        <v xml:space="preserve"> </v>
      </c>
      <c r="T1199" s="3" t="str">
        <f t="shared" si="589"/>
        <v xml:space="preserve"> </v>
      </c>
      <c r="U1199" s="3" t="str">
        <f t="shared" si="590"/>
        <v xml:space="preserve"> </v>
      </c>
      <c r="V1199" s="3" t="str">
        <f t="shared" si="591"/>
        <v xml:space="preserve"> </v>
      </c>
      <c r="W1199" s="3" t="str">
        <f t="shared" si="592"/>
        <v xml:space="preserve"> </v>
      </c>
      <c r="X1199" s="3" t="str">
        <f t="shared" si="593"/>
        <v xml:space="preserve"> </v>
      </c>
      <c r="Y1199" s="3">
        <f t="shared" si="594"/>
        <v>0</v>
      </c>
      <c r="AA1199" s="16" t="str">
        <f t="shared" si="595"/>
        <v>UprStage</v>
      </c>
      <c r="AC1199" s="3">
        <f t="shared" si="596"/>
        <v>2.3982428571428556</v>
      </c>
      <c r="AD1199" s="3">
        <f t="shared" si="597"/>
        <v>19.801588161411491</v>
      </c>
      <c r="AE1199" s="3">
        <f t="shared" si="598"/>
        <v>2.4246571428571926</v>
      </c>
      <c r="AF1199" s="3">
        <f t="shared" si="600"/>
        <v>11.455876646353975</v>
      </c>
      <c r="AH1199" s="28">
        <f t="shared" si="601"/>
        <v>0.26300000000000001</v>
      </c>
      <c r="AI1199" s="28">
        <f t="shared" si="602"/>
        <v>2.5446900494077322E-4</v>
      </c>
      <c r="AJ1199" s="40">
        <f t="shared" si="599"/>
        <v>1.1455876646353974E-2</v>
      </c>
      <c r="AK1199" s="28"/>
      <c r="AM1199" s="14">
        <f>Rho_Coef0+Rho_Coef1*Solution!I1199+Rho_Coef2*Solution!I1199^2</f>
        <v>0.94774162089412217</v>
      </c>
      <c r="AO1199" s="3" t="str">
        <f t="shared" si="580"/>
        <v xml:space="preserve"> </v>
      </c>
      <c r="AP1199" s="3" t="str">
        <f t="shared" si="581"/>
        <v xml:space="preserve"> </v>
      </c>
      <c r="AQ1199" s="3" t="str">
        <f t="shared" si="582"/>
        <v xml:space="preserve"> </v>
      </c>
      <c r="AR1199" s="3" t="str">
        <f t="shared" si="583"/>
        <v xml:space="preserve"> </v>
      </c>
    </row>
    <row r="1200" spans="1:44">
      <c r="A1200" s="3">
        <f t="shared" si="584"/>
        <v>11.969999999999789</v>
      </c>
      <c r="B1200" s="3">
        <f t="shared" si="604"/>
        <v>0</v>
      </c>
      <c r="C1200" s="3">
        <f t="shared" si="605"/>
        <v>4.8229000000000486</v>
      </c>
      <c r="D1200" s="14">
        <f t="shared" si="585"/>
        <v>8.3090865848684447E-4</v>
      </c>
      <c r="E1200" s="14">
        <f t="shared" si="578"/>
        <v>-0.1123437727139672</v>
      </c>
      <c r="F1200" s="14">
        <f t="shared" si="606"/>
        <v>-0.11151286405548036</v>
      </c>
      <c r="G1200" s="3">
        <f t="shared" si="579"/>
        <v>-9.7341187844381345</v>
      </c>
      <c r="H1200" s="3">
        <f t="shared" si="607"/>
        <v>-4.5323990205473219</v>
      </c>
      <c r="I1200" s="3">
        <f t="shared" si="608"/>
        <v>555.70877888100472</v>
      </c>
      <c r="P1200" s="3" t="str">
        <f t="shared" si="603"/>
        <v xml:space="preserve"> </v>
      </c>
      <c r="Q1200" s="3" t="str">
        <f t="shared" si="586"/>
        <v xml:space="preserve"> </v>
      </c>
      <c r="R1200" s="3" t="str">
        <f t="shared" si="587"/>
        <v xml:space="preserve"> </v>
      </c>
      <c r="S1200" s="3" t="str">
        <f t="shared" si="588"/>
        <v xml:space="preserve"> </v>
      </c>
      <c r="T1200" s="3" t="str">
        <f t="shared" si="589"/>
        <v xml:space="preserve"> </v>
      </c>
      <c r="U1200" s="3" t="str">
        <f t="shared" si="590"/>
        <v xml:space="preserve"> </v>
      </c>
      <c r="V1200" s="3" t="str">
        <f t="shared" si="591"/>
        <v xml:space="preserve"> </v>
      </c>
      <c r="W1200" s="3" t="str">
        <f t="shared" si="592"/>
        <v xml:space="preserve"> </v>
      </c>
      <c r="X1200" s="3" t="str">
        <f t="shared" si="593"/>
        <v xml:space="preserve"> </v>
      </c>
      <c r="Y1200" s="3">
        <f t="shared" si="594"/>
        <v>0</v>
      </c>
      <c r="AA1200" s="16" t="str">
        <f t="shared" si="595"/>
        <v>UprStage</v>
      </c>
      <c r="AC1200" s="3">
        <f t="shared" si="596"/>
        <v>2.3982428571428556</v>
      </c>
      <c r="AD1200" s="3">
        <f t="shared" si="597"/>
        <v>19.801588161411491</v>
      </c>
      <c r="AE1200" s="3">
        <f t="shared" si="598"/>
        <v>2.4246571428571926</v>
      </c>
      <c r="AF1200" s="3">
        <f t="shared" si="600"/>
        <v>11.455876646353975</v>
      </c>
      <c r="AH1200" s="28">
        <f t="shared" si="601"/>
        <v>0.26300000000000001</v>
      </c>
      <c r="AI1200" s="28">
        <f t="shared" si="602"/>
        <v>2.5446900494077322E-4</v>
      </c>
      <c r="AJ1200" s="40">
        <f t="shared" si="599"/>
        <v>1.1455876646353974E-2</v>
      </c>
      <c r="AK1200" s="28"/>
      <c r="AM1200" s="14">
        <f>Rho_Coef0+Rho_Coef1*Solution!I1200+Rho_Coef2*Solution!I1200^2</f>
        <v>0.94774575310332243</v>
      </c>
      <c r="AO1200" s="3" t="str">
        <f t="shared" si="580"/>
        <v xml:space="preserve"> </v>
      </c>
      <c r="AP1200" s="3" t="str">
        <f t="shared" si="581"/>
        <v xml:space="preserve"> </v>
      </c>
      <c r="AQ1200" s="3" t="str">
        <f t="shared" si="582"/>
        <v xml:space="preserve"> </v>
      </c>
      <c r="AR1200" s="3" t="str">
        <f t="shared" si="583"/>
        <v xml:space="preserve"> </v>
      </c>
    </row>
    <row r="1201" spans="1:44">
      <c r="A1201" s="3">
        <f t="shared" si="584"/>
        <v>11.979999999999789</v>
      </c>
      <c r="B1201" s="3">
        <f t="shared" si="604"/>
        <v>0</v>
      </c>
      <c r="C1201" s="3">
        <f t="shared" si="605"/>
        <v>4.8229000000000486</v>
      </c>
      <c r="D1201" s="14">
        <f t="shared" si="585"/>
        <v>8.6698612611728321E-4</v>
      </c>
      <c r="E1201" s="14">
        <f t="shared" si="578"/>
        <v>-0.1123437727139672</v>
      </c>
      <c r="F1201" s="14">
        <f t="shared" si="606"/>
        <v>-0.11147678658784992</v>
      </c>
      <c r="G1201" s="3">
        <f t="shared" si="579"/>
        <v>-9.7309695302392498</v>
      </c>
      <c r="H1201" s="3">
        <f t="shared" si="607"/>
        <v>-4.629740208391703</v>
      </c>
      <c r="I1201" s="3">
        <f t="shared" si="608"/>
        <v>555.66296834232276</v>
      </c>
      <c r="P1201" s="3" t="str">
        <f t="shared" si="603"/>
        <v xml:space="preserve"> </v>
      </c>
      <c r="Q1201" s="3" t="str">
        <f t="shared" si="586"/>
        <v xml:space="preserve"> </v>
      </c>
      <c r="R1201" s="3" t="str">
        <f t="shared" si="587"/>
        <v xml:space="preserve"> </v>
      </c>
      <c r="S1201" s="3" t="str">
        <f t="shared" si="588"/>
        <v xml:space="preserve"> </v>
      </c>
      <c r="T1201" s="3" t="str">
        <f t="shared" si="589"/>
        <v xml:space="preserve"> </v>
      </c>
      <c r="U1201" s="3" t="str">
        <f t="shared" si="590"/>
        <v xml:space="preserve"> </v>
      </c>
      <c r="V1201" s="3" t="str">
        <f t="shared" si="591"/>
        <v xml:space="preserve"> </v>
      </c>
      <c r="W1201" s="3" t="str">
        <f t="shared" si="592"/>
        <v xml:space="preserve"> </v>
      </c>
      <c r="X1201" s="3" t="str">
        <f t="shared" si="593"/>
        <v xml:space="preserve"> </v>
      </c>
      <c r="Y1201" s="3">
        <f t="shared" si="594"/>
        <v>0</v>
      </c>
      <c r="AA1201" s="16" t="str">
        <f t="shared" si="595"/>
        <v>UprStage</v>
      </c>
      <c r="AC1201" s="3">
        <f t="shared" si="596"/>
        <v>2.3982428571428556</v>
      </c>
      <c r="AD1201" s="3">
        <f t="shared" si="597"/>
        <v>19.801588161411491</v>
      </c>
      <c r="AE1201" s="3">
        <f t="shared" si="598"/>
        <v>2.4246571428571926</v>
      </c>
      <c r="AF1201" s="3">
        <f t="shared" si="600"/>
        <v>11.455876646353975</v>
      </c>
      <c r="AH1201" s="28">
        <f t="shared" si="601"/>
        <v>0.26300000000000001</v>
      </c>
      <c r="AI1201" s="28">
        <f t="shared" si="602"/>
        <v>2.5446900494077322E-4</v>
      </c>
      <c r="AJ1201" s="40">
        <f t="shared" si="599"/>
        <v>1.1455876646353974E-2</v>
      </c>
      <c r="AK1201" s="28"/>
      <c r="AM1201" s="14">
        <f>Rho_Coef0+Rho_Coef1*Solution!I1201+Rho_Coef2*Solution!I1201^2</f>
        <v>0.9477499750509204</v>
      </c>
      <c r="AO1201" s="3" t="str">
        <f t="shared" si="580"/>
        <v xml:space="preserve"> </v>
      </c>
      <c r="AP1201" s="3" t="str">
        <f t="shared" si="581"/>
        <v xml:space="preserve"> </v>
      </c>
      <c r="AQ1201" s="3" t="str">
        <f t="shared" si="582"/>
        <v xml:space="preserve"> </v>
      </c>
      <c r="AR1201" s="3" t="str">
        <f t="shared" si="583"/>
        <v xml:space="preserve"> </v>
      </c>
    </row>
    <row r="1202" spans="1:44">
      <c r="A1202" s="3">
        <f t="shared" si="584"/>
        <v>11.989999999999789</v>
      </c>
      <c r="B1202" s="3">
        <f t="shared" si="604"/>
        <v>0</v>
      </c>
      <c r="C1202" s="3">
        <f t="shared" si="605"/>
        <v>4.8229000000000486</v>
      </c>
      <c r="D1202" s="14">
        <f t="shared" si="585"/>
        <v>9.0381847205259929E-4</v>
      </c>
      <c r="E1202" s="14">
        <f t="shared" si="578"/>
        <v>-0.1123437727139672</v>
      </c>
      <c r="F1202" s="14">
        <f t="shared" si="606"/>
        <v>-0.11143995424191459</v>
      </c>
      <c r="G1202" s="3">
        <f t="shared" si="579"/>
        <v>-9.7277543816240577</v>
      </c>
      <c r="H1202" s="3">
        <f t="shared" si="607"/>
        <v>-4.7270499036940956</v>
      </c>
      <c r="I1202" s="3">
        <f t="shared" si="608"/>
        <v>555.61618455251971</v>
      </c>
      <c r="P1202" s="3" t="str">
        <f t="shared" si="603"/>
        <v xml:space="preserve"> </v>
      </c>
      <c r="Q1202" s="3" t="str">
        <f t="shared" si="586"/>
        <v xml:space="preserve"> </v>
      </c>
      <c r="R1202" s="3" t="str">
        <f t="shared" si="587"/>
        <v xml:space="preserve"> </v>
      </c>
      <c r="S1202" s="3" t="str">
        <f t="shared" si="588"/>
        <v xml:space="preserve"> </v>
      </c>
      <c r="T1202" s="3" t="str">
        <f t="shared" si="589"/>
        <v xml:space="preserve"> </v>
      </c>
      <c r="U1202" s="3" t="str">
        <f t="shared" si="590"/>
        <v xml:space="preserve"> </v>
      </c>
      <c r="V1202" s="3" t="str">
        <f t="shared" si="591"/>
        <v xml:space="preserve"> </v>
      </c>
      <c r="W1202" s="3" t="str">
        <f t="shared" si="592"/>
        <v xml:space="preserve"> </v>
      </c>
      <c r="X1202" s="3" t="str">
        <f t="shared" si="593"/>
        <v xml:space="preserve"> </v>
      </c>
      <c r="Y1202" s="3">
        <f t="shared" si="594"/>
        <v>0</v>
      </c>
      <c r="AA1202" s="16" t="str">
        <f t="shared" si="595"/>
        <v>UprStage</v>
      </c>
      <c r="AC1202" s="3">
        <f t="shared" si="596"/>
        <v>2.3982428571428556</v>
      </c>
      <c r="AD1202" s="3">
        <f t="shared" si="597"/>
        <v>19.801588161411491</v>
      </c>
      <c r="AE1202" s="3">
        <f t="shared" si="598"/>
        <v>2.4246571428571926</v>
      </c>
      <c r="AF1202" s="3">
        <f t="shared" si="600"/>
        <v>11.455876646353975</v>
      </c>
      <c r="AH1202" s="28">
        <f t="shared" si="601"/>
        <v>0.26300000000000001</v>
      </c>
      <c r="AI1202" s="28">
        <f t="shared" si="602"/>
        <v>2.5446900494077322E-4</v>
      </c>
      <c r="AJ1202" s="40">
        <f t="shared" si="599"/>
        <v>1.1455876646353974E-2</v>
      </c>
      <c r="AK1202" s="28"/>
      <c r="AM1202" s="14">
        <f>Rho_Coef0+Rho_Coef1*Solution!I1202+Rho_Coef2*Solution!I1202^2</f>
        <v>0.94775428670910666</v>
      </c>
      <c r="AO1202" s="3" t="str">
        <f t="shared" si="580"/>
        <v xml:space="preserve"> </v>
      </c>
      <c r="AP1202" s="3" t="str">
        <f t="shared" si="581"/>
        <v xml:space="preserve"> </v>
      </c>
      <c r="AQ1202" s="3" t="str">
        <f t="shared" si="582"/>
        <v xml:space="preserve"> </v>
      </c>
      <c r="AR1202" s="3" t="str">
        <f t="shared" si="583"/>
        <v xml:space="preserve"> </v>
      </c>
    </row>
    <row r="1203" spans="1:44">
      <c r="A1203" s="3">
        <f t="shared" si="584"/>
        <v>11.999999999999789</v>
      </c>
      <c r="B1203" s="3">
        <f t="shared" ref="B1203:B1266" si="609">MAX(P1203:Y1203)</f>
        <v>0</v>
      </c>
      <c r="C1203" s="3">
        <f t="shared" ref="C1203:C1266" si="610">C1202+AVERAGE(B1202:B1203)*DeltaT</f>
        <v>4.8229000000000486</v>
      </c>
      <c r="D1203" s="14">
        <f t="shared" si="585"/>
        <v>9.4140471590628593E-4</v>
      </c>
      <c r="E1203" s="14">
        <f t="shared" ref="E1203:E1266" si="611">-Grav*AJ1203</f>
        <v>-0.1123437727139672</v>
      </c>
      <c r="F1203" s="14">
        <f t="shared" ref="F1203:F1266" si="612">B1203+D1203+E1203</f>
        <v>-0.11140236799806091</v>
      </c>
      <c r="G1203" s="3">
        <f t="shared" si="579"/>
        <v>-9.7244734241719151</v>
      </c>
      <c r="H1203" s="3">
        <f t="shared" ref="H1203:H1266" si="613">H1202+(G1202*DeltaT)</f>
        <v>-4.8243274475103366</v>
      </c>
      <c r="I1203" s="3">
        <f t="shared" ref="I1203:I1266" si="614">I1202+(H1202*DeltaT)+(0.5*G1203*DeltaT^2)</f>
        <v>555.56842782981153</v>
      </c>
      <c r="P1203" s="3" t="str">
        <f t="shared" si="603"/>
        <v xml:space="preserve"> </v>
      </c>
      <c r="Q1203" s="3" t="str">
        <f t="shared" si="586"/>
        <v xml:space="preserve"> </v>
      </c>
      <c r="R1203" s="3" t="str">
        <f t="shared" si="587"/>
        <v xml:space="preserve"> </v>
      </c>
      <c r="S1203" s="3" t="str">
        <f t="shared" si="588"/>
        <v xml:space="preserve"> </v>
      </c>
      <c r="T1203" s="3" t="str">
        <f t="shared" si="589"/>
        <v xml:space="preserve"> </v>
      </c>
      <c r="U1203" s="3" t="str">
        <f t="shared" si="590"/>
        <v xml:space="preserve"> </v>
      </c>
      <c r="V1203" s="3" t="str">
        <f t="shared" si="591"/>
        <v xml:space="preserve"> </v>
      </c>
      <c r="W1203" s="3" t="str">
        <f t="shared" si="592"/>
        <v xml:space="preserve"> </v>
      </c>
      <c r="X1203" s="3" t="str">
        <f t="shared" si="593"/>
        <v xml:space="preserve"> </v>
      </c>
      <c r="Y1203" s="3">
        <f t="shared" si="594"/>
        <v>0</v>
      </c>
      <c r="AA1203" s="16" t="str">
        <f t="shared" si="595"/>
        <v>UprStage</v>
      </c>
      <c r="AC1203" s="3">
        <f t="shared" si="596"/>
        <v>2.3982428571428556</v>
      </c>
      <c r="AD1203" s="3">
        <f t="shared" si="597"/>
        <v>19.801588161411491</v>
      </c>
      <c r="AE1203" s="3">
        <f t="shared" si="598"/>
        <v>2.4246571428571926</v>
      </c>
      <c r="AF1203" s="3">
        <f t="shared" si="600"/>
        <v>11.455876646353975</v>
      </c>
      <c r="AH1203" s="28">
        <f t="shared" si="601"/>
        <v>0.26300000000000001</v>
      </c>
      <c r="AI1203" s="28">
        <f t="shared" si="602"/>
        <v>2.5446900494077322E-4</v>
      </c>
      <c r="AJ1203" s="40">
        <f t="shared" si="599"/>
        <v>1.1455876646353974E-2</v>
      </c>
      <c r="AK1203" s="28"/>
      <c r="AM1203" s="14">
        <f>Rho_Coef0+Rho_Coef1*Solution!I1203+Rho_Coef2*Solution!I1203^2</f>
        <v>0.94775868804948349</v>
      </c>
      <c r="AO1203" s="3" t="str">
        <f t="shared" si="580"/>
        <v xml:space="preserve"> </v>
      </c>
      <c r="AP1203" s="3" t="str">
        <f t="shared" si="581"/>
        <v xml:space="preserve"> </v>
      </c>
      <c r="AQ1203" s="3" t="str">
        <f t="shared" si="582"/>
        <v xml:space="preserve"> </v>
      </c>
      <c r="AR1203" s="3" t="str">
        <f t="shared" si="583"/>
        <v xml:space="preserve"> </v>
      </c>
    </row>
    <row r="1204" spans="1:44">
      <c r="A1204" s="3">
        <f t="shared" si="584"/>
        <v>12.009999999999788</v>
      </c>
      <c r="B1204" s="3">
        <f t="shared" si="609"/>
        <v>0</v>
      </c>
      <c r="C1204" s="3">
        <f t="shared" si="610"/>
        <v>4.8229000000000486</v>
      </c>
      <c r="D1204" s="14">
        <f t="shared" si="585"/>
        <v>9.7974385754271733E-4</v>
      </c>
      <c r="E1204" s="14">
        <f t="shared" si="611"/>
        <v>-0.1123437727139672</v>
      </c>
      <c r="F1204" s="14">
        <f t="shared" si="612"/>
        <v>-0.11136402885642448</v>
      </c>
      <c r="G1204" s="3">
        <f t="shared" si="579"/>
        <v>-9.7211267451861012</v>
      </c>
      <c r="H1204" s="3">
        <f t="shared" si="613"/>
        <v>-4.9215721817520555</v>
      </c>
      <c r="I1204" s="3">
        <f t="shared" si="614"/>
        <v>555.51969849899911</v>
      </c>
      <c r="P1204" s="3" t="str">
        <f t="shared" si="603"/>
        <v xml:space="preserve"> </v>
      </c>
      <c r="Q1204" s="3" t="str">
        <f t="shared" si="586"/>
        <v xml:space="preserve"> </v>
      </c>
      <c r="R1204" s="3" t="str">
        <f t="shared" si="587"/>
        <v xml:space="preserve"> </v>
      </c>
      <c r="S1204" s="3" t="str">
        <f t="shared" si="588"/>
        <v xml:space="preserve"> </v>
      </c>
      <c r="T1204" s="3" t="str">
        <f t="shared" si="589"/>
        <v xml:space="preserve"> </v>
      </c>
      <c r="U1204" s="3" t="str">
        <f t="shared" si="590"/>
        <v xml:space="preserve"> </v>
      </c>
      <c r="V1204" s="3" t="str">
        <f t="shared" si="591"/>
        <v xml:space="preserve"> </v>
      </c>
      <c r="W1204" s="3" t="str">
        <f t="shared" si="592"/>
        <v xml:space="preserve"> </v>
      </c>
      <c r="X1204" s="3" t="str">
        <f t="shared" si="593"/>
        <v xml:space="preserve"> </v>
      </c>
      <c r="Y1204" s="3">
        <f t="shared" si="594"/>
        <v>0</v>
      </c>
      <c r="AA1204" s="16" t="str">
        <f t="shared" si="595"/>
        <v>UprStage</v>
      </c>
      <c r="AC1204" s="3">
        <f t="shared" si="596"/>
        <v>2.3982428571428556</v>
      </c>
      <c r="AD1204" s="3">
        <f t="shared" si="597"/>
        <v>19.801588161411491</v>
      </c>
      <c r="AE1204" s="3">
        <f t="shared" si="598"/>
        <v>2.4246571428571926</v>
      </c>
      <c r="AF1204" s="3">
        <f t="shared" si="600"/>
        <v>11.455876646353975</v>
      </c>
      <c r="AH1204" s="28">
        <f t="shared" si="601"/>
        <v>0.26300000000000001</v>
      </c>
      <c r="AI1204" s="28">
        <f t="shared" si="602"/>
        <v>2.5446900494077322E-4</v>
      </c>
      <c r="AJ1204" s="40">
        <f t="shared" si="599"/>
        <v>1.1455876646353974E-2</v>
      </c>
      <c r="AK1204" s="28"/>
      <c r="AM1204" s="14">
        <f>Rho_Coef0+Rho_Coef1*Solution!I1204+Rho_Coef2*Solution!I1204^2</f>
        <v>0.94776317904306495</v>
      </c>
      <c r="AO1204" s="3" t="str">
        <f t="shared" si="580"/>
        <v xml:space="preserve"> </v>
      </c>
      <c r="AP1204" s="3" t="str">
        <f t="shared" si="581"/>
        <v xml:space="preserve"> </v>
      </c>
      <c r="AQ1204" s="3" t="str">
        <f t="shared" si="582"/>
        <v xml:space="preserve"> </v>
      </c>
      <c r="AR1204" s="3" t="str">
        <f t="shared" si="583"/>
        <v xml:space="preserve"> </v>
      </c>
    </row>
    <row r="1205" spans="1:44">
      <c r="A1205" s="3">
        <f t="shared" si="584"/>
        <v>12.019999999999788</v>
      </c>
      <c r="B1205" s="3">
        <f t="shared" si="609"/>
        <v>0</v>
      </c>
      <c r="C1205" s="3">
        <f t="shared" si="610"/>
        <v>4.8229000000000486</v>
      </c>
      <c r="D1205" s="14">
        <f t="shared" si="585"/>
        <v>1.0188348771333485E-3</v>
      </c>
      <c r="E1205" s="14">
        <f t="shared" si="611"/>
        <v>-0.1123437727139672</v>
      </c>
      <c r="F1205" s="14">
        <f t="shared" si="612"/>
        <v>-0.11132493783683385</v>
      </c>
      <c r="G1205" s="3">
        <f t="shared" si="579"/>
        <v>-9.7177144336889221</v>
      </c>
      <c r="H1205" s="3">
        <f t="shared" si="613"/>
        <v>-5.0187834492039167</v>
      </c>
      <c r="I1205" s="3">
        <f t="shared" si="614"/>
        <v>555.46999689145991</v>
      </c>
      <c r="P1205" s="3" t="str">
        <f t="shared" si="603"/>
        <v xml:space="preserve"> </v>
      </c>
      <c r="Q1205" s="3" t="str">
        <f t="shared" si="586"/>
        <v xml:space="preserve"> </v>
      </c>
      <c r="R1205" s="3" t="str">
        <f t="shared" si="587"/>
        <v xml:space="preserve"> </v>
      </c>
      <c r="S1205" s="3" t="str">
        <f t="shared" si="588"/>
        <v xml:space="preserve"> </v>
      </c>
      <c r="T1205" s="3" t="str">
        <f t="shared" si="589"/>
        <v xml:space="preserve"> </v>
      </c>
      <c r="U1205" s="3" t="str">
        <f t="shared" si="590"/>
        <v xml:space="preserve"> </v>
      </c>
      <c r="V1205" s="3" t="str">
        <f t="shared" si="591"/>
        <v xml:space="preserve"> </v>
      </c>
      <c r="W1205" s="3" t="str">
        <f t="shared" si="592"/>
        <v xml:space="preserve"> </v>
      </c>
      <c r="X1205" s="3" t="str">
        <f t="shared" si="593"/>
        <v xml:space="preserve"> </v>
      </c>
      <c r="Y1205" s="3">
        <f t="shared" si="594"/>
        <v>0</v>
      </c>
      <c r="AA1205" s="16" t="str">
        <f t="shared" si="595"/>
        <v>UprStage</v>
      </c>
      <c r="AC1205" s="3">
        <f t="shared" si="596"/>
        <v>2.3982428571428556</v>
      </c>
      <c r="AD1205" s="3">
        <f t="shared" si="597"/>
        <v>19.801588161411491</v>
      </c>
      <c r="AE1205" s="3">
        <f t="shared" si="598"/>
        <v>2.4246571428571926</v>
      </c>
      <c r="AF1205" s="3">
        <f t="shared" si="600"/>
        <v>11.455876646353975</v>
      </c>
      <c r="AH1205" s="28">
        <f t="shared" si="601"/>
        <v>0.26300000000000001</v>
      </c>
      <c r="AI1205" s="28">
        <f t="shared" si="602"/>
        <v>2.5446900494077322E-4</v>
      </c>
      <c r="AJ1205" s="40">
        <f t="shared" si="599"/>
        <v>1.1455876646353974E-2</v>
      </c>
      <c r="AK1205" s="28"/>
      <c r="AM1205" s="14">
        <f>Rho_Coef0+Rho_Coef1*Solution!I1205+Rho_Coef2*Solution!I1205^2</f>
        <v>0.94776775966027771</v>
      </c>
      <c r="AO1205" s="3" t="str">
        <f t="shared" si="580"/>
        <v xml:space="preserve"> </v>
      </c>
      <c r="AP1205" s="3" t="str">
        <f t="shared" si="581"/>
        <v xml:space="preserve"> </v>
      </c>
      <c r="AQ1205" s="3" t="str">
        <f t="shared" si="582"/>
        <v xml:space="preserve"> </v>
      </c>
      <c r="AR1205" s="3" t="str">
        <f t="shared" si="583"/>
        <v xml:space="preserve"> </v>
      </c>
    </row>
    <row r="1206" spans="1:44">
      <c r="A1206" s="3">
        <f t="shared" si="584"/>
        <v>12.029999999999788</v>
      </c>
      <c r="B1206" s="3">
        <f t="shared" si="609"/>
        <v>0</v>
      </c>
      <c r="C1206" s="3">
        <f t="shared" si="610"/>
        <v>4.8229000000000486</v>
      </c>
      <c r="D1206" s="14">
        <f t="shared" si="585"/>
        <v>1.0586767352139877E-3</v>
      </c>
      <c r="E1206" s="14">
        <f t="shared" si="611"/>
        <v>-0.1123437727139672</v>
      </c>
      <c r="F1206" s="14">
        <f t="shared" si="612"/>
        <v>-0.11128509597875322</v>
      </c>
      <c r="G1206" s="3">
        <f t="shared" si="579"/>
        <v>-9.7142365804167046</v>
      </c>
      <c r="H1206" s="3">
        <f t="shared" si="613"/>
        <v>-5.1159605935408061</v>
      </c>
      <c r="I1206" s="3">
        <f t="shared" si="614"/>
        <v>555.41932334513888</v>
      </c>
      <c r="P1206" s="3" t="str">
        <f t="shared" si="603"/>
        <v xml:space="preserve"> </v>
      </c>
      <c r="Q1206" s="3" t="str">
        <f t="shared" si="586"/>
        <v xml:space="preserve"> </v>
      </c>
      <c r="R1206" s="3" t="str">
        <f t="shared" si="587"/>
        <v xml:space="preserve"> </v>
      </c>
      <c r="S1206" s="3" t="str">
        <f t="shared" si="588"/>
        <v xml:space="preserve"> </v>
      </c>
      <c r="T1206" s="3" t="str">
        <f t="shared" si="589"/>
        <v xml:space="preserve"> </v>
      </c>
      <c r="U1206" s="3" t="str">
        <f t="shared" si="590"/>
        <v xml:space="preserve"> </v>
      </c>
      <c r="V1206" s="3" t="str">
        <f t="shared" si="591"/>
        <v xml:space="preserve"> </v>
      </c>
      <c r="W1206" s="3" t="str">
        <f t="shared" si="592"/>
        <v xml:space="preserve"> </v>
      </c>
      <c r="X1206" s="3" t="str">
        <f t="shared" si="593"/>
        <v xml:space="preserve"> </v>
      </c>
      <c r="Y1206" s="3">
        <f t="shared" si="594"/>
        <v>0</v>
      </c>
      <c r="AA1206" s="16" t="str">
        <f t="shared" si="595"/>
        <v>UprStage</v>
      </c>
      <c r="AC1206" s="3">
        <f t="shared" si="596"/>
        <v>2.3982428571428556</v>
      </c>
      <c r="AD1206" s="3">
        <f t="shared" si="597"/>
        <v>19.801588161411491</v>
      </c>
      <c r="AE1206" s="3">
        <f t="shared" si="598"/>
        <v>2.4246571428571926</v>
      </c>
      <c r="AF1206" s="3">
        <f t="shared" si="600"/>
        <v>11.455876646353975</v>
      </c>
      <c r="AH1206" s="28">
        <f t="shared" si="601"/>
        <v>0.26300000000000001</v>
      </c>
      <c r="AI1206" s="28">
        <f t="shared" si="602"/>
        <v>2.5446900494077322E-4</v>
      </c>
      <c r="AJ1206" s="40">
        <f t="shared" si="599"/>
        <v>1.1455876646353974E-2</v>
      </c>
      <c r="AK1206" s="28"/>
      <c r="AM1206" s="14">
        <f>Rho_Coef0+Rho_Coef1*Solution!I1206+Rho_Coef2*Solution!I1206^2</f>
        <v>0.94777242987096255</v>
      </c>
      <c r="AO1206" s="3" t="str">
        <f t="shared" si="580"/>
        <v xml:space="preserve"> </v>
      </c>
      <c r="AP1206" s="3" t="str">
        <f t="shared" si="581"/>
        <v xml:space="preserve"> </v>
      </c>
      <c r="AQ1206" s="3" t="str">
        <f t="shared" si="582"/>
        <v xml:space="preserve"> </v>
      </c>
      <c r="AR1206" s="3" t="str">
        <f t="shared" si="583"/>
        <v xml:space="preserve"> </v>
      </c>
    </row>
    <row r="1207" spans="1:44">
      <c r="A1207" s="3">
        <f t="shared" si="584"/>
        <v>12.039999999999788</v>
      </c>
      <c r="B1207" s="3">
        <f t="shared" si="609"/>
        <v>0</v>
      </c>
      <c r="C1207" s="3">
        <f t="shared" si="610"/>
        <v>4.8229000000000486</v>
      </c>
      <c r="D1207" s="14">
        <f t="shared" si="585"/>
        <v>1.0992683727431417E-3</v>
      </c>
      <c r="E1207" s="14">
        <f t="shared" si="611"/>
        <v>-0.1123437727139672</v>
      </c>
      <c r="F1207" s="14">
        <f t="shared" si="612"/>
        <v>-0.11124450434122406</v>
      </c>
      <c r="G1207" s="3">
        <f t="shared" si="579"/>
        <v>-9.710693277814709</v>
      </c>
      <c r="H1207" s="3">
        <f t="shared" si="613"/>
        <v>-5.2131029593449734</v>
      </c>
      <c r="I1207" s="3">
        <f t="shared" si="614"/>
        <v>555.36767820453963</v>
      </c>
      <c r="P1207" s="3" t="str">
        <f t="shared" si="603"/>
        <v xml:space="preserve"> </v>
      </c>
      <c r="Q1207" s="3" t="str">
        <f t="shared" si="586"/>
        <v xml:space="preserve"> </v>
      </c>
      <c r="R1207" s="3" t="str">
        <f t="shared" si="587"/>
        <v xml:space="preserve"> </v>
      </c>
      <c r="S1207" s="3" t="str">
        <f t="shared" si="588"/>
        <v xml:space="preserve"> </v>
      </c>
      <c r="T1207" s="3" t="str">
        <f t="shared" si="589"/>
        <v xml:space="preserve"> </v>
      </c>
      <c r="U1207" s="3" t="str">
        <f t="shared" si="590"/>
        <v xml:space="preserve"> </v>
      </c>
      <c r="V1207" s="3" t="str">
        <f t="shared" si="591"/>
        <v xml:space="preserve"> </v>
      </c>
      <c r="W1207" s="3" t="str">
        <f t="shared" si="592"/>
        <v xml:space="preserve"> </v>
      </c>
      <c r="X1207" s="3" t="str">
        <f t="shared" si="593"/>
        <v xml:space="preserve"> </v>
      </c>
      <c r="Y1207" s="3">
        <f t="shared" si="594"/>
        <v>0</v>
      </c>
      <c r="AA1207" s="16" t="str">
        <f t="shared" si="595"/>
        <v>UprStage</v>
      </c>
      <c r="AC1207" s="3">
        <f t="shared" si="596"/>
        <v>2.3982428571428556</v>
      </c>
      <c r="AD1207" s="3">
        <f t="shared" si="597"/>
        <v>19.801588161411491</v>
      </c>
      <c r="AE1207" s="3">
        <f t="shared" si="598"/>
        <v>2.4246571428571926</v>
      </c>
      <c r="AF1207" s="3">
        <f t="shared" si="600"/>
        <v>11.455876646353975</v>
      </c>
      <c r="AH1207" s="28">
        <f t="shared" si="601"/>
        <v>0.26300000000000001</v>
      </c>
      <c r="AI1207" s="28">
        <f t="shared" si="602"/>
        <v>2.5446900494077322E-4</v>
      </c>
      <c r="AJ1207" s="40">
        <f t="shared" si="599"/>
        <v>1.1455876646353974E-2</v>
      </c>
      <c r="AK1207" s="28"/>
      <c r="AM1207" s="14">
        <f>Rho_Coef0+Rho_Coef1*Solution!I1207+Rho_Coef2*Solution!I1207^2</f>
        <v>0.94777718964437396</v>
      </c>
      <c r="AO1207" s="3" t="str">
        <f t="shared" si="580"/>
        <v xml:space="preserve"> </v>
      </c>
      <c r="AP1207" s="3" t="str">
        <f t="shared" si="581"/>
        <v xml:space="preserve"> </v>
      </c>
      <c r="AQ1207" s="3" t="str">
        <f t="shared" si="582"/>
        <v xml:space="preserve"> </v>
      </c>
      <c r="AR1207" s="3" t="str">
        <f t="shared" si="583"/>
        <v xml:space="preserve"> </v>
      </c>
    </row>
    <row r="1208" spans="1:44">
      <c r="A1208" s="3">
        <f t="shared" si="584"/>
        <v>12.049999999999788</v>
      </c>
      <c r="B1208" s="3">
        <f t="shared" si="609"/>
        <v>0</v>
      </c>
      <c r="C1208" s="3">
        <f t="shared" si="610"/>
        <v>4.8229000000000486</v>
      </c>
      <c r="D1208" s="14">
        <f t="shared" si="585"/>
        <v>1.1406087111614225E-3</v>
      </c>
      <c r="E1208" s="14">
        <f t="shared" si="611"/>
        <v>-0.1123437727139672</v>
      </c>
      <c r="F1208" s="14">
        <f t="shared" si="612"/>
        <v>-0.11120316400280578</v>
      </c>
      <c r="G1208" s="3">
        <f t="shared" si="579"/>
        <v>-9.7070846200319423</v>
      </c>
      <c r="H1208" s="3">
        <f t="shared" si="613"/>
        <v>-5.3102098921231207</v>
      </c>
      <c r="I1208" s="3">
        <f t="shared" si="614"/>
        <v>555.31506182071519</v>
      </c>
      <c r="P1208" s="3" t="str">
        <f t="shared" si="603"/>
        <v xml:space="preserve"> </v>
      </c>
      <c r="Q1208" s="3" t="str">
        <f t="shared" si="586"/>
        <v xml:space="preserve"> </v>
      </c>
      <c r="R1208" s="3" t="str">
        <f t="shared" si="587"/>
        <v xml:space="preserve"> </v>
      </c>
      <c r="S1208" s="3" t="str">
        <f t="shared" si="588"/>
        <v xml:space="preserve"> </v>
      </c>
      <c r="T1208" s="3" t="str">
        <f t="shared" si="589"/>
        <v xml:space="preserve"> </v>
      </c>
      <c r="U1208" s="3" t="str">
        <f t="shared" si="590"/>
        <v xml:space="preserve"> </v>
      </c>
      <c r="V1208" s="3" t="str">
        <f t="shared" si="591"/>
        <v xml:space="preserve"> </v>
      </c>
      <c r="W1208" s="3" t="str">
        <f t="shared" si="592"/>
        <v xml:space="preserve"> </v>
      </c>
      <c r="X1208" s="3" t="str">
        <f t="shared" si="593"/>
        <v xml:space="preserve"> </v>
      </c>
      <c r="Y1208" s="3">
        <f t="shared" si="594"/>
        <v>0</v>
      </c>
      <c r="AA1208" s="16" t="str">
        <f t="shared" si="595"/>
        <v>UprStage</v>
      </c>
      <c r="AC1208" s="3">
        <f t="shared" si="596"/>
        <v>2.3982428571428556</v>
      </c>
      <c r="AD1208" s="3">
        <f t="shared" si="597"/>
        <v>19.801588161411491</v>
      </c>
      <c r="AE1208" s="3">
        <f t="shared" si="598"/>
        <v>2.4246571428571926</v>
      </c>
      <c r="AF1208" s="3">
        <f t="shared" si="600"/>
        <v>11.455876646353975</v>
      </c>
      <c r="AH1208" s="28">
        <f t="shared" si="601"/>
        <v>0.26300000000000001</v>
      </c>
      <c r="AI1208" s="28">
        <f t="shared" si="602"/>
        <v>2.5446900494077322E-4</v>
      </c>
      <c r="AJ1208" s="40">
        <f t="shared" si="599"/>
        <v>1.1455876646353974E-2</v>
      </c>
      <c r="AK1208" s="28"/>
      <c r="AM1208" s="14">
        <f>Rho_Coef0+Rho_Coef1*Solution!I1208+Rho_Coef2*Solution!I1208^2</f>
        <v>0.94778203894918223</v>
      </c>
      <c r="AO1208" s="3" t="str">
        <f t="shared" si="580"/>
        <v xml:space="preserve"> </v>
      </c>
      <c r="AP1208" s="3" t="str">
        <f t="shared" si="581"/>
        <v xml:space="preserve"> </v>
      </c>
      <c r="AQ1208" s="3" t="str">
        <f t="shared" si="582"/>
        <v xml:space="preserve"> </v>
      </c>
      <c r="AR1208" s="3" t="str">
        <f t="shared" si="583"/>
        <v xml:space="preserve"> </v>
      </c>
    </row>
    <row r="1209" spans="1:44">
      <c r="A1209" s="3">
        <f t="shared" si="584"/>
        <v>12.059999999999787</v>
      </c>
      <c r="B1209" s="3">
        <f t="shared" si="609"/>
        <v>0</v>
      </c>
      <c r="C1209" s="3">
        <f t="shared" si="610"/>
        <v>4.8229000000000486</v>
      </c>
      <c r="D1209" s="14">
        <f t="shared" si="585"/>
        <v>1.1826966524520163E-3</v>
      </c>
      <c r="E1209" s="14">
        <f t="shared" si="611"/>
        <v>-0.1123437727139672</v>
      </c>
      <c r="F1209" s="14">
        <f t="shared" si="612"/>
        <v>-0.11116107606151518</v>
      </c>
      <c r="G1209" s="3">
        <f t="shared" si="579"/>
        <v>-9.7034107029158765</v>
      </c>
      <c r="H1209" s="3">
        <f t="shared" si="613"/>
        <v>-5.4072807383234398</v>
      </c>
      <c r="I1209" s="3">
        <f t="shared" si="614"/>
        <v>555.26147455125874</v>
      </c>
      <c r="P1209" s="3" t="str">
        <f t="shared" si="603"/>
        <v xml:space="preserve"> </v>
      </c>
      <c r="Q1209" s="3" t="str">
        <f t="shared" si="586"/>
        <v xml:space="preserve"> </v>
      </c>
      <c r="R1209" s="3" t="str">
        <f t="shared" si="587"/>
        <v xml:space="preserve"> </v>
      </c>
      <c r="S1209" s="3" t="str">
        <f t="shared" si="588"/>
        <v xml:space="preserve"> </v>
      </c>
      <c r="T1209" s="3" t="str">
        <f t="shared" si="589"/>
        <v xml:space="preserve"> </v>
      </c>
      <c r="U1209" s="3" t="str">
        <f t="shared" si="590"/>
        <v xml:space="preserve"> </v>
      </c>
      <c r="V1209" s="3" t="str">
        <f t="shared" si="591"/>
        <v xml:space="preserve"> </v>
      </c>
      <c r="W1209" s="3" t="str">
        <f t="shared" si="592"/>
        <v xml:space="preserve"> </v>
      </c>
      <c r="X1209" s="3" t="str">
        <f t="shared" si="593"/>
        <v xml:space="preserve"> </v>
      </c>
      <c r="Y1209" s="3">
        <f t="shared" si="594"/>
        <v>0</v>
      </c>
      <c r="AA1209" s="16" t="str">
        <f t="shared" si="595"/>
        <v>UprStage</v>
      </c>
      <c r="AC1209" s="3">
        <f t="shared" si="596"/>
        <v>2.3982428571428556</v>
      </c>
      <c r="AD1209" s="3">
        <f t="shared" si="597"/>
        <v>19.801588161411491</v>
      </c>
      <c r="AE1209" s="3">
        <f t="shared" si="598"/>
        <v>2.4246571428571926</v>
      </c>
      <c r="AF1209" s="3">
        <f t="shared" si="600"/>
        <v>11.455876646353975</v>
      </c>
      <c r="AH1209" s="28">
        <f t="shared" si="601"/>
        <v>0.26300000000000001</v>
      </c>
      <c r="AI1209" s="28">
        <f t="shared" si="602"/>
        <v>2.5446900494077322E-4</v>
      </c>
      <c r="AJ1209" s="40">
        <f t="shared" si="599"/>
        <v>1.1455876646353974E-2</v>
      </c>
      <c r="AK1209" s="28"/>
      <c r="AM1209" s="14">
        <f>Rho_Coef0+Rho_Coef1*Solution!I1209+Rho_Coef2*Solution!I1209^2</f>
        <v>0.94778697775347309</v>
      </c>
      <c r="AO1209" s="3" t="str">
        <f t="shared" si="580"/>
        <v xml:space="preserve"> </v>
      </c>
      <c r="AP1209" s="3" t="str">
        <f t="shared" si="581"/>
        <v xml:space="preserve"> </v>
      </c>
      <c r="AQ1209" s="3" t="str">
        <f t="shared" si="582"/>
        <v xml:space="preserve"> </v>
      </c>
      <c r="AR1209" s="3" t="str">
        <f t="shared" si="583"/>
        <v xml:space="preserve"> </v>
      </c>
    </row>
    <row r="1210" spans="1:44">
      <c r="A1210" s="3">
        <f t="shared" si="584"/>
        <v>12.069999999999787</v>
      </c>
      <c r="B1210" s="3">
        <f t="shared" si="609"/>
        <v>0</v>
      </c>
      <c r="C1210" s="3">
        <f t="shared" si="610"/>
        <v>4.8229000000000486</v>
      </c>
      <c r="D1210" s="14">
        <f t="shared" si="585"/>
        <v>1.2255310792022023E-3</v>
      </c>
      <c r="E1210" s="14">
        <f t="shared" si="611"/>
        <v>-0.1123437727139672</v>
      </c>
      <c r="F1210" s="14">
        <f t="shared" si="612"/>
        <v>-0.111118241634765</v>
      </c>
      <c r="G1210" s="3">
        <f t="shared" si="579"/>
        <v>-9.6996716240070775</v>
      </c>
      <c r="H1210" s="3">
        <f t="shared" si="613"/>
        <v>-5.5043148453525985</v>
      </c>
      <c r="I1210" s="3">
        <f t="shared" si="614"/>
        <v>555.20691676029435</v>
      </c>
      <c r="P1210" s="3" t="str">
        <f t="shared" si="603"/>
        <v xml:space="preserve"> </v>
      </c>
      <c r="Q1210" s="3" t="str">
        <f t="shared" si="586"/>
        <v xml:space="preserve"> </v>
      </c>
      <c r="R1210" s="3" t="str">
        <f t="shared" si="587"/>
        <v xml:space="preserve"> </v>
      </c>
      <c r="S1210" s="3" t="str">
        <f t="shared" si="588"/>
        <v xml:space="preserve"> </v>
      </c>
      <c r="T1210" s="3" t="str">
        <f t="shared" si="589"/>
        <v xml:space="preserve"> </v>
      </c>
      <c r="U1210" s="3" t="str">
        <f t="shared" si="590"/>
        <v xml:space="preserve"> </v>
      </c>
      <c r="V1210" s="3" t="str">
        <f t="shared" si="591"/>
        <v xml:space="preserve"> </v>
      </c>
      <c r="W1210" s="3" t="str">
        <f t="shared" si="592"/>
        <v xml:space="preserve"> </v>
      </c>
      <c r="X1210" s="3" t="str">
        <f t="shared" si="593"/>
        <v xml:space="preserve"> </v>
      </c>
      <c r="Y1210" s="3">
        <f t="shared" si="594"/>
        <v>0</v>
      </c>
      <c r="AA1210" s="16" t="str">
        <f t="shared" si="595"/>
        <v>UprStage</v>
      </c>
      <c r="AC1210" s="3">
        <f t="shared" si="596"/>
        <v>2.3982428571428556</v>
      </c>
      <c r="AD1210" s="3">
        <f t="shared" si="597"/>
        <v>19.801588161411491</v>
      </c>
      <c r="AE1210" s="3">
        <f t="shared" si="598"/>
        <v>2.4246571428571926</v>
      </c>
      <c r="AF1210" s="3">
        <f t="shared" si="600"/>
        <v>11.455876646353975</v>
      </c>
      <c r="AH1210" s="28">
        <f t="shared" si="601"/>
        <v>0.26300000000000001</v>
      </c>
      <c r="AI1210" s="28">
        <f t="shared" si="602"/>
        <v>2.5446900494077322E-4</v>
      </c>
      <c r="AJ1210" s="40">
        <f t="shared" si="599"/>
        <v>1.1455876646353974E-2</v>
      </c>
      <c r="AK1210" s="28"/>
      <c r="AM1210" s="14">
        <f>Rho_Coef0+Rho_Coef1*Solution!I1210+Rho_Coef2*Solution!I1210^2</f>
        <v>0.94779200602474933</v>
      </c>
      <c r="AO1210" s="3" t="str">
        <f t="shared" si="580"/>
        <v xml:space="preserve"> </v>
      </c>
      <c r="AP1210" s="3" t="str">
        <f t="shared" si="581"/>
        <v xml:space="preserve"> </v>
      </c>
      <c r="AQ1210" s="3" t="str">
        <f t="shared" si="582"/>
        <v xml:space="preserve"> </v>
      </c>
      <c r="AR1210" s="3" t="str">
        <f t="shared" si="583"/>
        <v xml:space="preserve"> </v>
      </c>
    </row>
    <row r="1211" spans="1:44">
      <c r="A1211" s="3">
        <f t="shared" si="584"/>
        <v>12.079999999999787</v>
      </c>
      <c r="B1211" s="3">
        <f t="shared" si="609"/>
        <v>0</v>
      </c>
      <c r="C1211" s="3">
        <f t="shared" si="610"/>
        <v>4.8229000000000486</v>
      </c>
      <c r="D1211" s="14">
        <f t="shared" si="585"/>
        <v>1.2691108546659211E-3</v>
      </c>
      <c r="E1211" s="14">
        <f t="shared" si="611"/>
        <v>-0.1123437727139672</v>
      </c>
      <c r="F1211" s="14">
        <f t="shared" si="612"/>
        <v>-0.11107466185930127</v>
      </c>
      <c r="G1211" s="3">
        <f t="shared" si="579"/>
        <v>-9.6958674825337496</v>
      </c>
      <c r="H1211" s="3">
        <f t="shared" si="613"/>
        <v>-5.6013115615926692</v>
      </c>
      <c r="I1211" s="3">
        <f t="shared" si="614"/>
        <v>555.15138881846678</v>
      </c>
      <c r="P1211" s="3" t="str">
        <f t="shared" si="603"/>
        <v xml:space="preserve"> </v>
      </c>
      <c r="Q1211" s="3" t="str">
        <f t="shared" si="586"/>
        <v xml:space="preserve"> </v>
      </c>
      <c r="R1211" s="3" t="str">
        <f t="shared" si="587"/>
        <v xml:space="preserve"> </v>
      </c>
      <c r="S1211" s="3" t="str">
        <f t="shared" si="588"/>
        <v xml:space="preserve"> </v>
      </c>
      <c r="T1211" s="3" t="str">
        <f t="shared" si="589"/>
        <v xml:space="preserve"> </v>
      </c>
      <c r="U1211" s="3" t="str">
        <f t="shared" si="590"/>
        <v xml:space="preserve"> </v>
      </c>
      <c r="V1211" s="3" t="str">
        <f t="shared" si="591"/>
        <v xml:space="preserve"> </v>
      </c>
      <c r="W1211" s="3" t="str">
        <f t="shared" si="592"/>
        <v xml:space="preserve"> </v>
      </c>
      <c r="X1211" s="3" t="str">
        <f t="shared" si="593"/>
        <v xml:space="preserve"> </v>
      </c>
      <c r="Y1211" s="3">
        <f t="shared" si="594"/>
        <v>0</v>
      </c>
      <c r="AA1211" s="16" t="str">
        <f t="shared" si="595"/>
        <v>UprStage</v>
      </c>
      <c r="AC1211" s="3">
        <f t="shared" si="596"/>
        <v>2.3982428571428556</v>
      </c>
      <c r="AD1211" s="3">
        <f t="shared" si="597"/>
        <v>19.801588161411491</v>
      </c>
      <c r="AE1211" s="3">
        <f t="shared" si="598"/>
        <v>2.4246571428571926</v>
      </c>
      <c r="AF1211" s="3">
        <f t="shared" si="600"/>
        <v>11.455876646353975</v>
      </c>
      <c r="AH1211" s="28">
        <f t="shared" si="601"/>
        <v>0.26300000000000001</v>
      </c>
      <c r="AI1211" s="28">
        <f t="shared" si="602"/>
        <v>2.5446900494077322E-4</v>
      </c>
      <c r="AJ1211" s="40">
        <f t="shared" si="599"/>
        <v>1.1455876646353974E-2</v>
      </c>
      <c r="AK1211" s="28"/>
      <c r="AM1211" s="14">
        <f>Rho_Coef0+Rho_Coef1*Solution!I1211+Rho_Coef2*Solution!I1211^2</f>
        <v>0.94779712372993163</v>
      </c>
      <c r="AO1211" s="3" t="str">
        <f t="shared" si="580"/>
        <v xml:space="preserve"> </v>
      </c>
      <c r="AP1211" s="3" t="str">
        <f t="shared" si="581"/>
        <v xml:space="preserve"> </v>
      </c>
      <c r="AQ1211" s="3" t="str">
        <f t="shared" si="582"/>
        <v xml:space="preserve"> </v>
      </c>
      <c r="AR1211" s="3" t="str">
        <f t="shared" si="583"/>
        <v xml:space="preserve"> </v>
      </c>
    </row>
    <row r="1212" spans="1:44">
      <c r="A1212" s="3">
        <f t="shared" si="584"/>
        <v>12.089999999999787</v>
      </c>
      <c r="B1212" s="3">
        <f t="shared" si="609"/>
        <v>0</v>
      </c>
      <c r="C1212" s="3">
        <f t="shared" si="610"/>
        <v>4.8229000000000486</v>
      </c>
      <c r="D1212" s="14">
        <f t="shared" si="585"/>
        <v>1.3134348228273835E-3</v>
      </c>
      <c r="E1212" s="14">
        <f t="shared" si="611"/>
        <v>-0.1123437727139672</v>
      </c>
      <c r="F1212" s="14">
        <f t="shared" si="612"/>
        <v>-0.11103033789113982</v>
      </c>
      <c r="G1212" s="3">
        <f t="shared" si="579"/>
        <v>-9.6919983794061793</v>
      </c>
      <c r="H1212" s="3">
        <f t="shared" si="613"/>
        <v>-5.6982702364180069</v>
      </c>
      <c r="I1212" s="3">
        <f t="shared" si="614"/>
        <v>555.09489110293191</v>
      </c>
      <c r="P1212" s="3" t="str">
        <f t="shared" si="603"/>
        <v xml:space="preserve"> </v>
      </c>
      <c r="Q1212" s="3" t="str">
        <f t="shared" si="586"/>
        <v xml:space="preserve"> </v>
      </c>
      <c r="R1212" s="3" t="str">
        <f t="shared" si="587"/>
        <v xml:space="preserve"> </v>
      </c>
      <c r="S1212" s="3" t="str">
        <f t="shared" si="588"/>
        <v xml:space="preserve"> </v>
      </c>
      <c r="T1212" s="3" t="str">
        <f t="shared" si="589"/>
        <v xml:space="preserve"> </v>
      </c>
      <c r="U1212" s="3" t="str">
        <f t="shared" si="590"/>
        <v xml:space="preserve"> </v>
      </c>
      <c r="V1212" s="3" t="str">
        <f t="shared" si="591"/>
        <v xml:space="preserve"> </v>
      </c>
      <c r="W1212" s="3" t="str">
        <f t="shared" si="592"/>
        <v xml:space="preserve"> </v>
      </c>
      <c r="X1212" s="3" t="str">
        <f t="shared" si="593"/>
        <v xml:space="preserve"> </v>
      </c>
      <c r="Y1212" s="3">
        <f t="shared" si="594"/>
        <v>0</v>
      </c>
      <c r="AA1212" s="16" t="str">
        <f t="shared" si="595"/>
        <v>UprStage</v>
      </c>
      <c r="AC1212" s="3">
        <f t="shared" si="596"/>
        <v>2.3982428571428556</v>
      </c>
      <c r="AD1212" s="3">
        <f t="shared" si="597"/>
        <v>19.801588161411491</v>
      </c>
      <c r="AE1212" s="3">
        <f t="shared" si="598"/>
        <v>2.4246571428571926</v>
      </c>
      <c r="AF1212" s="3">
        <f t="shared" si="600"/>
        <v>11.455876646353975</v>
      </c>
      <c r="AH1212" s="28">
        <f t="shared" si="601"/>
        <v>0.26300000000000001</v>
      </c>
      <c r="AI1212" s="28">
        <f t="shared" si="602"/>
        <v>2.5446900494077322E-4</v>
      </c>
      <c r="AJ1212" s="40">
        <f t="shared" si="599"/>
        <v>1.1455876646353974E-2</v>
      </c>
      <c r="AK1212" s="28"/>
      <c r="AM1212" s="14">
        <f>Rho_Coef0+Rho_Coef1*Solution!I1212+Rho_Coef2*Solution!I1212^2</f>
        <v>0.94780233083535892</v>
      </c>
      <c r="AO1212" s="3" t="str">
        <f t="shared" si="580"/>
        <v xml:space="preserve"> </v>
      </c>
      <c r="AP1212" s="3" t="str">
        <f t="shared" si="581"/>
        <v xml:space="preserve"> </v>
      </c>
      <c r="AQ1212" s="3" t="str">
        <f t="shared" si="582"/>
        <v xml:space="preserve"> </v>
      </c>
      <c r="AR1212" s="3" t="str">
        <f t="shared" si="583"/>
        <v xml:space="preserve"> </v>
      </c>
    </row>
    <row r="1213" spans="1:44">
      <c r="A1213" s="3">
        <f t="shared" si="584"/>
        <v>12.099999999999786</v>
      </c>
      <c r="B1213" s="3">
        <f t="shared" si="609"/>
        <v>0</v>
      </c>
      <c r="C1213" s="3">
        <f t="shared" si="610"/>
        <v>4.8229000000000486</v>
      </c>
      <c r="D1213" s="14">
        <f t="shared" si="585"/>
        <v>1.3585018084657117E-3</v>
      </c>
      <c r="E1213" s="14">
        <f t="shared" si="611"/>
        <v>-0.1123437727139672</v>
      </c>
      <c r="F1213" s="14">
        <f t="shared" si="612"/>
        <v>-0.11098527090550149</v>
      </c>
      <c r="G1213" s="3">
        <f t="shared" si="579"/>
        <v>-9.688064417211093</v>
      </c>
      <c r="H1213" s="3">
        <f t="shared" si="613"/>
        <v>-5.7951902202120689</v>
      </c>
      <c r="I1213" s="3">
        <f t="shared" si="614"/>
        <v>555.03742399734688</v>
      </c>
      <c r="P1213" s="3" t="str">
        <f t="shared" si="603"/>
        <v xml:space="preserve"> </v>
      </c>
      <c r="Q1213" s="3" t="str">
        <f t="shared" si="586"/>
        <v xml:space="preserve"> </v>
      </c>
      <c r="R1213" s="3" t="str">
        <f t="shared" si="587"/>
        <v xml:space="preserve"> </v>
      </c>
      <c r="S1213" s="3" t="str">
        <f t="shared" si="588"/>
        <v xml:space="preserve"> </v>
      </c>
      <c r="T1213" s="3" t="str">
        <f t="shared" si="589"/>
        <v xml:space="preserve"> </v>
      </c>
      <c r="U1213" s="3" t="str">
        <f t="shared" si="590"/>
        <v xml:space="preserve"> </v>
      </c>
      <c r="V1213" s="3" t="str">
        <f t="shared" si="591"/>
        <v xml:space="preserve"> </v>
      </c>
      <c r="W1213" s="3" t="str">
        <f t="shared" si="592"/>
        <v xml:space="preserve"> </v>
      </c>
      <c r="X1213" s="3" t="str">
        <f t="shared" si="593"/>
        <v xml:space="preserve"> </v>
      </c>
      <c r="Y1213" s="3">
        <f t="shared" si="594"/>
        <v>0</v>
      </c>
      <c r="AA1213" s="16" t="str">
        <f t="shared" si="595"/>
        <v>UprStage</v>
      </c>
      <c r="AC1213" s="3">
        <f t="shared" si="596"/>
        <v>2.3982428571428556</v>
      </c>
      <c r="AD1213" s="3">
        <f t="shared" si="597"/>
        <v>19.801588161411491</v>
      </c>
      <c r="AE1213" s="3">
        <f t="shared" si="598"/>
        <v>2.4246571428571926</v>
      </c>
      <c r="AF1213" s="3">
        <f t="shared" si="600"/>
        <v>11.455876646353975</v>
      </c>
      <c r="AH1213" s="28">
        <f t="shared" si="601"/>
        <v>0.26300000000000001</v>
      </c>
      <c r="AI1213" s="28">
        <f t="shared" si="602"/>
        <v>2.5446900494077322E-4</v>
      </c>
      <c r="AJ1213" s="40">
        <f t="shared" si="599"/>
        <v>1.1455876646353974E-2</v>
      </c>
      <c r="AK1213" s="28"/>
      <c r="AM1213" s="14">
        <f>Rho_Coef0+Rho_Coef1*Solution!I1213+Rho_Coef2*Solution!I1213^2</f>
        <v>0.94780762730678969</v>
      </c>
      <c r="AO1213" s="3" t="str">
        <f t="shared" si="580"/>
        <v xml:space="preserve"> </v>
      </c>
      <c r="AP1213" s="3" t="str">
        <f t="shared" si="581"/>
        <v xml:space="preserve"> </v>
      </c>
      <c r="AQ1213" s="3" t="str">
        <f t="shared" si="582"/>
        <v xml:space="preserve"> </v>
      </c>
      <c r="AR1213" s="3" t="str">
        <f t="shared" si="583"/>
        <v xml:space="preserve"> </v>
      </c>
    </row>
    <row r="1214" spans="1:44">
      <c r="A1214" s="3">
        <f t="shared" si="584"/>
        <v>12.109999999999786</v>
      </c>
      <c r="B1214" s="3">
        <f t="shared" si="609"/>
        <v>0</v>
      </c>
      <c r="C1214" s="3">
        <f t="shared" si="610"/>
        <v>4.8229000000000486</v>
      </c>
      <c r="D1214" s="14">
        <f t="shared" si="585"/>
        <v>1.4043106172206138E-3</v>
      </c>
      <c r="E1214" s="14">
        <f t="shared" si="611"/>
        <v>-0.1123437727139672</v>
      </c>
      <c r="F1214" s="14">
        <f t="shared" si="612"/>
        <v>-0.11093946209674659</v>
      </c>
      <c r="G1214" s="3">
        <f t="shared" si="579"/>
        <v>-9.6840657002059238</v>
      </c>
      <c r="H1214" s="3">
        <f t="shared" si="613"/>
        <v>-5.8920708643841797</v>
      </c>
      <c r="I1214" s="3">
        <f t="shared" si="614"/>
        <v>554.97898789185967</v>
      </c>
      <c r="P1214" s="3" t="str">
        <f t="shared" si="603"/>
        <v xml:space="preserve"> </v>
      </c>
      <c r="Q1214" s="3" t="str">
        <f t="shared" si="586"/>
        <v xml:space="preserve"> </v>
      </c>
      <c r="R1214" s="3" t="str">
        <f t="shared" si="587"/>
        <v xml:space="preserve"> </v>
      </c>
      <c r="S1214" s="3" t="str">
        <f t="shared" si="588"/>
        <v xml:space="preserve"> </v>
      </c>
      <c r="T1214" s="3" t="str">
        <f t="shared" si="589"/>
        <v xml:space="preserve"> </v>
      </c>
      <c r="U1214" s="3" t="str">
        <f t="shared" si="590"/>
        <v xml:space="preserve"> </v>
      </c>
      <c r="V1214" s="3" t="str">
        <f t="shared" si="591"/>
        <v xml:space="preserve"> </v>
      </c>
      <c r="W1214" s="3" t="str">
        <f t="shared" si="592"/>
        <v xml:space="preserve"> </v>
      </c>
      <c r="X1214" s="3" t="str">
        <f t="shared" si="593"/>
        <v xml:space="preserve"> </v>
      </c>
      <c r="Y1214" s="3">
        <f t="shared" si="594"/>
        <v>0</v>
      </c>
      <c r="AA1214" s="16" t="str">
        <f t="shared" si="595"/>
        <v>UprStage</v>
      </c>
      <c r="AC1214" s="3">
        <f t="shared" si="596"/>
        <v>2.3982428571428556</v>
      </c>
      <c r="AD1214" s="3">
        <f t="shared" si="597"/>
        <v>19.801588161411491</v>
      </c>
      <c r="AE1214" s="3">
        <f t="shared" si="598"/>
        <v>2.4246571428571926</v>
      </c>
      <c r="AF1214" s="3">
        <f t="shared" si="600"/>
        <v>11.455876646353975</v>
      </c>
      <c r="AH1214" s="28">
        <f t="shared" si="601"/>
        <v>0.26300000000000001</v>
      </c>
      <c r="AI1214" s="28">
        <f t="shared" si="602"/>
        <v>2.5446900494077322E-4</v>
      </c>
      <c r="AJ1214" s="40">
        <f t="shared" si="599"/>
        <v>1.1455876646353974E-2</v>
      </c>
      <c r="AK1214" s="28"/>
      <c r="AM1214" s="14">
        <f>Rho_Coef0+Rho_Coef1*Solution!I1214+Rho_Coef2*Solution!I1214^2</f>
        <v>0.94781301310940269</v>
      </c>
      <c r="AO1214" s="3" t="str">
        <f t="shared" si="580"/>
        <v xml:space="preserve"> </v>
      </c>
      <c r="AP1214" s="3" t="str">
        <f t="shared" si="581"/>
        <v xml:space="preserve"> </v>
      </c>
      <c r="AQ1214" s="3" t="str">
        <f t="shared" si="582"/>
        <v xml:space="preserve"> </v>
      </c>
      <c r="AR1214" s="3" t="str">
        <f t="shared" si="583"/>
        <v xml:space="preserve"> </v>
      </c>
    </row>
    <row r="1215" spans="1:44">
      <c r="A1215" s="3">
        <f t="shared" si="584"/>
        <v>12.119999999999786</v>
      </c>
      <c r="B1215" s="3">
        <f t="shared" si="609"/>
        <v>0</v>
      </c>
      <c r="C1215" s="3">
        <f t="shared" si="610"/>
        <v>4.8229000000000486</v>
      </c>
      <c r="D1215" s="14">
        <f t="shared" si="585"/>
        <v>1.4508600356590809E-3</v>
      </c>
      <c r="E1215" s="14">
        <f t="shared" si="611"/>
        <v>-0.1123437727139672</v>
      </c>
      <c r="F1215" s="14">
        <f t="shared" si="612"/>
        <v>-0.11089291267830811</v>
      </c>
      <c r="G1215" s="3">
        <f t="shared" si="579"/>
        <v>-9.680002334312988</v>
      </c>
      <c r="H1215" s="3">
        <f t="shared" si="613"/>
        <v>-5.9889115213862389</v>
      </c>
      <c r="I1215" s="3">
        <f t="shared" si="614"/>
        <v>554.91958318309912</v>
      </c>
      <c r="P1215" s="3" t="str">
        <f t="shared" si="603"/>
        <v xml:space="preserve"> </v>
      </c>
      <c r="Q1215" s="3" t="str">
        <f t="shared" si="586"/>
        <v xml:space="preserve"> </v>
      </c>
      <c r="R1215" s="3" t="str">
        <f t="shared" si="587"/>
        <v xml:space="preserve"> </v>
      </c>
      <c r="S1215" s="3" t="str">
        <f t="shared" si="588"/>
        <v xml:space="preserve"> </v>
      </c>
      <c r="T1215" s="3" t="str">
        <f t="shared" si="589"/>
        <v xml:space="preserve"> </v>
      </c>
      <c r="U1215" s="3" t="str">
        <f t="shared" si="590"/>
        <v xml:space="preserve"> </v>
      </c>
      <c r="V1215" s="3" t="str">
        <f t="shared" si="591"/>
        <v xml:space="preserve"> </v>
      </c>
      <c r="W1215" s="3" t="str">
        <f t="shared" si="592"/>
        <v xml:space="preserve"> </v>
      </c>
      <c r="X1215" s="3" t="str">
        <f t="shared" si="593"/>
        <v xml:space="preserve"> </v>
      </c>
      <c r="Y1215" s="3">
        <f t="shared" si="594"/>
        <v>0</v>
      </c>
      <c r="AA1215" s="16" t="str">
        <f t="shared" si="595"/>
        <v>UprStage</v>
      </c>
      <c r="AC1215" s="3">
        <f t="shared" si="596"/>
        <v>2.3982428571428556</v>
      </c>
      <c r="AD1215" s="3">
        <f t="shared" si="597"/>
        <v>19.801588161411491</v>
      </c>
      <c r="AE1215" s="3">
        <f t="shared" si="598"/>
        <v>2.4246571428571926</v>
      </c>
      <c r="AF1215" s="3">
        <f t="shared" si="600"/>
        <v>11.455876646353975</v>
      </c>
      <c r="AH1215" s="28">
        <f t="shared" si="601"/>
        <v>0.26300000000000001</v>
      </c>
      <c r="AI1215" s="28">
        <f t="shared" si="602"/>
        <v>2.5446900494077322E-4</v>
      </c>
      <c r="AJ1215" s="40">
        <f t="shared" si="599"/>
        <v>1.1455876646353974E-2</v>
      </c>
      <c r="AK1215" s="28"/>
      <c r="AM1215" s="14">
        <f>Rho_Coef0+Rho_Coef1*Solution!I1215+Rho_Coef2*Solution!I1215^2</f>
        <v>0.94781848820779824</v>
      </c>
      <c r="AO1215" s="3" t="str">
        <f t="shared" si="580"/>
        <v xml:space="preserve"> </v>
      </c>
      <c r="AP1215" s="3" t="str">
        <f t="shared" si="581"/>
        <v xml:space="preserve"> </v>
      </c>
      <c r="AQ1215" s="3" t="str">
        <f t="shared" si="582"/>
        <v xml:space="preserve"> </v>
      </c>
      <c r="AR1215" s="3" t="str">
        <f t="shared" si="583"/>
        <v xml:space="preserve"> </v>
      </c>
    </row>
    <row r="1216" spans="1:44">
      <c r="A1216" s="3">
        <f t="shared" si="584"/>
        <v>12.129999999999786</v>
      </c>
      <c r="B1216" s="3">
        <f t="shared" si="609"/>
        <v>0</v>
      </c>
      <c r="C1216" s="3">
        <f t="shared" si="610"/>
        <v>4.8229000000000486</v>
      </c>
      <c r="D1216" s="14">
        <f t="shared" si="585"/>
        <v>1.4981488313430946E-3</v>
      </c>
      <c r="E1216" s="14">
        <f t="shared" si="611"/>
        <v>-0.1123437727139672</v>
      </c>
      <c r="F1216" s="14">
        <f t="shared" si="612"/>
        <v>-0.1108456238826241</v>
      </c>
      <c r="G1216" s="3">
        <f t="shared" si="579"/>
        <v>-9.6758744271135804</v>
      </c>
      <c r="H1216" s="3">
        <f t="shared" si="613"/>
        <v>-6.085711544729369</v>
      </c>
      <c r="I1216" s="3">
        <f t="shared" si="614"/>
        <v>554.85921027416384</v>
      </c>
      <c r="P1216" s="3" t="str">
        <f t="shared" si="603"/>
        <v xml:space="preserve"> </v>
      </c>
      <c r="Q1216" s="3" t="str">
        <f t="shared" si="586"/>
        <v xml:space="preserve"> </v>
      </c>
      <c r="R1216" s="3" t="str">
        <f t="shared" si="587"/>
        <v xml:space="preserve"> </v>
      </c>
      <c r="S1216" s="3" t="str">
        <f t="shared" si="588"/>
        <v xml:space="preserve"> </v>
      </c>
      <c r="T1216" s="3" t="str">
        <f t="shared" si="589"/>
        <v xml:space="preserve"> </v>
      </c>
      <c r="U1216" s="3" t="str">
        <f t="shared" si="590"/>
        <v xml:space="preserve"> </v>
      </c>
      <c r="V1216" s="3" t="str">
        <f t="shared" si="591"/>
        <v xml:space="preserve"> </v>
      </c>
      <c r="W1216" s="3" t="str">
        <f t="shared" si="592"/>
        <v xml:space="preserve"> </v>
      </c>
      <c r="X1216" s="3" t="str">
        <f t="shared" si="593"/>
        <v xml:space="preserve"> </v>
      </c>
      <c r="Y1216" s="3">
        <f t="shared" si="594"/>
        <v>0</v>
      </c>
      <c r="AA1216" s="16" t="str">
        <f t="shared" si="595"/>
        <v>UprStage</v>
      </c>
      <c r="AC1216" s="3">
        <f t="shared" si="596"/>
        <v>2.3982428571428556</v>
      </c>
      <c r="AD1216" s="3">
        <f t="shared" si="597"/>
        <v>19.801588161411491</v>
      </c>
      <c r="AE1216" s="3">
        <f t="shared" si="598"/>
        <v>2.4246571428571926</v>
      </c>
      <c r="AF1216" s="3">
        <f t="shared" si="600"/>
        <v>11.455876646353975</v>
      </c>
      <c r="AH1216" s="28">
        <f t="shared" si="601"/>
        <v>0.26300000000000001</v>
      </c>
      <c r="AI1216" s="28">
        <f t="shared" si="602"/>
        <v>2.5446900494077322E-4</v>
      </c>
      <c r="AJ1216" s="40">
        <f t="shared" si="599"/>
        <v>1.1455876646353974E-2</v>
      </c>
      <c r="AK1216" s="28"/>
      <c r="AM1216" s="14">
        <f>Rho_Coef0+Rho_Coef1*Solution!I1216+Rho_Coef2*Solution!I1216^2</f>
        <v>0.94782405256599833</v>
      </c>
      <c r="AO1216" s="3" t="str">
        <f t="shared" si="580"/>
        <v xml:space="preserve"> </v>
      </c>
      <c r="AP1216" s="3" t="str">
        <f t="shared" si="581"/>
        <v xml:space="preserve"> </v>
      </c>
      <c r="AQ1216" s="3" t="str">
        <f t="shared" si="582"/>
        <v xml:space="preserve"> </v>
      </c>
      <c r="AR1216" s="3" t="str">
        <f t="shared" si="583"/>
        <v xml:space="preserve"> </v>
      </c>
    </row>
    <row r="1217" spans="1:44">
      <c r="A1217" s="3">
        <f t="shared" si="584"/>
        <v>12.139999999999786</v>
      </c>
      <c r="B1217" s="3">
        <f t="shared" si="609"/>
        <v>0</v>
      </c>
      <c r="C1217" s="3">
        <f t="shared" si="610"/>
        <v>4.8229000000000486</v>
      </c>
      <c r="D1217" s="14">
        <f t="shared" si="585"/>
        <v>1.5461757528983505E-3</v>
      </c>
      <c r="E1217" s="14">
        <f t="shared" si="611"/>
        <v>-0.1123437727139672</v>
      </c>
      <c r="F1217" s="14">
        <f t="shared" si="612"/>
        <v>-0.11079759696106885</v>
      </c>
      <c r="G1217" s="3">
        <f t="shared" si="579"/>
        <v>-9.6716820878419689</v>
      </c>
      <c r="H1217" s="3">
        <f t="shared" si="613"/>
        <v>-6.1824702890005048</v>
      </c>
      <c r="I1217" s="3">
        <f t="shared" si="614"/>
        <v>554.79786957461215</v>
      </c>
      <c r="P1217" s="3" t="str">
        <f t="shared" si="603"/>
        <v xml:space="preserve"> </v>
      </c>
      <c r="Q1217" s="3" t="str">
        <f t="shared" si="586"/>
        <v xml:space="preserve"> </v>
      </c>
      <c r="R1217" s="3" t="str">
        <f t="shared" si="587"/>
        <v xml:space="preserve"> </v>
      </c>
      <c r="S1217" s="3" t="str">
        <f t="shared" si="588"/>
        <v xml:space="preserve"> </v>
      </c>
      <c r="T1217" s="3" t="str">
        <f t="shared" si="589"/>
        <v xml:space="preserve"> </v>
      </c>
      <c r="U1217" s="3" t="str">
        <f t="shared" si="590"/>
        <v xml:space="preserve"> </v>
      </c>
      <c r="V1217" s="3" t="str">
        <f t="shared" si="591"/>
        <v xml:space="preserve"> </v>
      </c>
      <c r="W1217" s="3" t="str">
        <f t="shared" si="592"/>
        <v xml:space="preserve"> </v>
      </c>
      <c r="X1217" s="3" t="str">
        <f t="shared" si="593"/>
        <v xml:space="preserve"> </v>
      </c>
      <c r="Y1217" s="3">
        <f t="shared" si="594"/>
        <v>0</v>
      </c>
      <c r="AA1217" s="16" t="str">
        <f t="shared" si="595"/>
        <v>UprStage</v>
      </c>
      <c r="AC1217" s="3">
        <f t="shared" si="596"/>
        <v>2.3982428571428556</v>
      </c>
      <c r="AD1217" s="3">
        <f t="shared" si="597"/>
        <v>19.801588161411491</v>
      </c>
      <c r="AE1217" s="3">
        <f t="shared" si="598"/>
        <v>2.4246571428571926</v>
      </c>
      <c r="AF1217" s="3">
        <f t="shared" si="600"/>
        <v>11.455876646353975</v>
      </c>
      <c r="AH1217" s="28">
        <f t="shared" si="601"/>
        <v>0.26300000000000001</v>
      </c>
      <c r="AI1217" s="28">
        <f t="shared" si="602"/>
        <v>2.5446900494077322E-4</v>
      </c>
      <c r="AJ1217" s="40">
        <f t="shared" si="599"/>
        <v>1.1455876646353974E-2</v>
      </c>
      <c r="AK1217" s="28"/>
      <c r="AM1217" s="14">
        <f>Rho_Coef0+Rho_Coef1*Solution!I1217+Rho_Coef2*Solution!I1217^2</f>
        <v>0.94782970614744855</v>
      </c>
      <c r="AO1217" s="3" t="str">
        <f t="shared" si="580"/>
        <v xml:space="preserve"> </v>
      </c>
      <c r="AP1217" s="3" t="str">
        <f t="shared" si="581"/>
        <v xml:space="preserve"> </v>
      </c>
      <c r="AQ1217" s="3" t="str">
        <f t="shared" si="582"/>
        <v xml:space="preserve"> </v>
      </c>
      <c r="AR1217" s="3" t="str">
        <f t="shared" si="583"/>
        <v xml:space="preserve"> </v>
      </c>
    </row>
    <row r="1218" spans="1:44">
      <c r="A1218" s="3">
        <f t="shared" si="584"/>
        <v>12.149999999999785</v>
      </c>
      <c r="B1218" s="3">
        <f t="shared" si="609"/>
        <v>0</v>
      </c>
      <c r="C1218" s="3">
        <f t="shared" si="610"/>
        <v>4.8229000000000486</v>
      </c>
      <c r="D1218" s="14">
        <f t="shared" si="585"/>
        <v>1.5949395300839844E-3</v>
      </c>
      <c r="E1218" s="14">
        <f t="shared" si="611"/>
        <v>-0.1123437727139672</v>
      </c>
      <c r="F1218" s="14">
        <f t="shared" si="612"/>
        <v>-0.11074883318388322</v>
      </c>
      <c r="G1218" s="3">
        <f t="shared" si="579"/>
        <v>-9.6674254273793103</v>
      </c>
      <c r="H1218" s="3">
        <f t="shared" si="613"/>
        <v>-6.279187109878924</v>
      </c>
      <c r="I1218" s="3">
        <f t="shared" si="614"/>
        <v>554.73556150045079</v>
      </c>
      <c r="P1218" s="3" t="str">
        <f t="shared" si="603"/>
        <v xml:space="preserve"> </v>
      </c>
      <c r="Q1218" s="3" t="str">
        <f t="shared" si="586"/>
        <v xml:space="preserve"> </v>
      </c>
      <c r="R1218" s="3" t="str">
        <f t="shared" si="587"/>
        <v xml:space="preserve"> </v>
      </c>
      <c r="S1218" s="3" t="str">
        <f t="shared" si="588"/>
        <v xml:space="preserve"> </v>
      </c>
      <c r="T1218" s="3" t="str">
        <f t="shared" si="589"/>
        <v xml:space="preserve"> </v>
      </c>
      <c r="U1218" s="3" t="str">
        <f t="shared" si="590"/>
        <v xml:space="preserve"> </v>
      </c>
      <c r="V1218" s="3" t="str">
        <f t="shared" si="591"/>
        <v xml:space="preserve"> </v>
      </c>
      <c r="W1218" s="3" t="str">
        <f t="shared" si="592"/>
        <v xml:space="preserve"> </v>
      </c>
      <c r="X1218" s="3" t="str">
        <f t="shared" si="593"/>
        <v xml:space="preserve"> </v>
      </c>
      <c r="Y1218" s="3">
        <f t="shared" si="594"/>
        <v>0</v>
      </c>
      <c r="AA1218" s="16" t="str">
        <f t="shared" si="595"/>
        <v>UprStage</v>
      </c>
      <c r="AC1218" s="3">
        <f t="shared" si="596"/>
        <v>2.3982428571428556</v>
      </c>
      <c r="AD1218" s="3">
        <f t="shared" si="597"/>
        <v>19.801588161411491</v>
      </c>
      <c r="AE1218" s="3">
        <f t="shared" si="598"/>
        <v>2.4246571428571926</v>
      </c>
      <c r="AF1218" s="3">
        <f t="shared" si="600"/>
        <v>11.455876646353975</v>
      </c>
      <c r="AH1218" s="28">
        <f t="shared" si="601"/>
        <v>0.26300000000000001</v>
      </c>
      <c r="AI1218" s="28">
        <f t="shared" si="602"/>
        <v>2.5446900494077322E-4</v>
      </c>
      <c r="AJ1218" s="40">
        <f t="shared" si="599"/>
        <v>1.1455876646353974E-2</v>
      </c>
      <c r="AK1218" s="28"/>
      <c r="AM1218" s="14">
        <f>Rho_Coef0+Rho_Coef1*Solution!I1218+Rho_Coef2*Solution!I1218^2</f>
        <v>0.94783544891501825</v>
      </c>
      <c r="AO1218" s="3" t="str">
        <f t="shared" si="580"/>
        <v xml:space="preserve"> </v>
      </c>
      <c r="AP1218" s="3" t="str">
        <f t="shared" si="581"/>
        <v xml:space="preserve"> </v>
      </c>
      <c r="AQ1218" s="3" t="str">
        <f t="shared" si="582"/>
        <v xml:space="preserve"> </v>
      </c>
      <c r="AR1218" s="3" t="str">
        <f t="shared" si="583"/>
        <v xml:space="preserve"> </v>
      </c>
    </row>
    <row r="1219" spans="1:44">
      <c r="A1219" s="3">
        <f t="shared" si="584"/>
        <v>12.159999999999785</v>
      </c>
      <c r="B1219" s="3">
        <f t="shared" si="609"/>
        <v>0</v>
      </c>
      <c r="C1219" s="3">
        <f t="shared" si="610"/>
        <v>4.8229000000000486</v>
      </c>
      <c r="D1219" s="14">
        <f t="shared" si="585"/>
        <v>1.6444388738632927E-3</v>
      </c>
      <c r="E1219" s="14">
        <f t="shared" si="611"/>
        <v>-0.1123437727139672</v>
      </c>
      <c r="F1219" s="14">
        <f t="shared" si="612"/>
        <v>-0.1106993338401039</v>
      </c>
      <c r="G1219" s="3">
        <f t="shared" ref="G1219:G1282" si="615">F1219/AJ1219</f>
        <v>-9.6631045582474773</v>
      </c>
      <c r="H1219" s="3">
        <f t="shared" si="613"/>
        <v>-6.3758613641527173</v>
      </c>
      <c r="I1219" s="3">
        <f t="shared" si="614"/>
        <v>554.67228647412412</v>
      </c>
      <c r="P1219" s="3" t="str">
        <f t="shared" si="603"/>
        <v xml:space="preserve"> </v>
      </c>
      <c r="Q1219" s="3" t="str">
        <f t="shared" si="586"/>
        <v xml:space="preserve"> </v>
      </c>
      <c r="R1219" s="3" t="str">
        <f t="shared" si="587"/>
        <v xml:space="preserve"> </v>
      </c>
      <c r="S1219" s="3" t="str">
        <f t="shared" si="588"/>
        <v xml:space="preserve"> </v>
      </c>
      <c r="T1219" s="3" t="str">
        <f t="shared" si="589"/>
        <v xml:space="preserve"> </v>
      </c>
      <c r="U1219" s="3" t="str">
        <f t="shared" si="590"/>
        <v xml:space="preserve"> </v>
      </c>
      <c r="V1219" s="3" t="str">
        <f t="shared" si="591"/>
        <v xml:space="preserve"> </v>
      </c>
      <c r="W1219" s="3" t="str">
        <f t="shared" si="592"/>
        <v xml:space="preserve"> </v>
      </c>
      <c r="X1219" s="3" t="str">
        <f t="shared" si="593"/>
        <v xml:space="preserve"> </v>
      </c>
      <c r="Y1219" s="3">
        <f t="shared" si="594"/>
        <v>0</v>
      </c>
      <c r="AA1219" s="16" t="str">
        <f t="shared" si="595"/>
        <v>UprStage</v>
      </c>
      <c r="AC1219" s="3">
        <f t="shared" si="596"/>
        <v>2.3982428571428556</v>
      </c>
      <c r="AD1219" s="3">
        <f t="shared" si="597"/>
        <v>19.801588161411491</v>
      </c>
      <c r="AE1219" s="3">
        <f t="shared" si="598"/>
        <v>2.4246571428571926</v>
      </c>
      <c r="AF1219" s="3">
        <f t="shared" si="600"/>
        <v>11.455876646353975</v>
      </c>
      <c r="AH1219" s="28">
        <f t="shared" si="601"/>
        <v>0.26300000000000001</v>
      </c>
      <c r="AI1219" s="28">
        <f t="shared" si="602"/>
        <v>2.5446900494077322E-4</v>
      </c>
      <c r="AJ1219" s="40">
        <f t="shared" si="599"/>
        <v>1.1455876646353974E-2</v>
      </c>
      <c r="AK1219" s="28"/>
      <c r="AM1219" s="14">
        <f>Rho_Coef0+Rho_Coef1*Solution!I1219+Rho_Coef2*Solution!I1219^2</f>
        <v>0.94784128083100228</v>
      </c>
      <c r="AO1219" s="3" t="str">
        <f t="shared" ref="AO1219:AO1282" si="616">IF(ABS($A1219-$L$7)&lt;0.5*DeltaT,$H1219," ")</f>
        <v xml:space="preserve"> </v>
      </c>
      <c r="AP1219" s="3" t="str">
        <f t="shared" ref="AP1219:AP1282" si="617">IF(ABS($A1219-$L$7)&lt;0.5*DeltaT,$I1219," ")</f>
        <v xml:space="preserve"> </v>
      </c>
      <c r="AQ1219" s="3" t="str">
        <f t="shared" ref="AQ1219:AQ1282" si="618">IF(ABS($A1219-$L$9)&lt;0.5*DeltaT,$H1219," ")</f>
        <v xml:space="preserve"> </v>
      </c>
      <c r="AR1219" s="3" t="str">
        <f t="shared" ref="AR1219:AR1282" si="619">IF(ABS($A1219-$L$9)&lt;0.5*DeltaT,$I1219," ")</f>
        <v xml:space="preserve"> </v>
      </c>
    </row>
    <row r="1220" spans="1:44">
      <c r="A1220" s="3">
        <f t="shared" ref="A1220:A1283" si="620">A1219+DeltaT</f>
        <v>12.169999999999785</v>
      </c>
      <c r="B1220" s="3">
        <f t="shared" si="609"/>
        <v>0</v>
      </c>
      <c r="C1220" s="3">
        <f t="shared" si="610"/>
        <v>4.8229000000000486</v>
      </c>
      <c r="D1220" s="14">
        <f t="shared" ref="D1220:D1283" si="621">-SIGN(H1220)*(0.5*(Rho*AM1219)*H1220^2*AH1220*AI1220)</f>
        <v>1.6946724764754426E-3</v>
      </c>
      <c r="E1220" s="14">
        <f t="shared" si="611"/>
        <v>-0.1123437727139672</v>
      </c>
      <c r="F1220" s="14">
        <f t="shared" si="612"/>
        <v>-0.11064910023749176</v>
      </c>
      <c r="G1220" s="3">
        <f t="shared" si="615"/>
        <v>-9.6587195946028022</v>
      </c>
      <c r="H1220" s="3">
        <f t="shared" si="613"/>
        <v>-6.4724924097351924</v>
      </c>
      <c r="I1220" s="3">
        <f t="shared" si="614"/>
        <v>554.60804492450291</v>
      </c>
      <c r="P1220" s="3" t="str">
        <f t="shared" si="603"/>
        <v xml:space="preserve"> </v>
      </c>
      <c r="Q1220" s="3" t="str">
        <f t="shared" ref="Q1220:Q1283" si="622">IF(($A1220&gt;$L$4)*AND($A1220&lt;=$L$5),$M$4+($A1220-$L$4)*$N$4," ")</f>
        <v xml:space="preserve"> </v>
      </c>
      <c r="R1220" s="3" t="str">
        <f t="shared" ref="R1220:R1283" si="623">IF(($A1220&gt;$L$5)*AND($A1220&lt;=$L$6),$M$5+($A1220-$L$5)*$N$5," ")</f>
        <v xml:space="preserve"> </v>
      </c>
      <c r="S1220" s="3" t="str">
        <f t="shared" ref="S1220:S1283" si="624">IF(($A1220&gt;$L$6)*AND($A1220&lt;=$L$7),$M$6+($A1220-$L$6)*$N$6," ")</f>
        <v xml:space="preserve"> </v>
      </c>
      <c r="T1220" s="3" t="str">
        <f t="shared" ref="T1220:T1283" si="625">IF(($A1220&gt;$L$7)*AND($A1220&lt;=$L$9),0," ")</f>
        <v xml:space="preserve"> </v>
      </c>
      <c r="U1220" s="3" t="str">
        <f t="shared" ref="U1220:U1283" si="626">IF(($A1220&gt;$L$9)*AND($A1220&lt;=$L$10),$M$9+($A1220-$L$9)*$N$9," ")</f>
        <v xml:space="preserve"> </v>
      </c>
      <c r="V1220" s="3" t="str">
        <f t="shared" ref="V1220:V1283" si="627">IF(($A1220&gt;$L$10)*AND($A1220&lt;=$L$11),$M$10+($A1220-$L$10)*$N$10," ")</f>
        <v xml:space="preserve"> </v>
      </c>
      <c r="W1220" s="3" t="str">
        <f t="shared" ref="W1220:W1283" si="628">IF(($A1220&gt;$L$11)*AND($A1220&lt;=$L$12),$M$11+($A1220-$L$11)*$N$11," ")</f>
        <v xml:space="preserve"> </v>
      </c>
      <c r="X1220" s="3" t="str">
        <f t="shared" ref="X1220:X1283" si="629">IF(($A1220&gt;$L$12)*AND($A1220&lt;=$L$13),$M$12+($A1220-$L$12)*$N$12," ")</f>
        <v xml:space="preserve"> </v>
      </c>
      <c r="Y1220" s="3">
        <f t="shared" ref="Y1220:Y1283" si="630">IF(($A1220&gt;$L$13),0," ")</f>
        <v>0</v>
      </c>
      <c r="AA1220" s="16" t="str">
        <f t="shared" ref="AA1220:AA1283" si="631">IF($A1220&lt;$L$7,"Booster","UprStage")</f>
        <v>UprStage</v>
      </c>
      <c r="AC1220" s="3">
        <f t="shared" ref="AC1220:AC1283" si="632">IF($AA1220="Booster",AC1219+AVERAGE($B1219:$B1220)*DeltaT,AC1219)</f>
        <v>2.3982428571428556</v>
      </c>
      <c r="AD1220" s="3">
        <f t="shared" ref="AD1220:AD1283" si="633">$M$33+$M$34-$M$45*$AC1220</f>
        <v>19.801588161411491</v>
      </c>
      <c r="AE1220" s="3">
        <f t="shared" ref="AE1220:AE1283" si="634">IF($AA1220="UprStage",AE1219+AVERAGE($B1219:$B1220)*DeltaT,AE1219)</f>
        <v>2.4246571428571926</v>
      </c>
      <c r="AF1220" s="3">
        <f t="shared" si="600"/>
        <v>11.455876646353975</v>
      </c>
      <c r="AH1220" s="28">
        <f t="shared" si="601"/>
        <v>0.26300000000000001</v>
      </c>
      <c r="AI1220" s="28">
        <f t="shared" si="602"/>
        <v>2.5446900494077322E-4</v>
      </c>
      <c r="AJ1220" s="40">
        <f t="shared" ref="AJ1220:AJ1283" si="635">IF($AA1220="Booster",AD1220+AF1220,AF1220)/1000</f>
        <v>1.1455876646353974E-2</v>
      </c>
      <c r="AK1220" s="28"/>
      <c r="AM1220" s="14">
        <f>Rho_Coef0+Rho_Coef1*Solution!I1220+Rho_Coef2*Solution!I1220^2</f>
        <v>0.9478472018571209</v>
      </c>
      <c r="AO1220" s="3" t="str">
        <f t="shared" si="616"/>
        <v xml:space="preserve"> </v>
      </c>
      <c r="AP1220" s="3" t="str">
        <f t="shared" si="617"/>
        <v xml:space="preserve"> </v>
      </c>
      <c r="AQ1220" s="3" t="str">
        <f t="shared" si="618"/>
        <v xml:space="preserve"> </v>
      </c>
      <c r="AR1220" s="3" t="str">
        <f t="shared" si="619"/>
        <v xml:space="preserve"> </v>
      </c>
    </row>
    <row r="1221" spans="1:44">
      <c r="A1221" s="3">
        <f t="shared" si="620"/>
        <v>12.179999999999785</v>
      </c>
      <c r="B1221" s="3">
        <f t="shared" si="609"/>
        <v>0</v>
      </c>
      <c r="C1221" s="3">
        <f t="shared" si="610"/>
        <v>4.8229000000000486</v>
      </c>
      <c r="D1221" s="14">
        <f t="shared" si="621"/>
        <v>1.7456390115081688E-3</v>
      </c>
      <c r="E1221" s="14">
        <f t="shared" si="611"/>
        <v>-0.1123437727139672</v>
      </c>
      <c r="F1221" s="14">
        <f t="shared" si="612"/>
        <v>-0.11059813370245904</v>
      </c>
      <c r="G1221" s="3">
        <f t="shared" si="615"/>
        <v>-9.654270652229723</v>
      </c>
      <c r="H1221" s="3">
        <f t="shared" si="613"/>
        <v>-6.5690796056812202</v>
      </c>
      <c r="I1221" s="3">
        <f t="shared" si="614"/>
        <v>554.5428372868729</v>
      </c>
      <c r="P1221" s="3" t="str">
        <f t="shared" si="603"/>
        <v xml:space="preserve"> </v>
      </c>
      <c r="Q1221" s="3" t="str">
        <f t="shared" si="622"/>
        <v xml:space="preserve"> </v>
      </c>
      <c r="R1221" s="3" t="str">
        <f t="shared" si="623"/>
        <v xml:space="preserve"> </v>
      </c>
      <c r="S1221" s="3" t="str">
        <f t="shared" si="624"/>
        <v xml:space="preserve"> </v>
      </c>
      <c r="T1221" s="3" t="str">
        <f t="shared" si="625"/>
        <v xml:space="preserve"> </v>
      </c>
      <c r="U1221" s="3" t="str">
        <f t="shared" si="626"/>
        <v xml:space="preserve"> </v>
      </c>
      <c r="V1221" s="3" t="str">
        <f t="shared" si="627"/>
        <v xml:space="preserve"> </v>
      </c>
      <c r="W1221" s="3" t="str">
        <f t="shared" si="628"/>
        <v xml:space="preserve"> </v>
      </c>
      <c r="X1221" s="3" t="str">
        <f t="shared" si="629"/>
        <v xml:space="preserve"> </v>
      </c>
      <c r="Y1221" s="3">
        <f t="shared" si="630"/>
        <v>0</v>
      </c>
      <c r="AA1221" s="16" t="str">
        <f t="shared" si="631"/>
        <v>UprStage</v>
      </c>
      <c r="AC1221" s="3">
        <f t="shared" si="632"/>
        <v>2.3982428571428556</v>
      </c>
      <c r="AD1221" s="3">
        <f t="shared" si="633"/>
        <v>19.801588161411491</v>
      </c>
      <c r="AE1221" s="3">
        <f t="shared" si="634"/>
        <v>2.4246571428571926</v>
      </c>
      <c r="AF1221" s="3">
        <f t="shared" ref="AF1221:AF1284" si="636">$M$31+$M$32-$M$41*$AE1221</f>
        <v>11.455876646353975</v>
      </c>
      <c r="AH1221" s="28">
        <f t="shared" ref="AH1221:AH1284" si="637">IF($AA1221="Booster",$M$28,$M$21)</f>
        <v>0.26300000000000001</v>
      </c>
      <c r="AI1221" s="28">
        <f t="shared" ref="AI1221:AI1284" si="638">IF($AA1221="Booster",M$27,M$20)</f>
        <v>2.5446900494077322E-4</v>
      </c>
      <c r="AJ1221" s="40">
        <f t="shared" si="635"/>
        <v>1.1455876646353974E-2</v>
      </c>
      <c r="AK1221" s="28"/>
      <c r="AM1221" s="14">
        <f>Rho_Coef0+Rho_Coef1*Solution!I1221+Rho_Coef2*Solution!I1221^2</f>
        <v>0.94785321195452199</v>
      </c>
      <c r="AO1221" s="3" t="str">
        <f t="shared" si="616"/>
        <v xml:space="preserve"> </v>
      </c>
      <c r="AP1221" s="3" t="str">
        <f t="shared" si="617"/>
        <v xml:space="preserve"> </v>
      </c>
      <c r="AQ1221" s="3" t="str">
        <f t="shared" si="618"/>
        <v xml:space="preserve"> </v>
      </c>
      <c r="AR1221" s="3" t="str">
        <f t="shared" si="619"/>
        <v xml:space="preserve"> </v>
      </c>
    </row>
    <row r="1222" spans="1:44">
      <c r="A1222" s="3">
        <f t="shared" si="620"/>
        <v>12.189999999999785</v>
      </c>
      <c r="B1222" s="3">
        <f t="shared" si="609"/>
        <v>0</v>
      </c>
      <c r="C1222" s="3">
        <f t="shared" si="610"/>
        <v>4.8229000000000486</v>
      </c>
      <c r="D1222" s="14">
        <f t="shared" si="621"/>
        <v>1.7973371339714457E-3</v>
      </c>
      <c r="E1222" s="14">
        <f t="shared" si="611"/>
        <v>-0.1123437727139672</v>
      </c>
      <c r="F1222" s="14">
        <f t="shared" si="612"/>
        <v>-0.11054643557999576</v>
      </c>
      <c r="G1222" s="3">
        <f t="shared" si="615"/>
        <v>-9.649757848534362</v>
      </c>
      <c r="H1222" s="3">
        <f t="shared" si="613"/>
        <v>-6.6656223122035172</v>
      </c>
      <c r="I1222" s="3">
        <f t="shared" si="614"/>
        <v>554.4766640029236</v>
      </c>
      <c r="P1222" s="3" t="str">
        <f t="shared" si="603"/>
        <v xml:space="preserve"> </v>
      </c>
      <c r="Q1222" s="3" t="str">
        <f t="shared" si="622"/>
        <v xml:space="preserve"> </v>
      </c>
      <c r="R1222" s="3" t="str">
        <f t="shared" si="623"/>
        <v xml:space="preserve"> </v>
      </c>
      <c r="S1222" s="3" t="str">
        <f t="shared" si="624"/>
        <v xml:space="preserve"> </v>
      </c>
      <c r="T1222" s="3" t="str">
        <f t="shared" si="625"/>
        <v xml:space="preserve"> </v>
      </c>
      <c r="U1222" s="3" t="str">
        <f t="shared" si="626"/>
        <v xml:space="preserve"> </v>
      </c>
      <c r="V1222" s="3" t="str">
        <f t="shared" si="627"/>
        <v xml:space="preserve"> </v>
      </c>
      <c r="W1222" s="3" t="str">
        <f t="shared" si="628"/>
        <v xml:space="preserve"> </v>
      </c>
      <c r="X1222" s="3" t="str">
        <f t="shared" si="629"/>
        <v xml:space="preserve"> </v>
      </c>
      <c r="Y1222" s="3">
        <f t="shared" si="630"/>
        <v>0</v>
      </c>
      <c r="AA1222" s="16" t="str">
        <f t="shared" si="631"/>
        <v>UprStage</v>
      </c>
      <c r="AC1222" s="3">
        <f t="shared" si="632"/>
        <v>2.3982428571428556</v>
      </c>
      <c r="AD1222" s="3">
        <f t="shared" si="633"/>
        <v>19.801588161411491</v>
      </c>
      <c r="AE1222" s="3">
        <f t="shared" si="634"/>
        <v>2.4246571428571926</v>
      </c>
      <c r="AF1222" s="3">
        <f t="shared" si="636"/>
        <v>11.455876646353975</v>
      </c>
      <c r="AH1222" s="28">
        <f t="shared" si="637"/>
        <v>0.26300000000000001</v>
      </c>
      <c r="AI1222" s="28">
        <f t="shared" si="638"/>
        <v>2.5446900494077322E-4</v>
      </c>
      <c r="AJ1222" s="40">
        <f t="shared" si="635"/>
        <v>1.1455876646353974E-2</v>
      </c>
      <c r="AK1222" s="28"/>
      <c r="AM1222" s="14">
        <f>Rho_Coef0+Rho_Coef1*Solution!I1222+Rho_Coef2*Solution!I1222^2</f>
        <v>0.9478593110837813</v>
      </c>
      <c r="AO1222" s="3" t="str">
        <f t="shared" si="616"/>
        <v xml:space="preserve"> </v>
      </c>
      <c r="AP1222" s="3" t="str">
        <f t="shared" si="617"/>
        <v xml:space="preserve"> </v>
      </c>
      <c r="AQ1222" s="3" t="str">
        <f t="shared" si="618"/>
        <v xml:space="preserve"> </v>
      </c>
      <c r="AR1222" s="3" t="str">
        <f t="shared" si="619"/>
        <v xml:space="preserve"> </v>
      </c>
    </row>
    <row r="1223" spans="1:44">
      <c r="A1223" s="3">
        <f t="shared" si="620"/>
        <v>12.199999999999784</v>
      </c>
      <c r="B1223" s="3">
        <f t="shared" si="609"/>
        <v>0</v>
      </c>
      <c r="C1223" s="3">
        <f t="shared" si="610"/>
        <v>4.8229000000000486</v>
      </c>
      <c r="D1223" s="14">
        <f t="shared" si="621"/>
        <v>1.8497654803721257E-3</v>
      </c>
      <c r="E1223" s="14">
        <f t="shared" si="611"/>
        <v>-0.1123437727139672</v>
      </c>
      <c r="F1223" s="14">
        <f t="shared" si="612"/>
        <v>-0.11049400723359508</v>
      </c>
      <c r="G1223" s="3">
        <f t="shared" si="615"/>
        <v>-9.6451813025380009</v>
      </c>
      <c r="H1223" s="3">
        <f t="shared" si="613"/>
        <v>-6.7621198906888607</v>
      </c>
      <c r="I1223" s="3">
        <f t="shared" si="614"/>
        <v>554.40952552073645</v>
      </c>
      <c r="P1223" s="3" t="str">
        <f t="shared" si="603"/>
        <v xml:space="preserve"> </v>
      </c>
      <c r="Q1223" s="3" t="str">
        <f t="shared" si="622"/>
        <v xml:space="preserve"> </v>
      </c>
      <c r="R1223" s="3" t="str">
        <f t="shared" si="623"/>
        <v xml:space="preserve"> </v>
      </c>
      <c r="S1223" s="3" t="str">
        <f t="shared" si="624"/>
        <v xml:space="preserve"> </v>
      </c>
      <c r="T1223" s="3" t="str">
        <f t="shared" si="625"/>
        <v xml:space="preserve"> </v>
      </c>
      <c r="U1223" s="3" t="str">
        <f t="shared" si="626"/>
        <v xml:space="preserve"> </v>
      </c>
      <c r="V1223" s="3" t="str">
        <f t="shared" si="627"/>
        <v xml:space="preserve"> </v>
      </c>
      <c r="W1223" s="3" t="str">
        <f t="shared" si="628"/>
        <v xml:space="preserve"> </v>
      </c>
      <c r="X1223" s="3" t="str">
        <f t="shared" si="629"/>
        <v xml:space="preserve"> </v>
      </c>
      <c r="Y1223" s="3">
        <f t="shared" si="630"/>
        <v>0</v>
      </c>
      <c r="AA1223" s="16" t="str">
        <f t="shared" si="631"/>
        <v>UprStage</v>
      </c>
      <c r="AC1223" s="3">
        <f t="shared" si="632"/>
        <v>2.3982428571428556</v>
      </c>
      <c r="AD1223" s="3">
        <f t="shared" si="633"/>
        <v>19.801588161411491</v>
      </c>
      <c r="AE1223" s="3">
        <f t="shared" si="634"/>
        <v>2.4246571428571926</v>
      </c>
      <c r="AF1223" s="3">
        <f t="shared" si="636"/>
        <v>11.455876646353975</v>
      </c>
      <c r="AH1223" s="28">
        <f t="shared" si="637"/>
        <v>0.26300000000000001</v>
      </c>
      <c r="AI1223" s="28">
        <f t="shared" si="638"/>
        <v>2.5446900494077322E-4</v>
      </c>
      <c r="AJ1223" s="40">
        <f t="shared" si="635"/>
        <v>1.1455876646353974E-2</v>
      </c>
      <c r="AK1223" s="28"/>
      <c r="AM1223" s="14">
        <f>Rho_Coef0+Rho_Coef1*Solution!I1223+Rho_Coef2*Solution!I1223^2</f>
        <v>0.94786549920490348</v>
      </c>
      <c r="AO1223" s="3" t="str">
        <f t="shared" si="616"/>
        <v xml:space="preserve"> </v>
      </c>
      <c r="AP1223" s="3" t="str">
        <f t="shared" si="617"/>
        <v xml:space="preserve"> </v>
      </c>
      <c r="AQ1223" s="3" t="str">
        <f t="shared" si="618"/>
        <v xml:space="preserve"> </v>
      </c>
      <c r="AR1223" s="3" t="str">
        <f t="shared" si="619"/>
        <v xml:space="preserve"> </v>
      </c>
    </row>
    <row r="1224" spans="1:44">
      <c r="A1224" s="3">
        <f t="shared" si="620"/>
        <v>12.209999999999784</v>
      </c>
      <c r="B1224" s="3">
        <f t="shared" si="609"/>
        <v>0</v>
      </c>
      <c r="C1224" s="3">
        <f t="shared" si="610"/>
        <v>4.8229000000000486</v>
      </c>
      <c r="D1224" s="14">
        <f t="shared" si="621"/>
        <v>1.9029226687895453E-3</v>
      </c>
      <c r="E1224" s="14">
        <f t="shared" si="611"/>
        <v>-0.1123437727139672</v>
      </c>
      <c r="F1224" s="14">
        <f t="shared" si="612"/>
        <v>-0.11044085004517766</v>
      </c>
      <c r="G1224" s="3">
        <f t="shared" si="615"/>
        <v>-9.6405411348704888</v>
      </c>
      <c r="H1224" s="3">
        <f t="shared" si="613"/>
        <v>-6.8585717037142411</v>
      </c>
      <c r="I1224" s="3">
        <f t="shared" si="614"/>
        <v>554.34142229477288</v>
      </c>
      <c r="P1224" s="3" t="str">
        <f t="shared" si="603"/>
        <v xml:space="preserve"> </v>
      </c>
      <c r="Q1224" s="3" t="str">
        <f t="shared" si="622"/>
        <v xml:space="preserve"> </v>
      </c>
      <c r="R1224" s="3" t="str">
        <f t="shared" si="623"/>
        <v xml:space="preserve"> </v>
      </c>
      <c r="S1224" s="3" t="str">
        <f t="shared" si="624"/>
        <v xml:space="preserve"> </v>
      </c>
      <c r="T1224" s="3" t="str">
        <f t="shared" si="625"/>
        <v xml:space="preserve"> </v>
      </c>
      <c r="U1224" s="3" t="str">
        <f t="shared" si="626"/>
        <v xml:space="preserve"> </v>
      </c>
      <c r="V1224" s="3" t="str">
        <f t="shared" si="627"/>
        <v xml:space="preserve"> </v>
      </c>
      <c r="W1224" s="3" t="str">
        <f t="shared" si="628"/>
        <v xml:space="preserve"> </v>
      </c>
      <c r="X1224" s="3" t="str">
        <f t="shared" si="629"/>
        <v xml:space="preserve"> </v>
      </c>
      <c r="Y1224" s="3">
        <f t="shared" si="630"/>
        <v>0</v>
      </c>
      <c r="AA1224" s="16" t="str">
        <f t="shared" si="631"/>
        <v>UprStage</v>
      </c>
      <c r="AC1224" s="3">
        <f t="shared" si="632"/>
        <v>2.3982428571428556</v>
      </c>
      <c r="AD1224" s="3">
        <f t="shared" si="633"/>
        <v>19.801588161411491</v>
      </c>
      <c r="AE1224" s="3">
        <f t="shared" si="634"/>
        <v>2.4246571428571926</v>
      </c>
      <c r="AF1224" s="3">
        <f t="shared" si="636"/>
        <v>11.455876646353975</v>
      </c>
      <c r="AH1224" s="28">
        <f t="shared" si="637"/>
        <v>0.26300000000000001</v>
      </c>
      <c r="AI1224" s="28">
        <f t="shared" si="638"/>
        <v>2.5446900494077322E-4</v>
      </c>
      <c r="AJ1224" s="40">
        <f t="shared" si="635"/>
        <v>1.1455876646353974E-2</v>
      </c>
      <c r="AK1224" s="28"/>
      <c r="AM1224" s="14">
        <f>Rho_Coef0+Rho_Coef1*Solution!I1224+Rho_Coef2*Solution!I1224^2</f>
        <v>0.94787177627732377</v>
      </c>
      <c r="AO1224" s="3" t="str">
        <f t="shared" si="616"/>
        <v xml:space="preserve"> </v>
      </c>
      <c r="AP1224" s="3" t="str">
        <f t="shared" si="617"/>
        <v xml:space="preserve"> </v>
      </c>
      <c r="AQ1224" s="3" t="str">
        <f t="shared" si="618"/>
        <v xml:space="preserve"> </v>
      </c>
      <c r="AR1224" s="3" t="str">
        <f t="shared" si="619"/>
        <v xml:space="preserve"> </v>
      </c>
    </row>
    <row r="1225" spans="1:44">
      <c r="A1225" s="3">
        <f t="shared" si="620"/>
        <v>12.219999999999784</v>
      </c>
      <c r="B1225" s="3">
        <f t="shared" si="609"/>
        <v>0</v>
      </c>
      <c r="C1225" s="3">
        <f t="shared" si="610"/>
        <v>4.8229000000000486</v>
      </c>
      <c r="D1225" s="14">
        <f t="shared" si="621"/>
        <v>1.9568072989520806E-3</v>
      </c>
      <c r="E1225" s="14">
        <f t="shared" si="611"/>
        <v>-0.1123437727139672</v>
      </c>
      <c r="F1225" s="14">
        <f t="shared" si="612"/>
        <v>-0.11038696541501512</v>
      </c>
      <c r="G1225" s="3">
        <f t="shared" si="615"/>
        <v>-9.6358374677635545</v>
      </c>
      <c r="H1225" s="3">
        <f t="shared" si="613"/>
        <v>-6.9549771150629462</v>
      </c>
      <c r="I1225" s="3">
        <f t="shared" si="614"/>
        <v>554.27235478586226</v>
      </c>
      <c r="P1225" s="3" t="str">
        <f t="shared" si="603"/>
        <v xml:space="preserve"> </v>
      </c>
      <c r="Q1225" s="3" t="str">
        <f t="shared" si="622"/>
        <v xml:space="preserve"> </v>
      </c>
      <c r="R1225" s="3" t="str">
        <f t="shared" si="623"/>
        <v xml:space="preserve"> </v>
      </c>
      <c r="S1225" s="3" t="str">
        <f t="shared" si="624"/>
        <v xml:space="preserve"> </v>
      </c>
      <c r="T1225" s="3" t="str">
        <f t="shared" si="625"/>
        <v xml:space="preserve"> </v>
      </c>
      <c r="U1225" s="3" t="str">
        <f t="shared" si="626"/>
        <v xml:space="preserve"> </v>
      </c>
      <c r="V1225" s="3" t="str">
        <f t="shared" si="627"/>
        <v xml:space="preserve"> </v>
      </c>
      <c r="W1225" s="3" t="str">
        <f t="shared" si="628"/>
        <v xml:space="preserve"> </v>
      </c>
      <c r="X1225" s="3" t="str">
        <f t="shared" si="629"/>
        <v xml:space="preserve"> </v>
      </c>
      <c r="Y1225" s="3">
        <f t="shared" si="630"/>
        <v>0</v>
      </c>
      <c r="AA1225" s="16" t="str">
        <f t="shared" si="631"/>
        <v>UprStage</v>
      </c>
      <c r="AC1225" s="3">
        <f t="shared" si="632"/>
        <v>2.3982428571428556</v>
      </c>
      <c r="AD1225" s="3">
        <f t="shared" si="633"/>
        <v>19.801588161411491</v>
      </c>
      <c r="AE1225" s="3">
        <f t="shared" si="634"/>
        <v>2.4246571428571926</v>
      </c>
      <c r="AF1225" s="3">
        <f t="shared" si="636"/>
        <v>11.455876646353975</v>
      </c>
      <c r="AH1225" s="28">
        <f t="shared" si="637"/>
        <v>0.26300000000000001</v>
      </c>
      <c r="AI1225" s="28">
        <f t="shared" si="638"/>
        <v>2.5446900494077322E-4</v>
      </c>
      <c r="AJ1225" s="40">
        <f t="shared" si="635"/>
        <v>1.1455876646353974E-2</v>
      </c>
      <c r="AK1225" s="28"/>
      <c r="AM1225" s="14">
        <f>Rho_Coef0+Rho_Coef1*Solution!I1225+Rho_Coef2*Solution!I1225^2</f>
        <v>0.94787814225990819</v>
      </c>
      <c r="AO1225" s="3" t="str">
        <f t="shared" si="616"/>
        <v xml:space="preserve"> </v>
      </c>
      <c r="AP1225" s="3" t="str">
        <f t="shared" si="617"/>
        <v xml:space="preserve"> </v>
      </c>
      <c r="AQ1225" s="3" t="str">
        <f t="shared" si="618"/>
        <v xml:space="preserve"> </v>
      </c>
      <c r="AR1225" s="3" t="str">
        <f t="shared" si="619"/>
        <v xml:space="preserve"> </v>
      </c>
    </row>
    <row r="1226" spans="1:44">
      <c r="A1226" s="3">
        <f t="shared" si="620"/>
        <v>12.229999999999784</v>
      </c>
      <c r="B1226" s="3">
        <f t="shared" si="609"/>
        <v>0</v>
      </c>
      <c r="C1226" s="3">
        <f t="shared" si="610"/>
        <v>4.8229000000000486</v>
      </c>
      <c r="D1226" s="14">
        <f t="shared" si="621"/>
        <v>2.0114179523146552E-3</v>
      </c>
      <c r="E1226" s="14">
        <f t="shared" si="611"/>
        <v>-0.1123437727139672</v>
      </c>
      <c r="F1226" s="14">
        <f t="shared" si="612"/>
        <v>-0.11033235476165254</v>
      </c>
      <c r="G1226" s="3">
        <f t="shared" si="615"/>
        <v>-9.6310704250440473</v>
      </c>
      <c r="H1226" s="3">
        <f t="shared" si="613"/>
        <v>-7.0513354897405822</v>
      </c>
      <c r="I1226" s="3">
        <f t="shared" si="614"/>
        <v>554.20232346119042</v>
      </c>
      <c r="P1226" s="3" t="str">
        <f t="shared" si="603"/>
        <v xml:space="preserve"> </v>
      </c>
      <c r="Q1226" s="3" t="str">
        <f t="shared" si="622"/>
        <v xml:space="preserve"> </v>
      </c>
      <c r="R1226" s="3" t="str">
        <f t="shared" si="623"/>
        <v xml:space="preserve"> </v>
      </c>
      <c r="S1226" s="3" t="str">
        <f t="shared" si="624"/>
        <v xml:space="preserve"> </v>
      </c>
      <c r="T1226" s="3" t="str">
        <f t="shared" si="625"/>
        <v xml:space="preserve"> </v>
      </c>
      <c r="U1226" s="3" t="str">
        <f t="shared" si="626"/>
        <v xml:space="preserve"> </v>
      </c>
      <c r="V1226" s="3" t="str">
        <f t="shared" si="627"/>
        <v xml:space="preserve"> </v>
      </c>
      <c r="W1226" s="3" t="str">
        <f t="shared" si="628"/>
        <v xml:space="preserve"> </v>
      </c>
      <c r="X1226" s="3" t="str">
        <f t="shared" si="629"/>
        <v xml:space="preserve"> </v>
      </c>
      <c r="Y1226" s="3">
        <f t="shared" si="630"/>
        <v>0</v>
      </c>
      <c r="AA1226" s="16" t="str">
        <f t="shared" si="631"/>
        <v>UprStage</v>
      </c>
      <c r="AC1226" s="3">
        <f t="shared" si="632"/>
        <v>2.3982428571428556</v>
      </c>
      <c r="AD1226" s="3">
        <f t="shared" si="633"/>
        <v>19.801588161411491</v>
      </c>
      <c r="AE1226" s="3">
        <f t="shared" si="634"/>
        <v>2.4246571428571926</v>
      </c>
      <c r="AF1226" s="3">
        <f t="shared" si="636"/>
        <v>11.455876646353975</v>
      </c>
      <c r="AH1226" s="28">
        <f t="shared" si="637"/>
        <v>0.26300000000000001</v>
      </c>
      <c r="AI1226" s="28">
        <f t="shared" si="638"/>
        <v>2.5446900494077322E-4</v>
      </c>
      <c r="AJ1226" s="40">
        <f t="shared" si="635"/>
        <v>1.1455876646353974E-2</v>
      </c>
      <c r="AK1226" s="28"/>
      <c r="AM1226" s="14">
        <f>Rho_Coef0+Rho_Coef1*Solution!I1226+Rho_Coef2*Solution!I1226^2</f>
        <v>0.9478845971109553</v>
      </c>
      <c r="AO1226" s="3" t="str">
        <f t="shared" si="616"/>
        <v xml:space="preserve"> </v>
      </c>
      <c r="AP1226" s="3" t="str">
        <f t="shared" si="617"/>
        <v xml:space="preserve"> </v>
      </c>
      <c r="AQ1226" s="3" t="str">
        <f t="shared" si="618"/>
        <v xml:space="preserve"> </v>
      </c>
      <c r="AR1226" s="3" t="str">
        <f t="shared" si="619"/>
        <v xml:space="preserve"> </v>
      </c>
    </row>
    <row r="1227" spans="1:44">
      <c r="A1227" s="3">
        <f t="shared" si="620"/>
        <v>12.239999999999783</v>
      </c>
      <c r="B1227" s="3">
        <f t="shared" si="609"/>
        <v>0</v>
      </c>
      <c r="C1227" s="3">
        <f t="shared" si="610"/>
        <v>4.8229000000000486</v>
      </c>
      <c r="D1227" s="14">
        <f t="shared" si="621"/>
        <v>2.0667531921371874E-3</v>
      </c>
      <c r="E1227" s="14">
        <f t="shared" si="611"/>
        <v>-0.1123437727139672</v>
      </c>
      <c r="F1227" s="14">
        <f t="shared" si="612"/>
        <v>-0.11027701952183001</v>
      </c>
      <c r="G1227" s="3">
        <f t="shared" si="615"/>
        <v>-9.6262401321270801</v>
      </c>
      <c r="H1227" s="3">
        <f t="shared" si="613"/>
        <v>-7.1476461939910223</v>
      </c>
      <c r="I1227" s="3">
        <f t="shared" si="614"/>
        <v>554.13132879428633</v>
      </c>
      <c r="P1227" s="3" t="str">
        <f t="shared" si="603"/>
        <v xml:space="preserve"> </v>
      </c>
      <c r="Q1227" s="3" t="str">
        <f t="shared" si="622"/>
        <v xml:space="preserve"> </v>
      </c>
      <c r="R1227" s="3" t="str">
        <f t="shared" si="623"/>
        <v xml:space="preserve"> </v>
      </c>
      <c r="S1227" s="3" t="str">
        <f t="shared" si="624"/>
        <v xml:space="preserve"> </v>
      </c>
      <c r="T1227" s="3" t="str">
        <f t="shared" si="625"/>
        <v xml:space="preserve"> </v>
      </c>
      <c r="U1227" s="3" t="str">
        <f t="shared" si="626"/>
        <v xml:space="preserve"> </v>
      </c>
      <c r="V1227" s="3" t="str">
        <f t="shared" si="627"/>
        <v xml:space="preserve"> </v>
      </c>
      <c r="W1227" s="3" t="str">
        <f t="shared" si="628"/>
        <v xml:space="preserve"> </v>
      </c>
      <c r="X1227" s="3" t="str">
        <f t="shared" si="629"/>
        <v xml:space="preserve"> </v>
      </c>
      <c r="Y1227" s="3">
        <f t="shared" si="630"/>
        <v>0</v>
      </c>
      <c r="AA1227" s="16" t="str">
        <f t="shared" si="631"/>
        <v>UprStage</v>
      </c>
      <c r="AC1227" s="3">
        <f t="shared" si="632"/>
        <v>2.3982428571428556</v>
      </c>
      <c r="AD1227" s="3">
        <f t="shared" si="633"/>
        <v>19.801588161411491</v>
      </c>
      <c r="AE1227" s="3">
        <f t="shared" si="634"/>
        <v>2.4246571428571926</v>
      </c>
      <c r="AF1227" s="3">
        <f t="shared" si="636"/>
        <v>11.455876646353975</v>
      </c>
      <c r="AH1227" s="28">
        <f t="shared" si="637"/>
        <v>0.26300000000000001</v>
      </c>
      <c r="AI1227" s="28">
        <f t="shared" si="638"/>
        <v>2.5446900494077322E-4</v>
      </c>
      <c r="AJ1227" s="40">
        <f t="shared" si="635"/>
        <v>1.1455876646353974E-2</v>
      </c>
      <c r="AK1227" s="28"/>
      <c r="AM1227" s="14">
        <f>Rho_Coef0+Rho_Coef1*Solution!I1227+Rho_Coef2*Solution!I1227^2</f>
        <v>0.94789114078819692</v>
      </c>
      <c r="AO1227" s="3" t="str">
        <f t="shared" si="616"/>
        <v xml:space="preserve"> </v>
      </c>
      <c r="AP1227" s="3" t="str">
        <f t="shared" si="617"/>
        <v xml:space="preserve"> </v>
      </c>
      <c r="AQ1227" s="3" t="str">
        <f t="shared" si="618"/>
        <v xml:space="preserve"> </v>
      </c>
      <c r="AR1227" s="3" t="str">
        <f t="shared" si="619"/>
        <v xml:space="preserve"> </v>
      </c>
    </row>
    <row r="1228" spans="1:44">
      <c r="A1228" s="3">
        <f t="shared" si="620"/>
        <v>12.249999999999783</v>
      </c>
      <c r="B1228" s="3">
        <f t="shared" si="609"/>
        <v>0</v>
      </c>
      <c r="C1228" s="3">
        <f t="shared" si="610"/>
        <v>4.8229000000000486</v>
      </c>
      <c r="D1228" s="14">
        <f t="shared" si="621"/>
        <v>2.122811563563972E-3</v>
      </c>
      <c r="E1228" s="14">
        <f t="shared" si="611"/>
        <v>-0.1123437727139672</v>
      </c>
      <c r="F1228" s="14">
        <f t="shared" si="612"/>
        <v>-0.11022096115040322</v>
      </c>
      <c r="G1228" s="3">
        <f t="shared" si="615"/>
        <v>-9.6213467160091071</v>
      </c>
      <c r="H1228" s="3">
        <f t="shared" si="613"/>
        <v>-7.243908595312293</v>
      </c>
      <c r="I1228" s="3">
        <f t="shared" si="614"/>
        <v>554.05937126501055</v>
      </c>
      <c r="P1228" s="3" t="str">
        <f t="shared" si="603"/>
        <v xml:space="preserve"> </v>
      </c>
      <c r="Q1228" s="3" t="str">
        <f t="shared" si="622"/>
        <v xml:space="preserve"> </v>
      </c>
      <c r="R1228" s="3" t="str">
        <f t="shared" si="623"/>
        <v xml:space="preserve"> </v>
      </c>
      <c r="S1228" s="3" t="str">
        <f t="shared" si="624"/>
        <v xml:space="preserve"> </v>
      </c>
      <c r="T1228" s="3" t="str">
        <f t="shared" si="625"/>
        <v xml:space="preserve"> </v>
      </c>
      <c r="U1228" s="3" t="str">
        <f t="shared" si="626"/>
        <v xml:space="preserve"> </v>
      </c>
      <c r="V1228" s="3" t="str">
        <f t="shared" si="627"/>
        <v xml:space="preserve"> </v>
      </c>
      <c r="W1228" s="3" t="str">
        <f t="shared" si="628"/>
        <v xml:space="preserve"> </v>
      </c>
      <c r="X1228" s="3" t="str">
        <f t="shared" si="629"/>
        <v xml:space="preserve"> </v>
      </c>
      <c r="Y1228" s="3">
        <f t="shared" si="630"/>
        <v>0</v>
      </c>
      <c r="AA1228" s="16" t="str">
        <f t="shared" si="631"/>
        <v>UprStage</v>
      </c>
      <c r="AC1228" s="3">
        <f t="shared" si="632"/>
        <v>2.3982428571428556</v>
      </c>
      <c r="AD1228" s="3">
        <f t="shared" si="633"/>
        <v>19.801588161411491</v>
      </c>
      <c r="AE1228" s="3">
        <f t="shared" si="634"/>
        <v>2.4246571428571926</v>
      </c>
      <c r="AF1228" s="3">
        <f t="shared" si="636"/>
        <v>11.455876646353975</v>
      </c>
      <c r="AH1228" s="28">
        <f t="shared" si="637"/>
        <v>0.26300000000000001</v>
      </c>
      <c r="AI1228" s="28">
        <f t="shared" si="638"/>
        <v>2.5446900494077322E-4</v>
      </c>
      <c r="AJ1228" s="40">
        <f t="shared" si="635"/>
        <v>1.1455876646353974E-2</v>
      </c>
      <c r="AK1228" s="28"/>
      <c r="AM1228" s="14">
        <f>Rho_Coef0+Rho_Coef1*Solution!I1228+Rho_Coef2*Solution!I1228^2</f>
        <v>0.94789777324879954</v>
      </c>
      <c r="AO1228" s="3" t="str">
        <f t="shared" si="616"/>
        <v xml:space="preserve"> </v>
      </c>
      <c r="AP1228" s="3" t="str">
        <f t="shared" si="617"/>
        <v xml:space="preserve"> </v>
      </c>
      <c r="AQ1228" s="3" t="str">
        <f t="shared" si="618"/>
        <v xml:space="preserve"> </v>
      </c>
      <c r="AR1228" s="3" t="str">
        <f t="shared" si="619"/>
        <v xml:space="preserve"> </v>
      </c>
    </row>
    <row r="1229" spans="1:44">
      <c r="A1229" s="3">
        <f t="shared" si="620"/>
        <v>12.259999999999783</v>
      </c>
      <c r="B1229" s="3">
        <f t="shared" si="609"/>
        <v>0</v>
      </c>
      <c r="C1229" s="3">
        <f t="shared" si="610"/>
        <v>4.8229000000000486</v>
      </c>
      <c r="D1229" s="14">
        <f t="shared" si="621"/>
        <v>2.1795915937039864E-3</v>
      </c>
      <c r="E1229" s="14">
        <f t="shared" si="611"/>
        <v>-0.1123437727139672</v>
      </c>
      <c r="F1229" s="14">
        <f t="shared" si="612"/>
        <v>-0.11016418112026322</v>
      </c>
      <c r="G1229" s="3">
        <f t="shared" si="615"/>
        <v>-9.616390305260909</v>
      </c>
      <c r="H1229" s="3">
        <f t="shared" si="613"/>
        <v>-7.3401220624723837</v>
      </c>
      <c r="I1229" s="3">
        <f t="shared" si="614"/>
        <v>553.98645135954223</v>
      </c>
      <c r="P1229" s="3" t="str">
        <f t="shared" ref="P1229:P1292" si="639">IF($A1229&lt;$L$4,$M$3+($A1229-$L$3)*$N$3," ")</f>
        <v xml:space="preserve"> </v>
      </c>
      <c r="Q1229" s="3" t="str">
        <f t="shared" si="622"/>
        <v xml:space="preserve"> </v>
      </c>
      <c r="R1229" s="3" t="str">
        <f t="shared" si="623"/>
        <v xml:space="preserve"> </v>
      </c>
      <c r="S1229" s="3" t="str">
        <f t="shared" si="624"/>
        <v xml:space="preserve"> </v>
      </c>
      <c r="T1229" s="3" t="str">
        <f t="shared" si="625"/>
        <v xml:space="preserve"> </v>
      </c>
      <c r="U1229" s="3" t="str">
        <f t="shared" si="626"/>
        <v xml:space="preserve"> </v>
      </c>
      <c r="V1229" s="3" t="str">
        <f t="shared" si="627"/>
        <v xml:space="preserve"> </v>
      </c>
      <c r="W1229" s="3" t="str">
        <f t="shared" si="628"/>
        <v xml:space="preserve"> </v>
      </c>
      <c r="X1229" s="3" t="str">
        <f t="shared" si="629"/>
        <v xml:space="preserve"> </v>
      </c>
      <c r="Y1229" s="3">
        <f t="shared" si="630"/>
        <v>0</v>
      </c>
      <c r="AA1229" s="16" t="str">
        <f t="shared" si="631"/>
        <v>UprStage</v>
      </c>
      <c r="AC1229" s="3">
        <f t="shared" si="632"/>
        <v>2.3982428571428556</v>
      </c>
      <c r="AD1229" s="3">
        <f t="shared" si="633"/>
        <v>19.801588161411491</v>
      </c>
      <c r="AE1229" s="3">
        <f t="shared" si="634"/>
        <v>2.4246571428571926</v>
      </c>
      <c r="AF1229" s="3">
        <f t="shared" si="636"/>
        <v>11.455876646353975</v>
      </c>
      <c r="AH1229" s="28">
        <f t="shared" si="637"/>
        <v>0.26300000000000001</v>
      </c>
      <c r="AI1229" s="28">
        <f t="shared" si="638"/>
        <v>2.5446900494077322E-4</v>
      </c>
      <c r="AJ1229" s="40">
        <f t="shared" si="635"/>
        <v>1.1455876646353974E-2</v>
      </c>
      <c r="AK1229" s="28"/>
      <c r="AM1229" s="14">
        <f>Rho_Coef0+Rho_Coef1*Solution!I1229+Rho_Coef2*Solution!I1229^2</f>
        <v>0.94790449444936464</v>
      </c>
      <c r="AO1229" s="3" t="str">
        <f t="shared" si="616"/>
        <v xml:space="preserve"> </v>
      </c>
      <c r="AP1229" s="3" t="str">
        <f t="shared" si="617"/>
        <v xml:space="preserve"> </v>
      </c>
      <c r="AQ1229" s="3" t="str">
        <f t="shared" si="618"/>
        <v xml:space="preserve"> </v>
      </c>
      <c r="AR1229" s="3" t="str">
        <f t="shared" si="619"/>
        <v xml:space="preserve"> </v>
      </c>
    </row>
    <row r="1230" spans="1:44">
      <c r="A1230" s="3">
        <f t="shared" si="620"/>
        <v>12.269999999999783</v>
      </c>
      <c r="B1230" s="3">
        <f t="shared" si="609"/>
        <v>0</v>
      </c>
      <c r="C1230" s="3">
        <f t="shared" si="610"/>
        <v>4.8229000000000486</v>
      </c>
      <c r="D1230" s="14">
        <f t="shared" si="621"/>
        <v>2.237091791712113E-3</v>
      </c>
      <c r="E1230" s="14">
        <f t="shared" si="611"/>
        <v>-0.1123437727139672</v>
      </c>
      <c r="F1230" s="14">
        <f t="shared" si="612"/>
        <v>-0.11010668092225509</v>
      </c>
      <c r="G1230" s="3">
        <f t="shared" si="615"/>
        <v>-9.6113710300205089</v>
      </c>
      <c r="H1230" s="3">
        <f t="shared" si="613"/>
        <v>-7.4362859655249931</v>
      </c>
      <c r="I1230" s="3">
        <f t="shared" si="614"/>
        <v>553.91256957036592</v>
      </c>
      <c r="P1230" s="3" t="str">
        <f t="shared" si="639"/>
        <v xml:space="preserve"> </v>
      </c>
      <c r="Q1230" s="3" t="str">
        <f t="shared" si="622"/>
        <v xml:space="preserve"> </v>
      </c>
      <c r="R1230" s="3" t="str">
        <f t="shared" si="623"/>
        <v xml:space="preserve"> </v>
      </c>
      <c r="S1230" s="3" t="str">
        <f t="shared" si="624"/>
        <v xml:space="preserve"> </v>
      </c>
      <c r="T1230" s="3" t="str">
        <f t="shared" si="625"/>
        <v xml:space="preserve"> </v>
      </c>
      <c r="U1230" s="3" t="str">
        <f t="shared" si="626"/>
        <v xml:space="preserve"> </v>
      </c>
      <c r="V1230" s="3" t="str">
        <f t="shared" si="627"/>
        <v xml:space="preserve"> </v>
      </c>
      <c r="W1230" s="3" t="str">
        <f t="shared" si="628"/>
        <v xml:space="preserve"> </v>
      </c>
      <c r="X1230" s="3" t="str">
        <f t="shared" si="629"/>
        <v xml:space="preserve"> </v>
      </c>
      <c r="Y1230" s="3">
        <f t="shared" si="630"/>
        <v>0</v>
      </c>
      <c r="AA1230" s="16" t="str">
        <f t="shared" si="631"/>
        <v>UprStage</v>
      </c>
      <c r="AC1230" s="3">
        <f t="shared" si="632"/>
        <v>2.3982428571428556</v>
      </c>
      <c r="AD1230" s="3">
        <f t="shared" si="633"/>
        <v>19.801588161411491</v>
      </c>
      <c r="AE1230" s="3">
        <f t="shared" si="634"/>
        <v>2.4246571428571926</v>
      </c>
      <c r="AF1230" s="3">
        <f t="shared" si="636"/>
        <v>11.455876646353975</v>
      </c>
      <c r="AH1230" s="28">
        <f t="shared" si="637"/>
        <v>0.26300000000000001</v>
      </c>
      <c r="AI1230" s="28">
        <f t="shared" si="638"/>
        <v>2.5446900494077322E-4</v>
      </c>
      <c r="AJ1230" s="40">
        <f t="shared" si="635"/>
        <v>1.1455876646353974E-2</v>
      </c>
      <c r="AK1230" s="28"/>
      <c r="AM1230" s="14">
        <f>Rho_Coef0+Rho_Coef1*Solution!I1230+Rho_Coef2*Solution!I1230^2</f>
        <v>0.9479113043459314</v>
      </c>
      <c r="AO1230" s="3" t="str">
        <f t="shared" si="616"/>
        <v xml:space="preserve"> </v>
      </c>
      <c r="AP1230" s="3" t="str">
        <f t="shared" si="617"/>
        <v xml:space="preserve"> </v>
      </c>
      <c r="AQ1230" s="3" t="str">
        <f t="shared" si="618"/>
        <v xml:space="preserve"> </v>
      </c>
      <c r="AR1230" s="3" t="str">
        <f t="shared" si="619"/>
        <v xml:space="preserve"> </v>
      </c>
    </row>
    <row r="1231" spans="1:44">
      <c r="A1231" s="3">
        <f t="shared" si="620"/>
        <v>12.279999999999783</v>
      </c>
      <c r="B1231" s="3">
        <f t="shared" si="609"/>
        <v>0</v>
      </c>
      <c r="C1231" s="3">
        <f t="shared" si="610"/>
        <v>4.8229000000000486</v>
      </c>
      <c r="D1231" s="14">
        <f t="shared" si="621"/>
        <v>2.2953106488712801E-3</v>
      </c>
      <c r="E1231" s="14">
        <f t="shared" si="611"/>
        <v>-0.1123437727139672</v>
      </c>
      <c r="F1231" s="14">
        <f t="shared" si="612"/>
        <v>-0.11004846206509591</v>
      </c>
      <c r="G1231" s="3">
        <f t="shared" si="615"/>
        <v>-9.6062890219859955</v>
      </c>
      <c r="H1231" s="3">
        <f t="shared" si="613"/>
        <v>-7.5323996758251983</v>
      </c>
      <c r="I1231" s="3">
        <f t="shared" si="614"/>
        <v>553.83772639625954</v>
      </c>
      <c r="P1231" s="3" t="str">
        <f t="shared" si="639"/>
        <v xml:space="preserve"> </v>
      </c>
      <c r="Q1231" s="3" t="str">
        <f t="shared" si="622"/>
        <v xml:space="preserve"> </v>
      </c>
      <c r="R1231" s="3" t="str">
        <f t="shared" si="623"/>
        <v xml:space="preserve"> </v>
      </c>
      <c r="S1231" s="3" t="str">
        <f t="shared" si="624"/>
        <v xml:space="preserve"> </v>
      </c>
      <c r="T1231" s="3" t="str">
        <f t="shared" si="625"/>
        <v xml:space="preserve"> </v>
      </c>
      <c r="U1231" s="3" t="str">
        <f t="shared" si="626"/>
        <v xml:space="preserve"> </v>
      </c>
      <c r="V1231" s="3" t="str">
        <f t="shared" si="627"/>
        <v xml:space="preserve"> </v>
      </c>
      <c r="W1231" s="3" t="str">
        <f t="shared" si="628"/>
        <v xml:space="preserve"> </v>
      </c>
      <c r="X1231" s="3" t="str">
        <f t="shared" si="629"/>
        <v xml:space="preserve"> </v>
      </c>
      <c r="Y1231" s="3">
        <f t="shared" si="630"/>
        <v>0</v>
      </c>
      <c r="AA1231" s="16" t="str">
        <f t="shared" si="631"/>
        <v>UprStage</v>
      </c>
      <c r="AC1231" s="3">
        <f t="shared" si="632"/>
        <v>2.3982428571428556</v>
      </c>
      <c r="AD1231" s="3">
        <f t="shared" si="633"/>
        <v>19.801588161411491</v>
      </c>
      <c r="AE1231" s="3">
        <f t="shared" si="634"/>
        <v>2.4246571428571926</v>
      </c>
      <c r="AF1231" s="3">
        <f t="shared" si="636"/>
        <v>11.455876646353975</v>
      </c>
      <c r="AH1231" s="28">
        <f t="shared" si="637"/>
        <v>0.26300000000000001</v>
      </c>
      <c r="AI1231" s="28">
        <f t="shared" si="638"/>
        <v>2.5446900494077322E-4</v>
      </c>
      <c r="AJ1231" s="40">
        <f t="shared" si="635"/>
        <v>1.1455876646353974E-2</v>
      </c>
      <c r="AK1231" s="28"/>
      <c r="AM1231" s="14">
        <f>Rho_Coef0+Rho_Coef1*Solution!I1231+Rho_Coef2*Solution!I1231^2</f>
        <v>0.94791820289397599</v>
      </c>
      <c r="AO1231" s="3" t="str">
        <f t="shared" si="616"/>
        <v xml:space="preserve"> </v>
      </c>
      <c r="AP1231" s="3" t="str">
        <f t="shared" si="617"/>
        <v xml:space="preserve"> </v>
      </c>
      <c r="AQ1231" s="3" t="str">
        <f t="shared" si="618"/>
        <v xml:space="preserve"> </v>
      </c>
      <c r="AR1231" s="3" t="str">
        <f t="shared" si="619"/>
        <v xml:space="preserve"> </v>
      </c>
    </row>
    <row r="1232" spans="1:44">
      <c r="A1232" s="3">
        <f t="shared" si="620"/>
        <v>12.289999999999782</v>
      </c>
      <c r="B1232" s="3">
        <f t="shared" si="609"/>
        <v>0</v>
      </c>
      <c r="C1232" s="3">
        <f t="shared" si="610"/>
        <v>4.8229000000000486</v>
      </c>
      <c r="D1232" s="14">
        <f t="shared" si="621"/>
        <v>2.3542466386754944E-3</v>
      </c>
      <c r="E1232" s="14">
        <f t="shared" si="611"/>
        <v>-0.1123437727139672</v>
      </c>
      <c r="F1232" s="14">
        <f t="shared" si="612"/>
        <v>-0.10998952607529171</v>
      </c>
      <c r="G1232" s="3">
        <f t="shared" si="615"/>
        <v>-9.6011444144082798</v>
      </c>
      <c r="H1232" s="3">
        <f t="shared" si="613"/>
        <v>-7.6284625660450587</v>
      </c>
      <c r="I1232" s="3">
        <f t="shared" si="614"/>
        <v>553.76192234228063</v>
      </c>
      <c r="P1232" s="3" t="str">
        <f t="shared" si="639"/>
        <v xml:space="preserve"> </v>
      </c>
      <c r="Q1232" s="3" t="str">
        <f t="shared" si="622"/>
        <v xml:space="preserve"> </v>
      </c>
      <c r="R1232" s="3" t="str">
        <f t="shared" si="623"/>
        <v xml:space="preserve"> </v>
      </c>
      <c r="S1232" s="3" t="str">
        <f t="shared" si="624"/>
        <v xml:space="preserve"> </v>
      </c>
      <c r="T1232" s="3" t="str">
        <f t="shared" si="625"/>
        <v xml:space="preserve"> </v>
      </c>
      <c r="U1232" s="3" t="str">
        <f t="shared" si="626"/>
        <v xml:space="preserve"> </v>
      </c>
      <c r="V1232" s="3" t="str">
        <f t="shared" si="627"/>
        <v xml:space="preserve"> </v>
      </c>
      <c r="W1232" s="3" t="str">
        <f t="shared" si="628"/>
        <v xml:space="preserve"> </v>
      </c>
      <c r="X1232" s="3" t="str">
        <f t="shared" si="629"/>
        <v xml:space="preserve"> </v>
      </c>
      <c r="Y1232" s="3">
        <f t="shared" si="630"/>
        <v>0</v>
      </c>
      <c r="AA1232" s="16" t="str">
        <f t="shared" si="631"/>
        <v>UprStage</v>
      </c>
      <c r="AC1232" s="3">
        <f t="shared" si="632"/>
        <v>2.3982428571428556</v>
      </c>
      <c r="AD1232" s="3">
        <f t="shared" si="633"/>
        <v>19.801588161411491</v>
      </c>
      <c r="AE1232" s="3">
        <f t="shared" si="634"/>
        <v>2.4246571428571926</v>
      </c>
      <c r="AF1232" s="3">
        <f t="shared" si="636"/>
        <v>11.455876646353975</v>
      </c>
      <c r="AH1232" s="28">
        <f t="shared" si="637"/>
        <v>0.26300000000000001</v>
      </c>
      <c r="AI1232" s="28">
        <f t="shared" si="638"/>
        <v>2.5446900494077322E-4</v>
      </c>
      <c r="AJ1232" s="40">
        <f t="shared" si="635"/>
        <v>1.1455876646353974E-2</v>
      </c>
      <c r="AK1232" s="28"/>
      <c r="AM1232" s="14">
        <f>Rho_Coef0+Rho_Coef1*Solution!I1232+Rho_Coef2*Solution!I1232^2</f>
        <v>0.94792519004841413</v>
      </c>
      <c r="AO1232" s="3" t="str">
        <f t="shared" si="616"/>
        <v xml:space="preserve"> </v>
      </c>
      <c r="AP1232" s="3" t="str">
        <f t="shared" si="617"/>
        <v xml:space="preserve"> </v>
      </c>
      <c r="AQ1232" s="3" t="str">
        <f t="shared" si="618"/>
        <v xml:space="preserve"> </v>
      </c>
      <c r="AR1232" s="3" t="str">
        <f t="shared" si="619"/>
        <v xml:space="preserve"> </v>
      </c>
    </row>
    <row r="1233" spans="1:44">
      <c r="A1233" s="3">
        <f t="shared" si="620"/>
        <v>12.299999999999782</v>
      </c>
      <c r="B1233" s="3">
        <f t="shared" si="609"/>
        <v>0</v>
      </c>
      <c r="C1233" s="3">
        <f t="shared" si="610"/>
        <v>4.8229000000000486</v>
      </c>
      <c r="D1233" s="14">
        <f t="shared" si="621"/>
        <v>2.4138982169137836E-3</v>
      </c>
      <c r="E1233" s="14">
        <f t="shared" si="611"/>
        <v>-0.1123437727139672</v>
      </c>
      <c r="F1233" s="14">
        <f t="shared" si="612"/>
        <v>-0.10992987449705341</v>
      </c>
      <c r="G1233" s="3">
        <f t="shared" si="615"/>
        <v>-9.5959373420837633</v>
      </c>
      <c r="H1233" s="3">
        <f t="shared" si="613"/>
        <v>-7.7244740101891418</v>
      </c>
      <c r="I1233" s="3">
        <f t="shared" si="614"/>
        <v>553.68515791975301</v>
      </c>
      <c r="P1233" s="3" t="str">
        <f t="shared" si="639"/>
        <v xml:space="preserve"> </v>
      </c>
      <c r="Q1233" s="3" t="str">
        <f t="shared" si="622"/>
        <v xml:space="preserve"> </v>
      </c>
      <c r="R1233" s="3" t="str">
        <f t="shared" si="623"/>
        <v xml:space="preserve"> </v>
      </c>
      <c r="S1233" s="3" t="str">
        <f t="shared" si="624"/>
        <v xml:space="preserve"> </v>
      </c>
      <c r="T1233" s="3" t="str">
        <f t="shared" si="625"/>
        <v xml:space="preserve"> </v>
      </c>
      <c r="U1233" s="3" t="str">
        <f t="shared" si="626"/>
        <v xml:space="preserve"> </v>
      </c>
      <c r="V1233" s="3" t="str">
        <f t="shared" si="627"/>
        <v xml:space="preserve"> </v>
      </c>
      <c r="W1233" s="3" t="str">
        <f t="shared" si="628"/>
        <v xml:space="preserve"> </v>
      </c>
      <c r="X1233" s="3" t="str">
        <f t="shared" si="629"/>
        <v xml:space="preserve"> </v>
      </c>
      <c r="Y1233" s="3">
        <f t="shared" si="630"/>
        <v>0</v>
      </c>
      <c r="AA1233" s="16" t="str">
        <f t="shared" si="631"/>
        <v>UprStage</v>
      </c>
      <c r="AC1233" s="3">
        <f t="shared" si="632"/>
        <v>2.3982428571428556</v>
      </c>
      <c r="AD1233" s="3">
        <f t="shared" si="633"/>
        <v>19.801588161411491</v>
      </c>
      <c r="AE1233" s="3">
        <f t="shared" si="634"/>
        <v>2.4246571428571926</v>
      </c>
      <c r="AF1233" s="3">
        <f t="shared" si="636"/>
        <v>11.455876646353975</v>
      </c>
      <c r="AH1233" s="28">
        <f t="shared" si="637"/>
        <v>0.26300000000000001</v>
      </c>
      <c r="AI1233" s="28">
        <f t="shared" si="638"/>
        <v>2.5446900494077322E-4</v>
      </c>
      <c r="AJ1233" s="40">
        <f t="shared" si="635"/>
        <v>1.1455876646353974E-2</v>
      </c>
      <c r="AK1233" s="28"/>
      <c r="AM1233" s="14">
        <f>Rho_Coef0+Rho_Coef1*Solution!I1233+Rho_Coef2*Solution!I1233^2</f>
        <v>0.94793226576360134</v>
      </c>
      <c r="AO1233" s="3" t="str">
        <f t="shared" si="616"/>
        <v xml:space="preserve"> </v>
      </c>
      <c r="AP1233" s="3" t="str">
        <f t="shared" si="617"/>
        <v xml:space="preserve"> </v>
      </c>
      <c r="AQ1233" s="3" t="str">
        <f t="shared" si="618"/>
        <v xml:space="preserve"> </v>
      </c>
      <c r="AR1233" s="3" t="str">
        <f t="shared" si="619"/>
        <v xml:space="preserve"> </v>
      </c>
    </row>
    <row r="1234" spans="1:44">
      <c r="A1234" s="3">
        <f t="shared" si="620"/>
        <v>12.309999999999782</v>
      </c>
      <c r="B1234" s="3">
        <f t="shared" si="609"/>
        <v>0</v>
      </c>
      <c r="C1234" s="3">
        <f t="shared" si="610"/>
        <v>4.8229000000000486</v>
      </c>
      <c r="D1234" s="14">
        <f t="shared" si="621"/>
        <v>2.4742638217550112E-3</v>
      </c>
      <c r="E1234" s="14">
        <f t="shared" si="611"/>
        <v>-0.1123437727139672</v>
      </c>
      <c r="F1234" s="14">
        <f t="shared" si="612"/>
        <v>-0.10986950889221218</v>
      </c>
      <c r="G1234" s="3">
        <f t="shared" si="615"/>
        <v>-9.5906679413469433</v>
      </c>
      <c r="H1234" s="3">
        <f t="shared" si="613"/>
        <v>-7.8204333836099797</v>
      </c>
      <c r="I1234" s="3">
        <f t="shared" si="614"/>
        <v>553.60743364625398</v>
      </c>
      <c r="P1234" s="3" t="str">
        <f t="shared" si="639"/>
        <v xml:space="preserve"> </v>
      </c>
      <c r="Q1234" s="3" t="str">
        <f t="shared" si="622"/>
        <v xml:space="preserve"> </v>
      </c>
      <c r="R1234" s="3" t="str">
        <f t="shared" si="623"/>
        <v xml:space="preserve"> </v>
      </c>
      <c r="S1234" s="3" t="str">
        <f t="shared" si="624"/>
        <v xml:space="preserve"> </v>
      </c>
      <c r="T1234" s="3" t="str">
        <f t="shared" si="625"/>
        <v xml:space="preserve"> </v>
      </c>
      <c r="U1234" s="3" t="str">
        <f t="shared" si="626"/>
        <v xml:space="preserve"> </v>
      </c>
      <c r="V1234" s="3" t="str">
        <f t="shared" si="627"/>
        <v xml:space="preserve"> </v>
      </c>
      <c r="W1234" s="3" t="str">
        <f t="shared" si="628"/>
        <v xml:space="preserve"> </v>
      </c>
      <c r="X1234" s="3" t="str">
        <f t="shared" si="629"/>
        <v xml:space="preserve"> </v>
      </c>
      <c r="Y1234" s="3">
        <f t="shared" si="630"/>
        <v>0</v>
      </c>
      <c r="AA1234" s="16" t="str">
        <f t="shared" si="631"/>
        <v>UprStage</v>
      </c>
      <c r="AC1234" s="3">
        <f t="shared" si="632"/>
        <v>2.3982428571428556</v>
      </c>
      <c r="AD1234" s="3">
        <f t="shared" si="633"/>
        <v>19.801588161411491</v>
      </c>
      <c r="AE1234" s="3">
        <f t="shared" si="634"/>
        <v>2.4246571428571926</v>
      </c>
      <c r="AF1234" s="3">
        <f t="shared" si="636"/>
        <v>11.455876646353975</v>
      </c>
      <c r="AH1234" s="28">
        <f t="shared" si="637"/>
        <v>0.26300000000000001</v>
      </c>
      <c r="AI1234" s="28">
        <f t="shared" si="638"/>
        <v>2.5446900494077322E-4</v>
      </c>
      <c r="AJ1234" s="40">
        <f t="shared" si="635"/>
        <v>1.1455876646353974E-2</v>
      </c>
      <c r="AK1234" s="28"/>
      <c r="AM1234" s="14">
        <f>Rho_Coef0+Rho_Coef1*Solution!I1234+Rho_Coef2*Solution!I1234^2</f>
        <v>0.9479394299933348</v>
      </c>
      <c r="AO1234" s="3" t="str">
        <f t="shared" si="616"/>
        <v xml:space="preserve"> </v>
      </c>
      <c r="AP1234" s="3" t="str">
        <f t="shared" si="617"/>
        <v xml:space="preserve"> </v>
      </c>
      <c r="AQ1234" s="3" t="str">
        <f t="shared" si="618"/>
        <v xml:space="preserve"> </v>
      </c>
      <c r="AR1234" s="3" t="str">
        <f t="shared" si="619"/>
        <v xml:space="preserve"> </v>
      </c>
    </row>
    <row r="1235" spans="1:44">
      <c r="A1235" s="3">
        <f t="shared" si="620"/>
        <v>12.319999999999782</v>
      </c>
      <c r="B1235" s="3">
        <f t="shared" si="609"/>
        <v>0</v>
      </c>
      <c r="C1235" s="3">
        <f t="shared" si="610"/>
        <v>4.8229000000000486</v>
      </c>
      <c r="D1235" s="14">
        <f t="shared" si="621"/>
        <v>2.5353418738335814E-3</v>
      </c>
      <c r="E1235" s="14">
        <f t="shared" si="611"/>
        <v>-0.1123437727139672</v>
      </c>
      <c r="F1235" s="14">
        <f t="shared" si="612"/>
        <v>-0.10980843084013361</v>
      </c>
      <c r="G1235" s="3">
        <f t="shared" si="615"/>
        <v>-9.5853363500629172</v>
      </c>
      <c r="H1235" s="3">
        <f t="shared" si="613"/>
        <v>-7.9163400630234495</v>
      </c>
      <c r="I1235" s="3">
        <f t="shared" si="614"/>
        <v>553.52875004560042</v>
      </c>
      <c r="P1235" s="3" t="str">
        <f t="shared" si="639"/>
        <v xml:space="preserve"> </v>
      </c>
      <c r="Q1235" s="3" t="str">
        <f t="shared" si="622"/>
        <v xml:space="preserve"> </v>
      </c>
      <c r="R1235" s="3" t="str">
        <f t="shared" si="623"/>
        <v xml:space="preserve"> </v>
      </c>
      <c r="S1235" s="3" t="str">
        <f t="shared" si="624"/>
        <v xml:space="preserve"> </v>
      </c>
      <c r="T1235" s="3" t="str">
        <f t="shared" si="625"/>
        <v xml:space="preserve"> </v>
      </c>
      <c r="U1235" s="3" t="str">
        <f t="shared" si="626"/>
        <v xml:space="preserve"> </v>
      </c>
      <c r="V1235" s="3" t="str">
        <f t="shared" si="627"/>
        <v xml:space="preserve"> </v>
      </c>
      <c r="W1235" s="3" t="str">
        <f t="shared" si="628"/>
        <v xml:space="preserve"> </v>
      </c>
      <c r="X1235" s="3" t="str">
        <f t="shared" si="629"/>
        <v xml:space="preserve"> </v>
      </c>
      <c r="Y1235" s="3">
        <f t="shared" si="630"/>
        <v>0</v>
      </c>
      <c r="AA1235" s="16" t="str">
        <f t="shared" si="631"/>
        <v>UprStage</v>
      </c>
      <c r="AC1235" s="3">
        <f t="shared" si="632"/>
        <v>2.3982428571428556</v>
      </c>
      <c r="AD1235" s="3">
        <f t="shared" si="633"/>
        <v>19.801588161411491</v>
      </c>
      <c r="AE1235" s="3">
        <f t="shared" si="634"/>
        <v>2.4246571428571926</v>
      </c>
      <c r="AF1235" s="3">
        <f t="shared" si="636"/>
        <v>11.455876646353975</v>
      </c>
      <c r="AH1235" s="28">
        <f t="shared" si="637"/>
        <v>0.26300000000000001</v>
      </c>
      <c r="AI1235" s="28">
        <f t="shared" si="638"/>
        <v>2.5446900494077322E-4</v>
      </c>
      <c r="AJ1235" s="40">
        <f t="shared" si="635"/>
        <v>1.1455876646353974E-2</v>
      </c>
      <c r="AK1235" s="28"/>
      <c r="AM1235" s="14">
        <f>Rho_Coef0+Rho_Coef1*Solution!I1235+Rho_Coef2*Solution!I1235^2</f>
        <v>0.94794668269085436</v>
      </c>
      <c r="AO1235" s="3" t="str">
        <f t="shared" si="616"/>
        <v xml:space="preserve"> </v>
      </c>
      <c r="AP1235" s="3" t="str">
        <f t="shared" si="617"/>
        <v xml:space="preserve"> </v>
      </c>
      <c r="AQ1235" s="3" t="str">
        <f t="shared" si="618"/>
        <v xml:space="preserve"> </v>
      </c>
      <c r="AR1235" s="3" t="str">
        <f t="shared" si="619"/>
        <v xml:space="preserve"> </v>
      </c>
    </row>
    <row r="1236" spans="1:44">
      <c r="A1236" s="3">
        <f t="shared" si="620"/>
        <v>12.329999999999782</v>
      </c>
      <c r="B1236" s="3">
        <f t="shared" si="609"/>
        <v>0</v>
      </c>
      <c r="C1236" s="3">
        <f t="shared" si="610"/>
        <v>4.8229000000000486</v>
      </c>
      <c r="D1236" s="14">
        <f t="shared" si="621"/>
        <v>2.5971307763360137E-3</v>
      </c>
      <c r="E1236" s="14">
        <f t="shared" si="611"/>
        <v>-0.1123437727139672</v>
      </c>
      <c r="F1236" s="14">
        <f t="shared" si="612"/>
        <v>-0.10974664193763119</v>
      </c>
      <c r="G1236" s="3">
        <f t="shared" si="615"/>
        <v>-9.5799427076198409</v>
      </c>
      <c r="H1236" s="3">
        <f t="shared" si="613"/>
        <v>-8.0121934265240782</v>
      </c>
      <c r="I1236" s="3">
        <f t="shared" si="614"/>
        <v>553.44910764783481</v>
      </c>
      <c r="P1236" s="3" t="str">
        <f t="shared" si="639"/>
        <v xml:space="preserve"> </v>
      </c>
      <c r="Q1236" s="3" t="str">
        <f t="shared" si="622"/>
        <v xml:space="preserve"> </v>
      </c>
      <c r="R1236" s="3" t="str">
        <f t="shared" si="623"/>
        <v xml:space="preserve"> </v>
      </c>
      <c r="S1236" s="3" t="str">
        <f t="shared" si="624"/>
        <v xml:space="preserve"> </v>
      </c>
      <c r="T1236" s="3" t="str">
        <f t="shared" si="625"/>
        <v xml:space="preserve"> </v>
      </c>
      <c r="U1236" s="3" t="str">
        <f t="shared" si="626"/>
        <v xml:space="preserve"> </v>
      </c>
      <c r="V1236" s="3" t="str">
        <f t="shared" si="627"/>
        <v xml:space="preserve"> </v>
      </c>
      <c r="W1236" s="3" t="str">
        <f t="shared" si="628"/>
        <v xml:space="preserve"> </v>
      </c>
      <c r="X1236" s="3" t="str">
        <f t="shared" si="629"/>
        <v xml:space="preserve"> </v>
      </c>
      <c r="Y1236" s="3">
        <f t="shared" si="630"/>
        <v>0</v>
      </c>
      <c r="AA1236" s="16" t="str">
        <f t="shared" si="631"/>
        <v>UprStage</v>
      </c>
      <c r="AC1236" s="3">
        <f t="shared" si="632"/>
        <v>2.3982428571428556</v>
      </c>
      <c r="AD1236" s="3">
        <f t="shared" si="633"/>
        <v>19.801588161411491</v>
      </c>
      <c r="AE1236" s="3">
        <f t="shared" si="634"/>
        <v>2.4246571428571926</v>
      </c>
      <c r="AF1236" s="3">
        <f t="shared" si="636"/>
        <v>11.455876646353975</v>
      </c>
      <c r="AH1236" s="28">
        <f t="shared" si="637"/>
        <v>0.26300000000000001</v>
      </c>
      <c r="AI1236" s="28">
        <f t="shared" si="638"/>
        <v>2.5446900494077322E-4</v>
      </c>
      <c r="AJ1236" s="40">
        <f t="shared" si="635"/>
        <v>1.1455876646353974E-2</v>
      </c>
      <c r="AK1236" s="28"/>
      <c r="AM1236" s="14">
        <f>Rho_Coef0+Rho_Coef1*Solution!I1236+Rho_Coef2*Solution!I1236^2</f>
        <v>0.9479540238088433</v>
      </c>
      <c r="AO1236" s="3" t="str">
        <f t="shared" si="616"/>
        <v xml:space="preserve"> </v>
      </c>
      <c r="AP1236" s="3" t="str">
        <f t="shared" si="617"/>
        <v xml:space="preserve"> </v>
      </c>
      <c r="AQ1236" s="3" t="str">
        <f t="shared" si="618"/>
        <v xml:space="preserve"> </v>
      </c>
      <c r="AR1236" s="3" t="str">
        <f t="shared" si="619"/>
        <v xml:space="preserve"> </v>
      </c>
    </row>
    <row r="1237" spans="1:44">
      <c r="A1237" s="3">
        <f t="shared" si="620"/>
        <v>12.339999999999781</v>
      </c>
      <c r="B1237" s="3">
        <f t="shared" si="609"/>
        <v>0</v>
      </c>
      <c r="C1237" s="3">
        <f t="shared" si="610"/>
        <v>4.8229000000000486</v>
      </c>
      <c r="D1237" s="14">
        <f t="shared" si="621"/>
        <v>2.6596289150883786E-3</v>
      </c>
      <c r="E1237" s="14">
        <f t="shared" si="611"/>
        <v>-0.1123437727139672</v>
      </c>
      <c r="F1237" s="14">
        <f t="shared" si="612"/>
        <v>-0.10968414379887882</v>
      </c>
      <c r="G1237" s="3">
        <f t="shared" si="615"/>
        <v>-9.5744871549212824</v>
      </c>
      <c r="H1237" s="3">
        <f t="shared" si="613"/>
        <v>-8.1079928536002761</v>
      </c>
      <c r="I1237" s="3">
        <f t="shared" si="614"/>
        <v>553.36850698921182</v>
      </c>
      <c r="P1237" s="3" t="str">
        <f t="shared" si="639"/>
        <v xml:space="preserve"> </v>
      </c>
      <c r="Q1237" s="3" t="str">
        <f t="shared" si="622"/>
        <v xml:space="preserve"> </v>
      </c>
      <c r="R1237" s="3" t="str">
        <f t="shared" si="623"/>
        <v xml:space="preserve"> </v>
      </c>
      <c r="S1237" s="3" t="str">
        <f t="shared" si="624"/>
        <v xml:space="preserve"> </v>
      </c>
      <c r="T1237" s="3" t="str">
        <f t="shared" si="625"/>
        <v xml:space="preserve"> </v>
      </c>
      <c r="U1237" s="3" t="str">
        <f t="shared" si="626"/>
        <v xml:space="preserve"> </v>
      </c>
      <c r="V1237" s="3" t="str">
        <f t="shared" si="627"/>
        <v xml:space="preserve"> </v>
      </c>
      <c r="W1237" s="3" t="str">
        <f t="shared" si="628"/>
        <v xml:space="preserve"> </v>
      </c>
      <c r="X1237" s="3" t="str">
        <f t="shared" si="629"/>
        <v xml:space="preserve"> </v>
      </c>
      <c r="Y1237" s="3">
        <f t="shared" si="630"/>
        <v>0</v>
      </c>
      <c r="AA1237" s="16" t="str">
        <f t="shared" si="631"/>
        <v>UprStage</v>
      </c>
      <c r="AC1237" s="3">
        <f t="shared" si="632"/>
        <v>2.3982428571428556</v>
      </c>
      <c r="AD1237" s="3">
        <f t="shared" si="633"/>
        <v>19.801588161411491</v>
      </c>
      <c r="AE1237" s="3">
        <f t="shared" si="634"/>
        <v>2.4246571428571926</v>
      </c>
      <c r="AF1237" s="3">
        <f t="shared" si="636"/>
        <v>11.455876646353975</v>
      </c>
      <c r="AH1237" s="28">
        <f t="shared" si="637"/>
        <v>0.26300000000000001</v>
      </c>
      <c r="AI1237" s="28">
        <f t="shared" si="638"/>
        <v>2.5446900494077322E-4</v>
      </c>
      <c r="AJ1237" s="40">
        <f t="shared" si="635"/>
        <v>1.1455876646353974E-2</v>
      </c>
      <c r="AK1237" s="28"/>
      <c r="AM1237" s="14">
        <f>Rho_Coef0+Rho_Coef1*Solution!I1237+Rho_Coef2*Solution!I1237^2</f>
        <v>0.94796145329943005</v>
      </c>
      <c r="AO1237" s="3" t="str">
        <f t="shared" si="616"/>
        <v xml:space="preserve"> </v>
      </c>
      <c r="AP1237" s="3" t="str">
        <f t="shared" si="617"/>
        <v xml:space="preserve"> </v>
      </c>
      <c r="AQ1237" s="3" t="str">
        <f t="shared" si="618"/>
        <v xml:space="preserve"> </v>
      </c>
      <c r="AR1237" s="3" t="str">
        <f t="shared" si="619"/>
        <v xml:space="preserve"> </v>
      </c>
    </row>
    <row r="1238" spans="1:44">
      <c r="A1238" s="3">
        <f t="shared" si="620"/>
        <v>12.349999999999781</v>
      </c>
      <c r="B1238" s="3">
        <f t="shared" si="609"/>
        <v>0</v>
      </c>
      <c r="C1238" s="3">
        <f t="shared" si="610"/>
        <v>4.8229000000000486</v>
      </c>
      <c r="D1238" s="14">
        <f t="shared" si="621"/>
        <v>2.7228346586445885E-3</v>
      </c>
      <c r="E1238" s="14">
        <f t="shared" si="611"/>
        <v>-0.1123437727139672</v>
      </c>
      <c r="F1238" s="14">
        <f t="shared" si="612"/>
        <v>-0.10962093805532261</v>
      </c>
      <c r="G1238" s="3">
        <f t="shared" si="615"/>
        <v>-9.5689698343785263</v>
      </c>
      <c r="H1238" s="3">
        <f t="shared" si="613"/>
        <v>-8.2037377251494892</v>
      </c>
      <c r="I1238" s="3">
        <f t="shared" si="614"/>
        <v>553.28694861218412</v>
      </c>
      <c r="P1238" s="3" t="str">
        <f t="shared" si="639"/>
        <v xml:space="preserve"> </v>
      </c>
      <c r="Q1238" s="3" t="str">
        <f t="shared" si="622"/>
        <v xml:space="preserve"> </v>
      </c>
      <c r="R1238" s="3" t="str">
        <f t="shared" si="623"/>
        <v xml:space="preserve"> </v>
      </c>
      <c r="S1238" s="3" t="str">
        <f t="shared" si="624"/>
        <v xml:space="preserve"> </v>
      </c>
      <c r="T1238" s="3" t="str">
        <f t="shared" si="625"/>
        <v xml:space="preserve"> </v>
      </c>
      <c r="U1238" s="3" t="str">
        <f t="shared" si="626"/>
        <v xml:space="preserve"> </v>
      </c>
      <c r="V1238" s="3" t="str">
        <f t="shared" si="627"/>
        <v xml:space="preserve"> </v>
      </c>
      <c r="W1238" s="3" t="str">
        <f t="shared" si="628"/>
        <v xml:space="preserve"> </v>
      </c>
      <c r="X1238" s="3" t="str">
        <f t="shared" si="629"/>
        <v xml:space="preserve"> </v>
      </c>
      <c r="Y1238" s="3">
        <f t="shared" si="630"/>
        <v>0</v>
      </c>
      <c r="AA1238" s="16" t="str">
        <f t="shared" si="631"/>
        <v>UprStage</v>
      </c>
      <c r="AC1238" s="3">
        <f t="shared" si="632"/>
        <v>2.3982428571428556</v>
      </c>
      <c r="AD1238" s="3">
        <f t="shared" si="633"/>
        <v>19.801588161411491</v>
      </c>
      <c r="AE1238" s="3">
        <f t="shared" si="634"/>
        <v>2.4246571428571926</v>
      </c>
      <c r="AF1238" s="3">
        <f t="shared" si="636"/>
        <v>11.455876646353975</v>
      </c>
      <c r="AH1238" s="28">
        <f t="shared" si="637"/>
        <v>0.26300000000000001</v>
      </c>
      <c r="AI1238" s="28">
        <f t="shared" si="638"/>
        <v>2.5446900494077322E-4</v>
      </c>
      <c r="AJ1238" s="40">
        <f t="shared" si="635"/>
        <v>1.1455876646353974E-2</v>
      </c>
      <c r="AK1238" s="28"/>
      <c r="AM1238" s="14">
        <f>Rho_Coef0+Rho_Coef1*Solution!I1238+Rho_Coef2*Solution!I1238^2</f>
        <v>0.94796897111418954</v>
      </c>
      <c r="AO1238" s="3" t="str">
        <f t="shared" si="616"/>
        <v xml:space="preserve"> </v>
      </c>
      <c r="AP1238" s="3" t="str">
        <f t="shared" si="617"/>
        <v xml:space="preserve"> </v>
      </c>
      <c r="AQ1238" s="3" t="str">
        <f t="shared" si="618"/>
        <v xml:space="preserve"> </v>
      </c>
      <c r="AR1238" s="3" t="str">
        <f t="shared" si="619"/>
        <v xml:space="preserve"> </v>
      </c>
    </row>
    <row r="1239" spans="1:44">
      <c r="A1239" s="3">
        <f t="shared" si="620"/>
        <v>12.359999999999781</v>
      </c>
      <c r="B1239" s="3">
        <f t="shared" si="609"/>
        <v>0</v>
      </c>
      <c r="C1239" s="3">
        <f t="shared" si="610"/>
        <v>4.8229000000000486</v>
      </c>
      <c r="D1239" s="14">
        <f t="shared" si="621"/>
        <v>2.7867463583755416E-3</v>
      </c>
      <c r="E1239" s="14">
        <f t="shared" si="611"/>
        <v>-0.1123437727139672</v>
      </c>
      <c r="F1239" s="14">
        <f t="shared" si="612"/>
        <v>-0.10955702635559166</v>
      </c>
      <c r="G1239" s="3">
        <f t="shared" si="615"/>
        <v>-9.5633908899027844</v>
      </c>
      <c r="H1239" s="3">
        <f t="shared" si="613"/>
        <v>-8.2994274234932739</v>
      </c>
      <c r="I1239" s="3">
        <f t="shared" si="614"/>
        <v>553.20443306538812</v>
      </c>
      <c r="P1239" s="3" t="str">
        <f t="shared" si="639"/>
        <v xml:space="preserve"> </v>
      </c>
      <c r="Q1239" s="3" t="str">
        <f t="shared" si="622"/>
        <v xml:space="preserve"> </v>
      </c>
      <c r="R1239" s="3" t="str">
        <f t="shared" si="623"/>
        <v xml:space="preserve"> </v>
      </c>
      <c r="S1239" s="3" t="str">
        <f t="shared" si="624"/>
        <v xml:space="preserve"> </v>
      </c>
      <c r="T1239" s="3" t="str">
        <f t="shared" si="625"/>
        <v xml:space="preserve"> </v>
      </c>
      <c r="U1239" s="3" t="str">
        <f t="shared" si="626"/>
        <v xml:space="preserve"> </v>
      </c>
      <c r="V1239" s="3" t="str">
        <f t="shared" si="627"/>
        <v xml:space="preserve"> </v>
      </c>
      <c r="W1239" s="3" t="str">
        <f t="shared" si="628"/>
        <v xml:space="preserve"> </v>
      </c>
      <c r="X1239" s="3" t="str">
        <f t="shared" si="629"/>
        <v xml:space="preserve"> </v>
      </c>
      <c r="Y1239" s="3">
        <f t="shared" si="630"/>
        <v>0</v>
      </c>
      <c r="AA1239" s="16" t="str">
        <f t="shared" si="631"/>
        <v>UprStage</v>
      </c>
      <c r="AC1239" s="3">
        <f t="shared" si="632"/>
        <v>2.3982428571428556</v>
      </c>
      <c r="AD1239" s="3">
        <f t="shared" si="633"/>
        <v>19.801588161411491</v>
      </c>
      <c r="AE1239" s="3">
        <f t="shared" si="634"/>
        <v>2.4246571428571926</v>
      </c>
      <c r="AF1239" s="3">
        <f t="shared" si="636"/>
        <v>11.455876646353975</v>
      </c>
      <c r="AH1239" s="28">
        <f t="shared" si="637"/>
        <v>0.26300000000000001</v>
      </c>
      <c r="AI1239" s="28">
        <f t="shared" si="638"/>
        <v>2.5446900494077322E-4</v>
      </c>
      <c r="AJ1239" s="40">
        <f t="shared" si="635"/>
        <v>1.1455876646353974E-2</v>
      </c>
      <c r="AK1239" s="28"/>
      <c r="AM1239" s="14">
        <f>Rho_Coef0+Rho_Coef1*Solution!I1239+Rho_Coef2*Solution!I1239^2</f>
        <v>0.94797657720414408</v>
      </c>
      <c r="AO1239" s="3" t="str">
        <f t="shared" si="616"/>
        <v xml:space="preserve"> </v>
      </c>
      <c r="AP1239" s="3" t="str">
        <f t="shared" si="617"/>
        <v xml:space="preserve"> </v>
      </c>
      <c r="AQ1239" s="3" t="str">
        <f t="shared" si="618"/>
        <v xml:space="preserve"> </v>
      </c>
      <c r="AR1239" s="3" t="str">
        <f t="shared" si="619"/>
        <v xml:space="preserve"> </v>
      </c>
    </row>
    <row r="1240" spans="1:44">
      <c r="A1240" s="3">
        <f t="shared" si="620"/>
        <v>12.369999999999781</v>
      </c>
      <c r="B1240" s="3">
        <f t="shared" si="609"/>
        <v>0</v>
      </c>
      <c r="C1240" s="3">
        <f t="shared" si="610"/>
        <v>4.8229000000000486</v>
      </c>
      <c r="D1240" s="14">
        <f t="shared" si="621"/>
        <v>2.8513623485590996E-3</v>
      </c>
      <c r="E1240" s="14">
        <f t="shared" si="611"/>
        <v>-0.1123437727139672</v>
      </c>
      <c r="F1240" s="14">
        <f t="shared" si="612"/>
        <v>-0.1094924103654081</v>
      </c>
      <c r="G1240" s="3">
        <f t="shared" si="615"/>
        <v>-9.5577504668973461</v>
      </c>
      <c r="H1240" s="3">
        <f t="shared" si="613"/>
        <v>-8.3950613323923022</v>
      </c>
      <c r="I1240" s="3">
        <f t="shared" si="614"/>
        <v>553.12096090362991</v>
      </c>
      <c r="P1240" s="3" t="str">
        <f t="shared" si="639"/>
        <v xml:space="preserve"> </v>
      </c>
      <c r="Q1240" s="3" t="str">
        <f t="shared" si="622"/>
        <v xml:space="preserve"> </v>
      </c>
      <c r="R1240" s="3" t="str">
        <f t="shared" si="623"/>
        <v xml:space="preserve"> </v>
      </c>
      <c r="S1240" s="3" t="str">
        <f t="shared" si="624"/>
        <v xml:space="preserve"> </v>
      </c>
      <c r="T1240" s="3" t="str">
        <f t="shared" si="625"/>
        <v xml:space="preserve"> </v>
      </c>
      <c r="U1240" s="3" t="str">
        <f t="shared" si="626"/>
        <v xml:space="preserve"> </v>
      </c>
      <c r="V1240" s="3" t="str">
        <f t="shared" si="627"/>
        <v xml:space="preserve"> </v>
      </c>
      <c r="W1240" s="3" t="str">
        <f t="shared" si="628"/>
        <v xml:space="preserve"> </v>
      </c>
      <c r="X1240" s="3" t="str">
        <f t="shared" si="629"/>
        <v xml:space="preserve"> </v>
      </c>
      <c r="Y1240" s="3">
        <f t="shared" si="630"/>
        <v>0</v>
      </c>
      <c r="AA1240" s="16" t="str">
        <f t="shared" si="631"/>
        <v>UprStage</v>
      </c>
      <c r="AC1240" s="3">
        <f t="shared" si="632"/>
        <v>2.3982428571428556</v>
      </c>
      <c r="AD1240" s="3">
        <f t="shared" si="633"/>
        <v>19.801588161411491</v>
      </c>
      <c r="AE1240" s="3">
        <f t="shared" si="634"/>
        <v>2.4246571428571926</v>
      </c>
      <c r="AF1240" s="3">
        <f t="shared" si="636"/>
        <v>11.455876646353975</v>
      </c>
      <c r="AH1240" s="28">
        <f t="shared" si="637"/>
        <v>0.26300000000000001</v>
      </c>
      <c r="AI1240" s="28">
        <f t="shared" si="638"/>
        <v>2.5446900494077322E-4</v>
      </c>
      <c r="AJ1240" s="40">
        <f t="shared" si="635"/>
        <v>1.1455876646353974E-2</v>
      </c>
      <c r="AK1240" s="28"/>
      <c r="AM1240" s="14">
        <f>Rho_Coef0+Rho_Coef1*Solution!I1240+Rho_Coef2*Solution!I1240^2</f>
        <v>0.94798427151976461</v>
      </c>
      <c r="AO1240" s="3" t="str">
        <f t="shared" si="616"/>
        <v xml:space="preserve"> </v>
      </c>
      <c r="AP1240" s="3" t="str">
        <f t="shared" si="617"/>
        <v xml:space="preserve"> </v>
      </c>
      <c r="AQ1240" s="3" t="str">
        <f t="shared" si="618"/>
        <v xml:space="preserve"> </v>
      </c>
      <c r="AR1240" s="3" t="str">
        <f t="shared" si="619"/>
        <v xml:space="preserve"> </v>
      </c>
    </row>
    <row r="1241" spans="1:44">
      <c r="A1241" s="3">
        <f t="shared" si="620"/>
        <v>12.379999999999781</v>
      </c>
      <c r="B1241" s="3">
        <f t="shared" si="609"/>
        <v>0</v>
      </c>
      <c r="C1241" s="3">
        <f t="shared" si="610"/>
        <v>4.8229000000000486</v>
      </c>
      <c r="D1241" s="14">
        <f t="shared" si="621"/>
        <v>2.9166809464708961E-3</v>
      </c>
      <c r="E1241" s="14">
        <f t="shared" si="611"/>
        <v>-0.1123437727139672</v>
      </c>
      <c r="F1241" s="14">
        <f t="shared" si="612"/>
        <v>-0.10942709176749631</v>
      </c>
      <c r="G1241" s="3">
        <f t="shared" si="615"/>
        <v>-9.5520487122496487</v>
      </c>
      <c r="H1241" s="3">
        <f t="shared" si="613"/>
        <v>-8.490638837061276</v>
      </c>
      <c r="I1241" s="3">
        <f t="shared" si="614"/>
        <v>553.03653268787036</v>
      </c>
      <c r="P1241" s="3" t="str">
        <f t="shared" si="639"/>
        <v xml:space="preserve"> </v>
      </c>
      <c r="Q1241" s="3" t="str">
        <f t="shared" si="622"/>
        <v xml:space="preserve"> </v>
      </c>
      <c r="R1241" s="3" t="str">
        <f t="shared" si="623"/>
        <v xml:space="preserve"> </v>
      </c>
      <c r="S1241" s="3" t="str">
        <f t="shared" si="624"/>
        <v xml:space="preserve"> </v>
      </c>
      <c r="T1241" s="3" t="str">
        <f t="shared" si="625"/>
        <v xml:space="preserve"> </v>
      </c>
      <c r="U1241" s="3" t="str">
        <f t="shared" si="626"/>
        <v xml:space="preserve"> </v>
      </c>
      <c r="V1241" s="3" t="str">
        <f t="shared" si="627"/>
        <v xml:space="preserve"> </v>
      </c>
      <c r="W1241" s="3" t="str">
        <f t="shared" si="628"/>
        <v xml:space="preserve"> </v>
      </c>
      <c r="X1241" s="3" t="str">
        <f t="shared" si="629"/>
        <v xml:space="preserve"> </v>
      </c>
      <c r="Y1241" s="3">
        <f t="shared" si="630"/>
        <v>0</v>
      </c>
      <c r="AA1241" s="16" t="str">
        <f t="shared" si="631"/>
        <v>UprStage</v>
      </c>
      <c r="AC1241" s="3">
        <f t="shared" si="632"/>
        <v>2.3982428571428556</v>
      </c>
      <c r="AD1241" s="3">
        <f t="shared" si="633"/>
        <v>19.801588161411491</v>
      </c>
      <c r="AE1241" s="3">
        <f t="shared" si="634"/>
        <v>2.4246571428571926</v>
      </c>
      <c r="AF1241" s="3">
        <f t="shared" si="636"/>
        <v>11.455876646353975</v>
      </c>
      <c r="AH1241" s="28">
        <f t="shared" si="637"/>
        <v>0.26300000000000001</v>
      </c>
      <c r="AI1241" s="28">
        <f t="shared" si="638"/>
        <v>2.5446900494077322E-4</v>
      </c>
      <c r="AJ1241" s="40">
        <f t="shared" si="635"/>
        <v>1.1455876646353974E-2</v>
      </c>
      <c r="AK1241" s="28"/>
      <c r="AM1241" s="14">
        <f>Rho_Coef0+Rho_Coef1*Solution!I1241+Rho_Coef2*Solution!I1241^2</f>
        <v>0.94799205401097231</v>
      </c>
      <c r="AO1241" s="3" t="str">
        <f t="shared" si="616"/>
        <v xml:space="preserve"> </v>
      </c>
      <c r="AP1241" s="3" t="str">
        <f t="shared" si="617"/>
        <v xml:space="preserve"> </v>
      </c>
      <c r="AQ1241" s="3" t="str">
        <f t="shared" si="618"/>
        <v xml:space="preserve"> </v>
      </c>
      <c r="AR1241" s="3" t="str">
        <f t="shared" si="619"/>
        <v xml:space="preserve"> </v>
      </c>
    </row>
    <row r="1242" spans="1:44">
      <c r="A1242" s="3">
        <f t="shared" si="620"/>
        <v>12.38999999999978</v>
      </c>
      <c r="B1242" s="3">
        <f t="shared" si="609"/>
        <v>0</v>
      </c>
      <c r="C1242" s="3">
        <f t="shared" si="610"/>
        <v>4.8229000000000486</v>
      </c>
      <c r="D1242" s="14">
        <f t="shared" si="621"/>
        <v>2.9827004524759699E-3</v>
      </c>
      <c r="E1242" s="14">
        <f t="shared" si="611"/>
        <v>-0.1123437727139672</v>
      </c>
      <c r="F1242" s="14">
        <f t="shared" si="612"/>
        <v>-0.10936107226149124</v>
      </c>
      <c r="G1242" s="3">
        <f t="shared" si="615"/>
        <v>-9.5462857743232803</v>
      </c>
      <c r="H1242" s="3">
        <f t="shared" si="613"/>
        <v>-8.5861593241837717</v>
      </c>
      <c r="I1242" s="3">
        <f t="shared" si="614"/>
        <v>552.95114898521103</v>
      </c>
      <c r="P1242" s="3" t="str">
        <f t="shared" si="639"/>
        <v xml:space="preserve"> </v>
      </c>
      <c r="Q1242" s="3" t="str">
        <f t="shared" si="622"/>
        <v xml:space="preserve"> </v>
      </c>
      <c r="R1242" s="3" t="str">
        <f t="shared" si="623"/>
        <v xml:space="preserve"> </v>
      </c>
      <c r="S1242" s="3" t="str">
        <f t="shared" si="624"/>
        <v xml:space="preserve"> </v>
      </c>
      <c r="T1242" s="3" t="str">
        <f t="shared" si="625"/>
        <v xml:space="preserve"> </v>
      </c>
      <c r="U1242" s="3" t="str">
        <f t="shared" si="626"/>
        <v xml:space="preserve"> </v>
      </c>
      <c r="V1242" s="3" t="str">
        <f t="shared" si="627"/>
        <v xml:space="preserve"> </v>
      </c>
      <c r="W1242" s="3" t="str">
        <f t="shared" si="628"/>
        <v xml:space="preserve"> </v>
      </c>
      <c r="X1242" s="3" t="str">
        <f t="shared" si="629"/>
        <v xml:space="preserve"> </v>
      </c>
      <c r="Y1242" s="3">
        <f t="shared" si="630"/>
        <v>0</v>
      </c>
      <c r="AA1242" s="16" t="str">
        <f t="shared" si="631"/>
        <v>UprStage</v>
      </c>
      <c r="AC1242" s="3">
        <f t="shared" si="632"/>
        <v>2.3982428571428556</v>
      </c>
      <c r="AD1242" s="3">
        <f t="shared" si="633"/>
        <v>19.801588161411491</v>
      </c>
      <c r="AE1242" s="3">
        <f t="shared" si="634"/>
        <v>2.4246571428571926</v>
      </c>
      <c r="AF1242" s="3">
        <f t="shared" si="636"/>
        <v>11.455876646353975</v>
      </c>
      <c r="AH1242" s="28">
        <f t="shared" si="637"/>
        <v>0.26300000000000001</v>
      </c>
      <c r="AI1242" s="28">
        <f t="shared" si="638"/>
        <v>2.5446900494077322E-4</v>
      </c>
      <c r="AJ1242" s="40">
        <f t="shared" si="635"/>
        <v>1.1455876646353974E-2</v>
      </c>
      <c r="AK1242" s="28"/>
      <c r="AM1242" s="14">
        <f>Rho_Coef0+Rho_Coef1*Solution!I1242+Rho_Coef2*Solution!I1242^2</f>
        <v>0.94799992462713967</v>
      </c>
      <c r="AO1242" s="3" t="str">
        <f t="shared" si="616"/>
        <v xml:space="preserve"> </v>
      </c>
      <c r="AP1242" s="3" t="str">
        <f t="shared" si="617"/>
        <v xml:space="preserve"> </v>
      </c>
      <c r="AQ1242" s="3" t="str">
        <f t="shared" si="618"/>
        <v xml:space="preserve"> </v>
      </c>
      <c r="AR1242" s="3" t="str">
        <f t="shared" si="619"/>
        <v xml:space="preserve"> </v>
      </c>
    </row>
    <row r="1243" spans="1:44">
      <c r="A1243" s="3">
        <f t="shared" si="620"/>
        <v>12.39999999999978</v>
      </c>
      <c r="B1243" s="3">
        <f t="shared" si="609"/>
        <v>0</v>
      </c>
      <c r="C1243" s="3">
        <f t="shared" si="610"/>
        <v>4.8229000000000486</v>
      </c>
      <c r="D1243" s="14">
        <f t="shared" si="621"/>
        <v>3.0494191501212143E-3</v>
      </c>
      <c r="E1243" s="14">
        <f t="shared" si="611"/>
        <v>-0.1123437727139672</v>
      </c>
      <c r="F1243" s="14">
        <f t="shared" si="612"/>
        <v>-0.10929435356384598</v>
      </c>
      <c r="G1243" s="3">
        <f t="shared" si="615"/>
        <v>-9.540461802949908</v>
      </c>
      <c r="H1243" s="3">
        <f t="shared" si="613"/>
        <v>-8.6816221819270041</v>
      </c>
      <c r="I1243" s="3">
        <f t="shared" si="614"/>
        <v>552.86481036887903</v>
      </c>
      <c r="P1243" s="3" t="str">
        <f t="shared" si="639"/>
        <v xml:space="preserve"> </v>
      </c>
      <c r="Q1243" s="3" t="str">
        <f t="shared" si="622"/>
        <v xml:space="preserve"> </v>
      </c>
      <c r="R1243" s="3" t="str">
        <f t="shared" si="623"/>
        <v xml:space="preserve"> </v>
      </c>
      <c r="S1243" s="3" t="str">
        <f t="shared" si="624"/>
        <v xml:space="preserve"> </v>
      </c>
      <c r="T1243" s="3" t="str">
        <f t="shared" si="625"/>
        <v xml:space="preserve"> </v>
      </c>
      <c r="U1243" s="3" t="str">
        <f t="shared" si="626"/>
        <v xml:space="preserve"> </v>
      </c>
      <c r="V1243" s="3" t="str">
        <f t="shared" si="627"/>
        <v xml:space="preserve"> </v>
      </c>
      <c r="W1243" s="3" t="str">
        <f t="shared" si="628"/>
        <v xml:space="preserve"> </v>
      </c>
      <c r="X1243" s="3" t="str">
        <f t="shared" si="629"/>
        <v xml:space="preserve"> </v>
      </c>
      <c r="Y1243" s="3">
        <f t="shared" si="630"/>
        <v>0</v>
      </c>
      <c r="AA1243" s="16" t="str">
        <f t="shared" si="631"/>
        <v>UprStage</v>
      </c>
      <c r="AC1243" s="3">
        <f t="shared" si="632"/>
        <v>2.3982428571428556</v>
      </c>
      <c r="AD1243" s="3">
        <f t="shared" si="633"/>
        <v>19.801588161411491</v>
      </c>
      <c r="AE1243" s="3">
        <f t="shared" si="634"/>
        <v>2.4246571428571926</v>
      </c>
      <c r="AF1243" s="3">
        <f t="shared" si="636"/>
        <v>11.455876646353975</v>
      </c>
      <c r="AH1243" s="28">
        <f t="shared" si="637"/>
        <v>0.26300000000000001</v>
      </c>
      <c r="AI1243" s="28">
        <f t="shared" si="638"/>
        <v>2.5446900494077322E-4</v>
      </c>
      <c r="AJ1243" s="40">
        <f t="shared" si="635"/>
        <v>1.1455876646353974E-2</v>
      </c>
      <c r="AK1243" s="28"/>
      <c r="AM1243" s="14">
        <f>Rho_Coef0+Rho_Coef1*Solution!I1243+Rho_Coef2*Solution!I1243^2</f>
        <v>0.94800788331709163</v>
      </c>
      <c r="AO1243" s="3" t="str">
        <f t="shared" si="616"/>
        <v xml:space="preserve"> </v>
      </c>
      <c r="AP1243" s="3" t="str">
        <f t="shared" si="617"/>
        <v xml:space="preserve"> </v>
      </c>
      <c r="AQ1243" s="3" t="str">
        <f t="shared" si="618"/>
        <v xml:space="preserve"> </v>
      </c>
      <c r="AR1243" s="3" t="str">
        <f t="shared" si="619"/>
        <v xml:space="preserve"> </v>
      </c>
    </row>
    <row r="1244" spans="1:44">
      <c r="A1244" s="3">
        <f t="shared" si="620"/>
        <v>12.40999999999978</v>
      </c>
      <c r="B1244" s="3">
        <f t="shared" si="609"/>
        <v>0</v>
      </c>
      <c r="C1244" s="3">
        <f t="shared" si="610"/>
        <v>4.8229000000000486</v>
      </c>
      <c r="D1244" s="14">
        <f t="shared" si="621"/>
        <v>3.1168353062286281E-3</v>
      </c>
      <c r="E1244" s="14">
        <f t="shared" si="611"/>
        <v>-0.1123437727139672</v>
      </c>
      <c r="F1244" s="14">
        <f t="shared" si="612"/>
        <v>-0.10922693740773858</v>
      </c>
      <c r="G1244" s="3">
        <f t="shared" si="615"/>
        <v>-9.5345769494211421</v>
      </c>
      <c r="H1244" s="3">
        <f t="shared" si="613"/>
        <v>-8.7770267999565039</v>
      </c>
      <c r="I1244" s="3">
        <f t="shared" si="614"/>
        <v>552.77751741821226</v>
      </c>
      <c r="P1244" s="3" t="str">
        <f t="shared" si="639"/>
        <v xml:space="preserve"> </v>
      </c>
      <c r="Q1244" s="3" t="str">
        <f t="shared" si="622"/>
        <v xml:space="preserve"> </v>
      </c>
      <c r="R1244" s="3" t="str">
        <f t="shared" si="623"/>
        <v xml:space="preserve"> </v>
      </c>
      <c r="S1244" s="3" t="str">
        <f t="shared" si="624"/>
        <v xml:space="preserve"> </v>
      </c>
      <c r="T1244" s="3" t="str">
        <f t="shared" si="625"/>
        <v xml:space="preserve"> </v>
      </c>
      <c r="U1244" s="3" t="str">
        <f t="shared" si="626"/>
        <v xml:space="preserve"> </v>
      </c>
      <c r="V1244" s="3" t="str">
        <f t="shared" si="627"/>
        <v xml:space="preserve"> </v>
      </c>
      <c r="W1244" s="3" t="str">
        <f t="shared" si="628"/>
        <v xml:space="preserve"> </v>
      </c>
      <c r="X1244" s="3" t="str">
        <f t="shared" si="629"/>
        <v xml:space="preserve"> </v>
      </c>
      <c r="Y1244" s="3">
        <f t="shared" si="630"/>
        <v>0</v>
      </c>
      <c r="AA1244" s="16" t="str">
        <f t="shared" si="631"/>
        <v>UprStage</v>
      </c>
      <c r="AC1244" s="3">
        <f t="shared" si="632"/>
        <v>2.3982428571428556</v>
      </c>
      <c r="AD1244" s="3">
        <f t="shared" si="633"/>
        <v>19.801588161411491</v>
      </c>
      <c r="AE1244" s="3">
        <f t="shared" si="634"/>
        <v>2.4246571428571926</v>
      </c>
      <c r="AF1244" s="3">
        <f t="shared" si="636"/>
        <v>11.455876646353975</v>
      </c>
      <c r="AH1244" s="28">
        <f t="shared" si="637"/>
        <v>0.26300000000000001</v>
      </c>
      <c r="AI1244" s="28">
        <f t="shared" si="638"/>
        <v>2.5446900494077322E-4</v>
      </c>
      <c r="AJ1244" s="40">
        <f t="shared" si="635"/>
        <v>1.1455876646353974E-2</v>
      </c>
      <c r="AK1244" s="28"/>
      <c r="AM1244" s="14">
        <f>Rho_Coef0+Rho_Coef1*Solution!I1244+Rho_Coef2*Solution!I1244^2</f>
        <v>0.94801593002910733</v>
      </c>
      <c r="AO1244" s="3" t="str">
        <f t="shared" si="616"/>
        <v xml:space="preserve"> </v>
      </c>
      <c r="AP1244" s="3" t="str">
        <f t="shared" si="617"/>
        <v xml:space="preserve"> </v>
      </c>
      <c r="AQ1244" s="3" t="str">
        <f t="shared" si="618"/>
        <v xml:space="preserve"> </v>
      </c>
      <c r="AR1244" s="3" t="str">
        <f t="shared" si="619"/>
        <v xml:space="preserve"> </v>
      </c>
    </row>
    <row r="1245" spans="1:44">
      <c r="A1245" s="3">
        <f t="shared" si="620"/>
        <v>12.41999999999978</v>
      </c>
      <c r="B1245" s="3">
        <f t="shared" si="609"/>
        <v>0</v>
      </c>
      <c r="C1245" s="3">
        <f t="shared" si="610"/>
        <v>4.8229000000000486</v>
      </c>
      <c r="D1245" s="14">
        <f t="shared" si="621"/>
        <v>3.1849471709893612E-3</v>
      </c>
      <c r="E1245" s="14">
        <f t="shared" si="611"/>
        <v>-0.1123437727139672</v>
      </c>
      <c r="F1245" s="14">
        <f t="shared" si="612"/>
        <v>-0.10915882554297784</v>
      </c>
      <c r="G1245" s="3">
        <f t="shared" si="615"/>
        <v>-9.5286313664803188</v>
      </c>
      <c r="H1245" s="3">
        <f t="shared" si="613"/>
        <v>-8.8723725694507145</v>
      </c>
      <c r="I1245" s="3">
        <f t="shared" si="614"/>
        <v>552.68927071864437</v>
      </c>
      <c r="P1245" s="3" t="str">
        <f t="shared" si="639"/>
        <v xml:space="preserve"> </v>
      </c>
      <c r="Q1245" s="3" t="str">
        <f t="shared" si="622"/>
        <v xml:space="preserve"> </v>
      </c>
      <c r="R1245" s="3" t="str">
        <f t="shared" si="623"/>
        <v xml:space="preserve"> </v>
      </c>
      <c r="S1245" s="3" t="str">
        <f t="shared" si="624"/>
        <v xml:space="preserve"> </v>
      </c>
      <c r="T1245" s="3" t="str">
        <f t="shared" si="625"/>
        <v xml:space="preserve"> </v>
      </c>
      <c r="U1245" s="3" t="str">
        <f t="shared" si="626"/>
        <v xml:space="preserve"> </v>
      </c>
      <c r="V1245" s="3" t="str">
        <f t="shared" si="627"/>
        <v xml:space="preserve"> </v>
      </c>
      <c r="W1245" s="3" t="str">
        <f t="shared" si="628"/>
        <v xml:space="preserve"> </v>
      </c>
      <c r="X1245" s="3" t="str">
        <f t="shared" si="629"/>
        <v xml:space="preserve"> </v>
      </c>
      <c r="Y1245" s="3">
        <f t="shared" si="630"/>
        <v>0</v>
      </c>
      <c r="AA1245" s="16" t="str">
        <f t="shared" si="631"/>
        <v>UprStage</v>
      </c>
      <c r="AC1245" s="3">
        <f t="shared" si="632"/>
        <v>2.3982428571428556</v>
      </c>
      <c r="AD1245" s="3">
        <f t="shared" si="633"/>
        <v>19.801588161411491</v>
      </c>
      <c r="AE1245" s="3">
        <f t="shared" si="634"/>
        <v>2.4246571428571926</v>
      </c>
      <c r="AF1245" s="3">
        <f t="shared" si="636"/>
        <v>11.455876646353975</v>
      </c>
      <c r="AH1245" s="28">
        <f t="shared" si="637"/>
        <v>0.26300000000000001</v>
      </c>
      <c r="AI1245" s="28">
        <f t="shared" si="638"/>
        <v>2.5446900494077322E-4</v>
      </c>
      <c r="AJ1245" s="40">
        <f t="shared" si="635"/>
        <v>1.1455876646353974E-2</v>
      </c>
      <c r="AK1245" s="28"/>
      <c r="AM1245" s="14">
        <f>Rho_Coef0+Rho_Coef1*Solution!I1245+Rho_Coef2*Solution!I1245^2</f>
        <v>0.94802406471092149</v>
      </c>
      <c r="AO1245" s="3" t="str">
        <f t="shared" si="616"/>
        <v xml:space="preserve"> </v>
      </c>
      <c r="AP1245" s="3" t="str">
        <f t="shared" si="617"/>
        <v xml:space="preserve"> </v>
      </c>
      <c r="AQ1245" s="3" t="str">
        <f t="shared" si="618"/>
        <v xml:space="preserve"> </v>
      </c>
      <c r="AR1245" s="3" t="str">
        <f t="shared" si="619"/>
        <v xml:space="preserve"> </v>
      </c>
    </row>
    <row r="1246" spans="1:44">
      <c r="A1246" s="3">
        <f t="shared" si="620"/>
        <v>12.429999999999779</v>
      </c>
      <c r="B1246" s="3">
        <f t="shared" si="609"/>
        <v>0</v>
      </c>
      <c r="C1246" s="3">
        <f t="shared" si="610"/>
        <v>4.8229000000000486</v>
      </c>
      <c r="D1246" s="14">
        <f t="shared" si="621"/>
        <v>3.2537529780585577E-3</v>
      </c>
      <c r="E1246" s="14">
        <f t="shared" si="611"/>
        <v>-0.1123437727139672</v>
      </c>
      <c r="F1246" s="14">
        <f t="shared" si="612"/>
        <v>-0.10909001973590864</v>
      </c>
      <c r="G1246" s="3">
        <f t="shared" si="615"/>
        <v>-9.5226252083142295</v>
      </c>
      <c r="H1246" s="3">
        <f t="shared" si="613"/>
        <v>-8.9676588831155168</v>
      </c>
      <c r="I1246" s="3">
        <f t="shared" si="614"/>
        <v>552.60007086168946</v>
      </c>
      <c r="P1246" s="3" t="str">
        <f t="shared" si="639"/>
        <v xml:space="preserve"> </v>
      </c>
      <c r="Q1246" s="3" t="str">
        <f t="shared" si="622"/>
        <v xml:space="preserve"> </v>
      </c>
      <c r="R1246" s="3" t="str">
        <f t="shared" si="623"/>
        <v xml:space="preserve"> </v>
      </c>
      <c r="S1246" s="3" t="str">
        <f t="shared" si="624"/>
        <v xml:space="preserve"> </v>
      </c>
      <c r="T1246" s="3" t="str">
        <f t="shared" si="625"/>
        <v xml:space="preserve"> </v>
      </c>
      <c r="U1246" s="3" t="str">
        <f t="shared" si="626"/>
        <v xml:space="preserve"> </v>
      </c>
      <c r="V1246" s="3" t="str">
        <f t="shared" si="627"/>
        <v xml:space="preserve"> </v>
      </c>
      <c r="W1246" s="3" t="str">
        <f t="shared" si="628"/>
        <v xml:space="preserve"> </v>
      </c>
      <c r="X1246" s="3" t="str">
        <f t="shared" si="629"/>
        <v xml:space="preserve"> </v>
      </c>
      <c r="Y1246" s="3">
        <f t="shared" si="630"/>
        <v>0</v>
      </c>
      <c r="AA1246" s="16" t="str">
        <f t="shared" si="631"/>
        <v>UprStage</v>
      </c>
      <c r="AC1246" s="3">
        <f t="shared" si="632"/>
        <v>2.3982428571428556</v>
      </c>
      <c r="AD1246" s="3">
        <f t="shared" si="633"/>
        <v>19.801588161411491</v>
      </c>
      <c r="AE1246" s="3">
        <f t="shared" si="634"/>
        <v>2.4246571428571926</v>
      </c>
      <c r="AF1246" s="3">
        <f t="shared" si="636"/>
        <v>11.455876646353975</v>
      </c>
      <c r="AH1246" s="28">
        <f t="shared" si="637"/>
        <v>0.26300000000000001</v>
      </c>
      <c r="AI1246" s="28">
        <f t="shared" si="638"/>
        <v>2.5446900494077322E-4</v>
      </c>
      <c r="AJ1246" s="40">
        <f t="shared" si="635"/>
        <v>1.1455876646353974E-2</v>
      </c>
      <c r="AK1246" s="28"/>
      <c r="AM1246" s="14">
        <f>Rho_Coef0+Rho_Coef1*Solution!I1246+Rho_Coef2*Solution!I1246^2</f>
        <v>0.94803228730972477</v>
      </c>
      <c r="AO1246" s="3" t="str">
        <f t="shared" si="616"/>
        <v xml:space="preserve"> </v>
      </c>
      <c r="AP1246" s="3" t="str">
        <f t="shared" si="617"/>
        <v xml:space="preserve"> </v>
      </c>
      <c r="AQ1246" s="3" t="str">
        <f t="shared" si="618"/>
        <v xml:space="preserve"> </v>
      </c>
      <c r="AR1246" s="3" t="str">
        <f t="shared" si="619"/>
        <v xml:space="preserve"> </v>
      </c>
    </row>
    <row r="1247" spans="1:44">
      <c r="A1247" s="3">
        <f t="shared" si="620"/>
        <v>12.439999999999779</v>
      </c>
      <c r="B1247" s="3">
        <f t="shared" si="609"/>
        <v>0</v>
      </c>
      <c r="C1247" s="3">
        <f t="shared" si="610"/>
        <v>4.8229000000000486</v>
      </c>
      <c r="D1247" s="14">
        <f t="shared" si="621"/>
        <v>3.3232509446509705E-3</v>
      </c>
      <c r="E1247" s="14">
        <f t="shared" si="611"/>
        <v>-0.1123437727139672</v>
      </c>
      <c r="F1247" s="14">
        <f t="shared" si="612"/>
        <v>-0.10902052176931623</v>
      </c>
      <c r="G1247" s="3">
        <f t="shared" si="615"/>
        <v>-9.5165586305447736</v>
      </c>
      <c r="H1247" s="3">
        <f t="shared" si="613"/>
        <v>-9.062885135198659</v>
      </c>
      <c r="I1247" s="3">
        <f t="shared" si="614"/>
        <v>552.50991844492683</v>
      </c>
      <c r="P1247" s="3" t="str">
        <f t="shared" si="639"/>
        <v xml:space="preserve"> </v>
      </c>
      <c r="Q1247" s="3" t="str">
        <f t="shared" si="622"/>
        <v xml:space="preserve"> </v>
      </c>
      <c r="R1247" s="3" t="str">
        <f t="shared" si="623"/>
        <v xml:space="preserve"> </v>
      </c>
      <c r="S1247" s="3" t="str">
        <f t="shared" si="624"/>
        <v xml:space="preserve"> </v>
      </c>
      <c r="T1247" s="3" t="str">
        <f t="shared" si="625"/>
        <v xml:space="preserve"> </v>
      </c>
      <c r="U1247" s="3" t="str">
        <f t="shared" si="626"/>
        <v xml:space="preserve"> </v>
      </c>
      <c r="V1247" s="3" t="str">
        <f t="shared" si="627"/>
        <v xml:space="preserve"> </v>
      </c>
      <c r="W1247" s="3" t="str">
        <f t="shared" si="628"/>
        <v xml:space="preserve"> </v>
      </c>
      <c r="X1247" s="3" t="str">
        <f t="shared" si="629"/>
        <v xml:space="preserve"> </v>
      </c>
      <c r="Y1247" s="3">
        <f t="shared" si="630"/>
        <v>0</v>
      </c>
      <c r="AA1247" s="16" t="str">
        <f t="shared" si="631"/>
        <v>UprStage</v>
      </c>
      <c r="AC1247" s="3">
        <f t="shared" si="632"/>
        <v>2.3982428571428556</v>
      </c>
      <c r="AD1247" s="3">
        <f t="shared" si="633"/>
        <v>19.801588161411491</v>
      </c>
      <c r="AE1247" s="3">
        <f t="shared" si="634"/>
        <v>2.4246571428571926</v>
      </c>
      <c r="AF1247" s="3">
        <f t="shared" si="636"/>
        <v>11.455876646353975</v>
      </c>
      <c r="AH1247" s="28">
        <f t="shared" si="637"/>
        <v>0.26300000000000001</v>
      </c>
      <c r="AI1247" s="28">
        <f t="shared" si="638"/>
        <v>2.5446900494077322E-4</v>
      </c>
      <c r="AJ1247" s="40">
        <f t="shared" si="635"/>
        <v>1.1455876646353974E-2</v>
      </c>
      <c r="AK1247" s="28"/>
      <c r="AM1247" s="14">
        <f>Rho_Coef0+Rho_Coef1*Solution!I1247+Rho_Coef2*Solution!I1247^2</f>
        <v>0.94804059777216654</v>
      </c>
      <c r="AO1247" s="3" t="str">
        <f t="shared" si="616"/>
        <v xml:space="preserve"> </v>
      </c>
      <c r="AP1247" s="3" t="str">
        <f t="shared" si="617"/>
        <v xml:space="preserve"> </v>
      </c>
      <c r="AQ1247" s="3" t="str">
        <f t="shared" si="618"/>
        <v xml:space="preserve"> </v>
      </c>
      <c r="AR1247" s="3" t="str">
        <f t="shared" si="619"/>
        <v xml:space="preserve"> </v>
      </c>
    </row>
    <row r="1248" spans="1:44">
      <c r="A1248" s="3">
        <f t="shared" si="620"/>
        <v>12.449999999999779</v>
      </c>
      <c r="B1248" s="3">
        <f t="shared" si="609"/>
        <v>0</v>
      </c>
      <c r="C1248" s="3">
        <f t="shared" si="610"/>
        <v>4.8229000000000486</v>
      </c>
      <c r="D1248" s="14">
        <f t="shared" si="621"/>
        <v>3.3934392716373496E-3</v>
      </c>
      <c r="E1248" s="14">
        <f t="shared" si="611"/>
        <v>-0.1123437727139672</v>
      </c>
      <c r="F1248" s="14">
        <f t="shared" si="612"/>
        <v>-0.10895033344232985</v>
      </c>
      <c r="G1248" s="3">
        <f t="shared" si="615"/>
        <v>-9.5104317902205349</v>
      </c>
      <c r="H1248" s="3">
        <f t="shared" si="613"/>
        <v>-9.1580507215041074</v>
      </c>
      <c r="I1248" s="3">
        <f t="shared" si="614"/>
        <v>552.41881407198537</v>
      </c>
      <c r="P1248" s="3" t="str">
        <f t="shared" si="639"/>
        <v xml:space="preserve"> </v>
      </c>
      <c r="Q1248" s="3" t="str">
        <f t="shared" si="622"/>
        <v xml:space="preserve"> </v>
      </c>
      <c r="R1248" s="3" t="str">
        <f t="shared" si="623"/>
        <v xml:space="preserve"> </v>
      </c>
      <c r="S1248" s="3" t="str">
        <f t="shared" si="624"/>
        <v xml:space="preserve"> </v>
      </c>
      <c r="T1248" s="3" t="str">
        <f t="shared" si="625"/>
        <v xml:space="preserve"> </v>
      </c>
      <c r="U1248" s="3" t="str">
        <f t="shared" si="626"/>
        <v xml:space="preserve"> </v>
      </c>
      <c r="V1248" s="3" t="str">
        <f t="shared" si="627"/>
        <v xml:space="preserve"> </v>
      </c>
      <c r="W1248" s="3" t="str">
        <f t="shared" si="628"/>
        <v xml:space="preserve"> </v>
      </c>
      <c r="X1248" s="3" t="str">
        <f t="shared" si="629"/>
        <v xml:space="preserve"> </v>
      </c>
      <c r="Y1248" s="3">
        <f t="shared" si="630"/>
        <v>0</v>
      </c>
      <c r="AA1248" s="16" t="str">
        <f t="shared" si="631"/>
        <v>UprStage</v>
      </c>
      <c r="AC1248" s="3">
        <f t="shared" si="632"/>
        <v>2.3982428571428556</v>
      </c>
      <c r="AD1248" s="3">
        <f t="shared" si="633"/>
        <v>19.801588161411491</v>
      </c>
      <c r="AE1248" s="3">
        <f t="shared" si="634"/>
        <v>2.4246571428571926</v>
      </c>
      <c r="AF1248" s="3">
        <f t="shared" si="636"/>
        <v>11.455876646353975</v>
      </c>
      <c r="AH1248" s="28">
        <f t="shared" si="637"/>
        <v>0.26300000000000001</v>
      </c>
      <c r="AI1248" s="28">
        <f t="shared" si="638"/>
        <v>2.5446900494077322E-4</v>
      </c>
      <c r="AJ1248" s="40">
        <f t="shared" si="635"/>
        <v>1.1455876646353974E-2</v>
      </c>
      <c r="AK1248" s="28"/>
      <c r="AM1248" s="14">
        <f>Rho_Coef0+Rho_Coef1*Solution!I1248+Rho_Coef2*Solution!I1248^2</f>
        <v>0.94804899604435511</v>
      </c>
      <c r="AO1248" s="3" t="str">
        <f t="shared" si="616"/>
        <v xml:space="preserve"> </v>
      </c>
      <c r="AP1248" s="3" t="str">
        <f t="shared" si="617"/>
        <v xml:space="preserve"> </v>
      </c>
      <c r="AQ1248" s="3" t="str">
        <f t="shared" si="618"/>
        <v xml:space="preserve"> </v>
      </c>
      <c r="AR1248" s="3" t="str">
        <f t="shared" si="619"/>
        <v xml:space="preserve"> </v>
      </c>
    </row>
    <row r="1249" spans="1:44">
      <c r="A1249" s="3">
        <f t="shared" si="620"/>
        <v>12.459999999999779</v>
      </c>
      <c r="B1249" s="3">
        <f t="shared" si="609"/>
        <v>0</v>
      </c>
      <c r="C1249" s="3">
        <f t="shared" si="610"/>
        <v>4.8229000000000486</v>
      </c>
      <c r="D1249" s="14">
        <f t="shared" si="621"/>
        <v>3.4643161436415906E-3</v>
      </c>
      <c r="E1249" s="14">
        <f t="shared" si="611"/>
        <v>-0.1123437727139672</v>
      </c>
      <c r="F1249" s="14">
        <f t="shared" si="612"/>
        <v>-0.10887945657032561</v>
      </c>
      <c r="G1249" s="3">
        <f t="shared" si="615"/>
        <v>-9.5042448458083157</v>
      </c>
      <c r="H1249" s="3">
        <f t="shared" si="613"/>
        <v>-9.2531550394063125</v>
      </c>
      <c r="I1249" s="3">
        <f t="shared" si="614"/>
        <v>552.32675835252815</v>
      </c>
      <c r="P1249" s="3" t="str">
        <f t="shared" si="639"/>
        <v xml:space="preserve"> </v>
      </c>
      <c r="Q1249" s="3" t="str">
        <f t="shared" si="622"/>
        <v xml:space="preserve"> </v>
      </c>
      <c r="R1249" s="3" t="str">
        <f t="shared" si="623"/>
        <v xml:space="preserve"> </v>
      </c>
      <c r="S1249" s="3" t="str">
        <f t="shared" si="624"/>
        <v xml:space="preserve"> </v>
      </c>
      <c r="T1249" s="3" t="str">
        <f t="shared" si="625"/>
        <v xml:space="preserve"> </v>
      </c>
      <c r="U1249" s="3" t="str">
        <f t="shared" si="626"/>
        <v xml:space="preserve"> </v>
      </c>
      <c r="V1249" s="3" t="str">
        <f t="shared" si="627"/>
        <v xml:space="preserve"> </v>
      </c>
      <c r="W1249" s="3" t="str">
        <f t="shared" si="628"/>
        <v xml:space="preserve"> </v>
      </c>
      <c r="X1249" s="3" t="str">
        <f t="shared" si="629"/>
        <v xml:space="preserve"> </v>
      </c>
      <c r="Y1249" s="3">
        <f t="shared" si="630"/>
        <v>0</v>
      </c>
      <c r="AA1249" s="16" t="str">
        <f t="shared" si="631"/>
        <v>UprStage</v>
      </c>
      <c r="AC1249" s="3">
        <f t="shared" si="632"/>
        <v>2.3982428571428556</v>
      </c>
      <c r="AD1249" s="3">
        <f t="shared" si="633"/>
        <v>19.801588161411491</v>
      </c>
      <c r="AE1249" s="3">
        <f t="shared" si="634"/>
        <v>2.4246571428571926</v>
      </c>
      <c r="AF1249" s="3">
        <f t="shared" si="636"/>
        <v>11.455876646353975</v>
      </c>
      <c r="AH1249" s="28">
        <f t="shared" si="637"/>
        <v>0.26300000000000001</v>
      </c>
      <c r="AI1249" s="28">
        <f t="shared" si="638"/>
        <v>2.5446900494077322E-4</v>
      </c>
      <c r="AJ1249" s="40">
        <f t="shared" si="635"/>
        <v>1.1455876646353974E-2</v>
      </c>
      <c r="AK1249" s="28"/>
      <c r="AM1249" s="14">
        <f>Rho_Coef0+Rho_Coef1*Solution!I1249+Rho_Coef2*Solution!I1249^2</f>
        <v>0.9480574820718598</v>
      </c>
      <c r="AO1249" s="3" t="str">
        <f t="shared" si="616"/>
        <v xml:space="preserve"> </v>
      </c>
      <c r="AP1249" s="3" t="str">
        <f t="shared" si="617"/>
        <v xml:space="preserve"> </v>
      </c>
      <c r="AQ1249" s="3" t="str">
        <f t="shared" si="618"/>
        <v xml:space="preserve"> </v>
      </c>
      <c r="AR1249" s="3" t="str">
        <f t="shared" si="619"/>
        <v xml:space="preserve"> </v>
      </c>
    </row>
    <row r="1250" spans="1:44">
      <c r="A1250" s="3">
        <f t="shared" si="620"/>
        <v>12.469999999999779</v>
      </c>
      <c r="B1250" s="3">
        <f t="shared" si="609"/>
        <v>0</v>
      </c>
      <c r="C1250" s="3">
        <f t="shared" si="610"/>
        <v>4.8229000000000486</v>
      </c>
      <c r="D1250" s="14">
        <f t="shared" si="621"/>
        <v>3.5358797291386444E-3</v>
      </c>
      <c r="E1250" s="14">
        <f t="shared" si="611"/>
        <v>-0.1123437727139672</v>
      </c>
      <c r="F1250" s="14">
        <f t="shared" si="612"/>
        <v>-0.10880789298482856</v>
      </c>
      <c r="G1250" s="3">
        <f t="shared" si="615"/>
        <v>-9.4979979571845767</v>
      </c>
      <c r="H1250" s="3">
        <f t="shared" si="613"/>
        <v>-9.348197487864395</v>
      </c>
      <c r="I1250" s="3">
        <f t="shared" si="614"/>
        <v>552.23375190223624</v>
      </c>
      <c r="P1250" s="3" t="str">
        <f t="shared" si="639"/>
        <v xml:space="preserve"> </v>
      </c>
      <c r="Q1250" s="3" t="str">
        <f t="shared" si="622"/>
        <v xml:space="preserve"> </v>
      </c>
      <c r="R1250" s="3" t="str">
        <f t="shared" si="623"/>
        <v xml:space="preserve"> </v>
      </c>
      <c r="S1250" s="3" t="str">
        <f t="shared" si="624"/>
        <v xml:space="preserve"> </v>
      </c>
      <c r="T1250" s="3" t="str">
        <f t="shared" si="625"/>
        <v xml:space="preserve"> </v>
      </c>
      <c r="U1250" s="3" t="str">
        <f t="shared" si="626"/>
        <v xml:space="preserve"> </v>
      </c>
      <c r="V1250" s="3" t="str">
        <f t="shared" si="627"/>
        <v xml:space="preserve"> </v>
      </c>
      <c r="W1250" s="3" t="str">
        <f t="shared" si="628"/>
        <v xml:space="preserve"> </v>
      </c>
      <c r="X1250" s="3" t="str">
        <f t="shared" si="629"/>
        <v xml:space="preserve"> </v>
      </c>
      <c r="Y1250" s="3">
        <f t="shared" si="630"/>
        <v>0</v>
      </c>
      <c r="AA1250" s="16" t="str">
        <f t="shared" si="631"/>
        <v>UprStage</v>
      </c>
      <c r="AC1250" s="3">
        <f t="shared" si="632"/>
        <v>2.3982428571428556</v>
      </c>
      <c r="AD1250" s="3">
        <f t="shared" si="633"/>
        <v>19.801588161411491</v>
      </c>
      <c r="AE1250" s="3">
        <f t="shared" si="634"/>
        <v>2.4246571428571926</v>
      </c>
      <c r="AF1250" s="3">
        <f t="shared" si="636"/>
        <v>11.455876646353975</v>
      </c>
      <c r="AH1250" s="28">
        <f t="shared" si="637"/>
        <v>0.26300000000000001</v>
      </c>
      <c r="AI1250" s="28">
        <f t="shared" si="638"/>
        <v>2.5446900494077322E-4</v>
      </c>
      <c r="AJ1250" s="40">
        <f t="shared" si="635"/>
        <v>1.1455876646353974E-2</v>
      </c>
      <c r="AK1250" s="28"/>
      <c r="AM1250" s="14">
        <f>Rho_Coef0+Rho_Coef1*Solution!I1250+Rho_Coef2*Solution!I1250^2</f>
        <v>0.94806605579971204</v>
      </c>
      <c r="AO1250" s="3" t="str">
        <f t="shared" si="616"/>
        <v xml:space="preserve"> </v>
      </c>
      <c r="AP1250" s="3" t="str">
        <f t="shared" si="617"/>
        <v xml:space="preserve"> </v>
      </c>
      <c r="AQ1250" s="3" t="str">
        <f t="shared" si="618"/>
        <v xml:space="preserve"> </v>
      </c>
      <c r="AR1250" s="3" t="str">
        <f t="shared" si="619"/>
        <v xml:space="preserve"> </v>
      </c>
    </row>
    <row r="1251" spans="1:44">
      <c r="A1251" s="3">
        <f t="shared" si="620"/>
        <v>12.479999999999778</v>
      </c>
      <c r="B1251" s="3">
        <f t="shared" si="609"/>
        <v>0</v>
      </c>
      <c r="C1251" s="3">
        <f t="shared" si="610"/>
        <v>4.8229000000000486</v>
      </c>
      <c r="D1251" s="14">
        <f t="shared" si="621"/>
        <v>3.6081281805531618E-3</v>
      </c>
      <c r="E1251" s="14">
        <f t="shared" si="611"/>
        <v>-0.1123437727139672</v>
      </c>
      <c r="F1251" s="14">
        <f t="shared" si="612"/>
        <v>-0.10873564453341404</v>
      </c>
      <c r="G1251" s="3">
        <f t="shared" si="615"/>
        <v>-9.4916912856268389</v>
      </c>
      <c r="H1251" s="3">
        <f t="shared" si="613"/>
        <v>-9.4431774674362412</v>
      </c>
      <c r="I1251" s="3">
        <f t="shared" si="614"/>
        <v>552.13979534279338</v>
      </c>
      <c r="P1251" s="3" t="str">
        <f t="shared" si="639"/>
        <v xml:space="preserve"> </v>
      </c>
      <c r="Q1251" s="3" t="str">
        <f t="shared" si="622"/>
        <v xml:space="preserve"> </v>
      </c>
      <c r="R1251" s="3" t="str">
        <f t="shared" si="623"/>
        <v xml:space="preserve"> </v>
      </c>
      <c r="S1251" s="3" t="str">
        <f t="shared" si="624"/>
        <v xml:space="preserve"> </v>
      </c>
      <c r="T1251" s="3" t="str">
        <f t="shared" si="625"/>
        <v xml:space="preserve"> </v>
      </c>
      <c r="U1251" s="3" t="str">
        <f t="shared" si="626"/>
        <v xml:space="preserve"> </v>
      </c>
      <c r="V1251" s="3" t="str">
        <f t="shared" si="627"/>
        <v xml:space="preserve"> </v>
      </c>
      <c r="W1251" s="3" t="str">
        <f t="shared" si="628"/>
        <v xml:space="preserve"> </v>
      </c>
      <c r="X1251" s="3" t="str">
        <f t="shared" si="629"/>
        <v xml:space="preserve"> </v>
      </c>
      <c r="Y1251" s="3">
        <f t="shared" si="630"/>
        <v>0</v>
      </c>
      <c r="AA1251" s="16" t="str">
        <f t="shared" si="631"/>
        <v>UprStage</v>
      </c>
      <c r="AC1251" s="3">
        <f t="shared" si="632"/>
        <v>2.3982428571428556</v>
      </c>
      <c r="AD1251" s="3">
        <f t="shared" si="633"/>
        <v>19.801588161411491</v>
      </c>
      <c r="AE1251" s="3">
        <f t="shared" si="634"/>
        <v>2.4246571428571926</v>
      </c>
      <c r="AF1251" s="3">
        <f t="shared" si="636"/>
        <v>11.455876646353975</v>
      </c>
      <c r="AH1251" s="28">
        <f t="shared" si="637"/>
        <v>0.26300000000000001</v>
      </c>
      <c r="AI1251" s="28">
        <f t="shared" si="638"/>
        <v>2.5446900494077322E-4</v>
      </c>
      <c r="AJ1251" s="40">
        <f t="shared" si="635"/>
        <v>1.1455876646353974E-2</v>
      </c>
      <c r="AK1251" s="28"/>
      <c r="AM1251" s="14">
        <f>Rho_Coef0+Rho_Coef1*Solution!I1251+Rho_Coef2*Solution!I1251^2</f>
        <v>0.94807471717240688</v>
      </c>
      <c r="AO1251" s="3" t="str">
        <f t="shared" si="616"/>
        <v xml:space="preserve"> </v>
      </c>
      <c r="AP1251" s="3" t="str">
        <f t="shared" si="617"/>
        <v xml:space="preserve"> </v>
      </c>
      <c r="AQ1251" s="3" t="str">
        <f t="shared" si="618"/>
        <v xml:space="preserve"> </v>
      </c>
      <c r="AR1251" s="3" t="str">
        <f t="shared" si="619"/>
        <v xml:space="preserve"> </v>
      </c>
    </row>
    <row r="1252" spans="1:44">
      <c r="A1252" s="3">
        <f t="shared" si="620"/>
        <v>12.489999999999778</v>
      </c>
      <c r="B1252" s="3">
        <f t="shared" si="609"/>
        <v>0</v>
      </c>
      <c r="C1252" s="3">
        <f t="shared" si="610"/>
        <v>4.8229000000000486</v>
      </c>
      <c r="D1252" s="14">
        <f t="shared" si="621"/>
        <v>3.6810596343588731E-3</v>
      </c>
      <c r="E1252" s="14">
        <f t="shared" si="611"/>
        <v>-0.1123437727139672</v>
      </c>
      <c r="F1252" s="14">
        <f t="shared" si="612"/>
        <v>-0.10866271307960833</v>
      </c>
      <c r="G1252" s="3">
        <f t="shared" si="615"/>
        <v>-9.4853249938049977</v>
      </c>
      <c r="H1252" s="3">
        <f t="shared" si="613"/>
        <v>-9.5380943802925096</v>
      </c>
      <c r="I1252" s="3">
        <f t="shared" si="614"/>
        <v>552.04488930186926</v>
      </c>
      <c r="P1252" s="3" t="str">
        <f t="shared" si="639"/>
        <v xml:space="preserve"> </v>
      </c>
      <c r="Q1252" s="3" t="str">
        <f t="shared" si="622"/>
        <v xml:space="preserve"> </v>
      </c>
      <c r="R1252" s="3" t="str">
        <f t="shared" si="623"/>
        <v xml:space="preserve"> </v>
      </c>
      <c r="S1252" s="3" t="str">
        <f t="shared" si="624"/>
        <v xml:space="preserve"> </v>
      </c>
      <c r="T1252" s="3" t="str">
        <f t="shared" si="625"/>
        <v xml:space="preserve"> </v>
      </c>
      <c r="U1252" s="3" t="str">
        <f t="shared" si="626"/>
        <v xml:space="preserve"> </v>
      </c>
      <c r="V1252" s="3" t="str">
        <f t="shared" si="627"/>
        <v xml:space="preserve"> </v>
      </c>
      <c r="W1252" s="3" t="str">
        <f t="shared" si="628"/>
        <v xml:space="preserve"> </v>
      </c>
      <c r="X1252" s="3" t="str">
        <f t="shared" si="629"/>
        <v xml:space="preserve"> </v>
      </c>
      <c r="Y1252" s="3">
        <f t="shared" si="630"/>
        <v>0</v>
      </c>
      <c r="AA1252" s="16" t="str">
        <f t="shared" si="631"/>
        <v>UprStage</v>
      </c>
      <c r="AC1252" s="3">
        <f t="shared" si="632"/>
        <v>2.3982428571428556</v>
      </c>
      <c r="AD1252" s="3">
        <f t="shared" si="633"/>
        <v>19.801588161411491</v>
      </c>
      <c r="AE1252" s="3">
        <f t="shared" si="634"/>
        <v>2.4246571428571926</v>
      </c>
      <c r="AF1252" s="3">
        <f t="shared" si="636"/>
        <v>11.455876646353975</v>
      </c>
      <c r="AH1252" s="28">
        <f t="shared" si="637"/>
        <v>0.26300000000000001</v>
      </c>
      <c r="AI1252" s="28">
        <f t="shared" si="638"/>
        <v>2.5446900494077322E-4</v>
      </c>
      <c r="AJ1252" s="40">
        <f t="shared" si="635"/>
        <v>1.1455876646353974E-2</v>
      </c>
      <c r="AK1252" s="28"/>
      <c r="AM1252" s="14">
        <f>Rho_Coef0+Rho_Coef1*Solution!I1252+Rho_Coef2*Solution!I1252^2</f>
        <v>0.94808346613390404</v>
      </c>
      <c r="AO1252" s="3" t="str">
        <f t="shared" si="616"/>
        <v xml:space="preserve"> </v>
      </c>
      <c r="AP1252" s="3" t="str">
        <f t="shared" si="617"/>
        <v xml:space="preserve"> </v>
      </c>
      <c r="AQ1252" s="3" t="str">
        <f t="shared" si="618"/>
        <v xml:space="preserve"> </v>
      </c>
      <c r="AR1252" s="3" t="str">
        <f t="shared" si="619"/>
        <v xml:space="preserve"> </v>
      </c>
    </row>
    <row r="1253" spans="1:44">
      <c r="A1253" s="3">
        <f t="shared" si="620"/>
        <v>12.499999999999778</v>
      </c>
      <c r="B1253" s="3">
        <f t="shared" si="609"/>
        <v>0</v>
      </c>
      <c r="C1253" s="3">
        <f t="shared" si="610"/>
        <v>4.8229000000000486</v>
      </c>
      <c r="D1253" s="14">
        <f t="shared" si="621"/>
        <v>3.7546722111787079E-3</v>
      </c>
      <c r="E1253" s="14">
        <f t="shared" si="611"/>
        <v>-0.1123437727139672</v>
      </c>
      <c r="F1253" s="14">
        <f t="shared" si="612"/>
        <v>-0.10858910050278849</v>
      </c>
      <c r="G1253" s="3">
        <f t="shared" si="615"/>
        <v>-9.4788992457725882</v>
      </c>
      <c r="H1253" s="3">
        <f t="shared" si="613"/>
        <v>-9.632947630230559</v>
      </c>
      <c r="I1253" s="3">
        <f t="shared" si="614"/>
        <v>551.94903441310396</v>
      </c>
      <c r="P1253" s="3" t="str">
        <f t="shared" si="639"/>
        <v xml:space="preserve"> </v>
      </c>
      <c r="Q1253" s="3" t="str">
        <f t="shared" si="622"/>
        <v xml:space="preserve"> </v>
      </c>
      <c r="R1253" s="3" t="str">
        <f t="shared" si="623"/>
        <v xml:space="preserve"> </v>
      </c>
      <c r="S1253" s="3" t="str">
        <f t="shared" si="624"/>
        <v xml:space="preserve"> </v>
      </c>
      <c r="T1253" s="3" t="str">
        <f t="shared" si="625"/>
        <v xml:space="preserve"> </v>
      </c>
      <c r="U1253" s="3" t="str">
        <f t="shared" si="626"/>
        <v xml:space="preserve"> </v>
      </c>
      <c r="V1253" s="3" t="str">
        <f t="shared" si="627"/>
        <v xml:space="preserve"> </v>
      </c>
      <c r="W1253" s="3" t="str">
        <f t="shared" si="628"/>
        <v xml:space="preserve"> </v>
      </c>
      <c r="X1253" s="3" t="str">
        <f t="shared" si="629"/>
        <v xml:space="preserve"> </v>
      </c>
      <c r="Y1253" s="3">
        <f t="shared" si="630"/>
        <v>0</v>
      </c>
      <c r="AA1253" s="16" t="str">
        <f t="shared" si="631"/>
        <v>UprStage</v>
      </c>
      <c r="AC1253" s="3">
        <f t="shared" si="632"/>
        <v>2.3982428571428556</v>
      </c>
      <c r="AD1253" s="3">
        <f t="shared" si="633"/>
        <v>19.801588161411491</v>
      </c>
      <c r="AE1253" s="3">
        <f t="shared" si="634"/>
        <v>2.4246571428571926</v>
      </c>
      <c r="AF1253" s="3">
        <f t="shared" si="636"/>
        <v>11.455876646353975</v>
      </c>
      <c r="AH1253" s="28">
        <f t="shared" si="637"/>
        <v>0.26300000000000001</v>
      </c>
      <c r="AI1253" s="28">
        <f t="shared" si="638"/>
        <v>2.5446900494077322E-4</v>
      </c>
      <c r="AJ1253" s="40">
        <f t="shared" si="635"/>
        <v>1.1455876646353974E-2</v>
      </c>
      <c r="AK1253" s="28"/>
      <c r="AM1253" s="14">
        <f>Rho_Coef0+Rho_Coef1*Solution!I1253+Rho_Coef2*Solution!I1253^2</f>
        <v>0.94809230262763011</v>
      </c>
      <c r="AO1253" s="3" t="str">
        <f t="shared" si="616"/>
        <v xml:space="preserve"> </v>
      </c>
      <c r="AP1253" s="3" t="str">
        <f t="shared" si="617"/>
        <v xml:space="preserve"> </v>
      </c>
      <c r="AQ1253" s="3" t="str">
        <f t="shared" si="618"/>
        <v xml:space="preserve"> </v>
      </c>
      <c r="AR1253" s="3" t="str">
        <f t="shared" si="619"/>
        <v xml:space="preserve"> </v>
      </c>
    </row>
    <row r="1254" spans="1:44">
      <c r="A1254" s="3">
        <f t="shared" si="620"/>
        <v>12.509999999999778</v>
      </c>
      <c r="B1254" s="3">
        <f t="shared" si="609"/>
        <v>0</v>
      </c>
      <c r="C1254" s="3">
        <f t="shared" si="610"/>
        <v>4.8229000000000486</v>
      </c>
      <c r="D1254" s="14">
        <f t="shared" si="621"/>
        <v>3.8289640158856168E-3</v>
      </c>
      <c r="E1254" s="14">
        <f t="shared" si="611"/>
        <v>-0.1123437727139672</v>
      </c>
      <c r="F1254" s="14">
        <f t="shared" si="612"/>
        <v>-0.10851480869808158</v>
      </c>
      <c r="G1254" s="3">
        <f t="shared" si="615"/>
        <v>-9.4724142069579855</v>
      </c>
      <c r="H1254" s="3">
        <f t="shared" si="613"/>
        <v>-9.7277366226882851</v>
      </c>
      <c r="I1254" s="3">
        <f t="shared" si="614"/>
        <v>551.85223131609132</v>
      </c>
      <c r="P1254" s="3" t="str">
        <f t="shared" si="639"/>
        <v xml:space="preserve"> </v>
      </c>
      <c r="Q1254" s="3" t="str">
        <f t="shared" si="622"/>
        <v xml:space="preserve"> </v>
      </c>
      <c r="R1254" s="3" t="str">
        <f t="shared" si="623"/>
        <v xml:space="preserve"> </v>
      </c>
      <c r="S1254" s="3" t="str">
        <f t="shared" si="624"/>
        <v xml:space="preserve"> </v>
      </c>
      <c r="T1254" s="3" t="str">
        <f t="shared" si="625"/>
        <v xml:space="preserve"> </v>
      </c>
      <c r="U1254" s="3" t="str">
        <f t="shared" si="626"/>
        <v xml:space="preserve"> </v>
      </c>
      <c r="V1254" s="3" t="str">
        <f t="shared" si="627"/>
        <v xml:space="preserve"> </v>
      </c>
      <c r="W1254" s="3" t="str">
        <f t="shared" si="628"/>
        <v xml:space="preserve"> </v>
      </c>
      <c r="X1254" s="3" t="str">
        <f t="shared" si="629"/>
        <v xml:space="preserve"> </v>
      </c>
      <c r="Y1254" s="3">
        <f t="shared" si="630"/>
        <v>0</v>
      </c>
      <c r="AA1254" s="16" t="str">
        <f t="shared" si="631"/>
        <v>UprStage</v>
      </c>
      <c r="AC1254" s="3">
        <f t="shared" si="632"/>
        <v>2.3982428571428556</v>
      </c>
      <c r="AD1254" s="3">
        <f t="shared" si="633"/>
        <v>19.801588161411491</v>
      </c>
      <c r="AE1254" s="3">
        <f t="shared" si="634"/>
        <v>2.4246571428571926</v>
      </c>
      <c r="AF1254" s="3">
        <f t="shared" si="636"/>
        <v>11.455876646353975</v>
      </c>
      <c r="AH1254" s="28">
        <f t="shared" si="637"/>
        <v>0.26300000000000001</v>
      </c>
      <c r="AI1254" s="28">
        <f t="shared" si="638"/>
        <v>2.5446900494077322E-4</v>
      </c>
      <c r="AJ1254" s="40">
        <f t="shared" si="635"/>
        <v>1.1455876646353974E-2</v>
      </c>
      <c r="AK1254" s="28"/>
      <c r="AM1254" s="14">
        <f>Rho_Coef0+Rho_Coef1*Solution!I1254+Rho_Coef2*Solution!I1254^2</f>
        <v>0.94810122659647922</v>
      </c>
      <c r="AO1254" s="3" t="str">
        <f t="shared" si="616"/>
        <v xml:space="preserve"> </v>
      </c>
      <c r="AP1254" s="3" t="str">
        <f t="shared" si="617"/>
        <v xml:space="preserve"> </v>
      </c>
      <c r="AQ1254" s="3" t="str">
        <f t="shared" si="618"/>
        <v xml:space="preserve"> </v>
      </c>
      <c r="AR1254" s="3" t="str">
        <f t="shared" si="619"/>
        <v xml:space="preserve"> </v>
      </c>
    </row>
    <row r="1255" spans="1:44">
      <c r="A1255" s="3">
        <f t="shared" si="620"/>
        <v>12.519999999999778</v>
      </c>
      <c r="B1255" s="3">
        <f t="shared" si="609"/>
        <v>0</v>
      </c>
      <c r="C1255" s="3">
        <f t="shared" si="610"/>
        <v>4.8229000000000486</v>
      </c>
      <c r="D1255" s="14">
        <f t="shared" si="621"/>
        <v>3.903933137704106E-3</v>
      </c>
      <c r="E1255" s="14">
        <f t="shared" si="611"/>
        <v>-0.1123437727139672</v>
      </c>
      <c r="F1255" s="14">
        <f t="shared" si="612"/>
        <v>-0.10843983957626309</v>
      </c>
      <c r="G1255" s="3">
        <f t="shared" si="615"/>
        <v>-9.4658700441555386</v>
      </c>
      <c r="H1255" s="3">
        <f t="shared" si="613"/>
        <v>-9.8224607647578654</v>
      </c>
      <c r="I1255" s="3">
        <f t="shared" si="614"/>
        <v>551.75448065636226</v>
      </c>
      <c r="P1255" s="3" t="str">
        <f t="shared" si="639"/>
        <v xml:space="preserve"> </v>
      </c>
      <c r="Q1255" s="3" t="str">
        <f t="shared" si="622"/>
        <v xml:space="preserve"> </v>
      </c>
      <c r="R1255" s="3" t="str">
        <f t="shared" si="623"/>
        <v xml:space="preserve"> </v>
      </c>
      <c r="S1255" s="3" t="str">
        <f t="shared" si="624"/>
        <v xml:space="preserve"> </v>
      </c>
      <c r="T1255" s="3" t="str">
        <f t="shared" si="625"/>
        <v xml:space="preserve"> </v>
      </c>
      <c r="U1255" s="3" t="str">
        <f t="shared" si="626"/>
        <v xml:space="preserve"> </v>
      </c>
      <c r="V1255" s="3" t="str">
        <f t="shared" si="627"/>
        <v xml:space="preserve"> </v>
      </c>
      <c r="W1255" s="3" t="str">
        <f t="shared" si="628"/>
        <v xml:space="preserve"> </v>
      </c>
      <c r="X1255" s="3" t="str">
        <f t="shared" si="629"/>
        <v xml:space="preserve"> </v>
      </c>
      <c r="Y1255" s="3">
        <f t="shared" si="630"/>
        <v>0</v>
      </c>
      <c r="AA1255" s="16" t="str">
        <f t="shared" si="631"/>
        <v>UprStage</v>
      </c>
      <c r="AC1255" s="3">
        <f t="shared" si="632"/>
        <v>2.3982428571428556</v>
      </c>
      <c r="AD1255" s="3">
        <f t="shared" si="633"/>
        <v>19.801588161411491</v>
      </c>
      <c r="AE1255" s="3">
        <f t="shared" si="634"/>
        <v>2.4246571428571926</v>
      </c>
      <c r="AF1255" s="3">
        <f t="shared" si="636"/>
        <v>11.455876646353975</v>
      </c>
      <c r="AH1255" s="28">
        <f t="shared" si="637"/>
        <v>0.26300000000000001</v>
      </c>
      <c r="AI1255" s="28">
        <f t="shared" si="638"/>
        <v>2.5446900494077322E-4</v>
      </c>
      <c r="AJ1255" s="40">
        <f t="shared" si="635"/>
        <v>1.1455876646353974E-2</v>
      </c>
      <c r="AK1255" s="28"/>
      <c r="AM1255" s="14">
        <f>Rho_Coef0+Rho_Coef1*Solution!I1255+Rho_Coef2*Solution!I1255^2</f>
        <v>0.94811023798281513</v>
      </c>
      <c r="AO1255" s="3" t="str">
        <f t="shared" si="616"/>
        <v xml:space="preserve"> </v>
      </c>
      <c r="AP1255" s="3" t="str">
        <f t="shared" si="617"/>
        <v xml:space="preserve"> </v>
      </c>
      <c r="AQ1255" s="3" t="str">
        <f t="shared" si="618"/>
        <v xml:space="preserve"> </v>
      </c>
      <c r="AR1255" s="3" t="str">
        <f t="shared" si="619"/>
        <v xml:space="preserve"> </v>
      </c>
    </row>
    <row r="1256" spans="1:44">
      <c r="A1256" s="3">
        <f t="shared" si="620"/>
        <v>12.529999999999777</v>
      </c>
      <c r="B1256" s="3">
        <f t="shared" si="609"/>
        <v>0</v>
      </c>
      <c r="C1256" s="3">
        <f t="shared" si="610"/>
        <v>4.8229000000000486</v>
      </c>
      <c r="D1256" s="14">
        <f t="shared" si="621"/>
        <v>3.979577650312479E-3</v>
      </c>
      <c r="E1256" s="14">
        <f t="shared" si="611"/>
        <v>-0.1123437727139672</v>
      </c>
      <c r="F1256" s="14">
        <f t="shared" si="612"/>
        <v>-0.10836419506365472</v>
      </c>
      <c r="G1256" s="3">
        <f t="shared" si="615"/>
        <v>-9.4592669255166477</v>
      </c>
      <c r="H1256" s="3">
        <f t="shared" si="613"/>
        <v>-9.9171194651994217</v>
      </c>
      <c r="I1256" s="3">
        <f t="shared" si="614"/>
        <v>551.6557830853684</v>
      </c>
      <c r="P1256" s="3" t="str">
        <f t="shared" si="639"/>
        <v xml:space="preserve"> </v>
      </c>
      <c r="Q1256" s="3" t="str">
        <f t="shared" si="622"/>
        <v xml:space="preserve"> </v>
      </c>
      <c r="R1256" s="3" t="str">
        <f t="shared" si="623"/>
        <v xml:space="preserve"> </v>
      </c>
      <c r="S1256" s="3" t="str">
        <f t="shared" si="624"/>
        <v xml:space="preserve"> </v>
      </c>
      <c r="T1256" s="3" t="str">
        <f t="shared" si="625"/>
        <v xml:space="preserve"> </v>
      </c>
      <c r="U1256" s="3" t="str">
        <f t="shared" si="626"/>
        <v xml:space="preserve"> </v>
      </c>
      <c r="V1256" s="3" t="str">
        <f t="shared" si="627"/>
        <v xml:space="preserve"> </v>
      </c>
      <c r="W1256" s="3" t="str">
        <f t="shared" si="628"/>
        <v xml:space="preserve"> </v>
      </c>
      <c r="X1256" s="3" t="str">
        <f t="shared" si="629"/>
        <v xml:space="preserve"> </v>
      </c>
      <c r="Y1256" s="3">
        <f t="shared" si="630"/>
        <v>0</v>
      </c>
      <c r="AA1256" s="16" t="str">
        <f t="shared" si="631"/>
        <v>UprStage</v>
      </c>
      <c r="AC1256" s="3">
        <f t="shared" si="632"/>
        <v>2.3982428571428556</v>
      </c>
      <c r="AD1256" s="3">
        <f t="shared" si="633"/>
        <v>19.801588161411491</v>
      </c>
      <c r="AE1256" s="3">
        <f t="shared" si="634"/>
        <v>2.4246571428571926</v>
      </c>
      <c r="AF1256" s="3">
        <f t="shared" si="636"/>
        <v>11.455876646353975</v>
      </c>
      <c r="AH1256" s="28">
        <f t="shared" si="637"/>
        <v>0.26300000000000001</v>
      </c>
      <c r="AI1256" s="28">
        <f t="shared" si="638"/>
        <v>2.5446900494077322E-4</v>
      </c>
      <c r="AJ1256" s="40">
        <f t="shared" si="635"/>
        <v>1.1455876646353974E-2</v>
      </c>
      <c r="AK1256" s="28"/>
      <c r="AM1256" s="14">
        <f>Rho_Coef0+Rho_Coef1*Solution!I1256+Rho_Coef2*Solution!I1256^2</f>
        <v>0.94811933672847215</v>
      </c>
      <c r="AO1256" s="3" t="str">
        <f t="shared" si="616"/>
        <v xml:space="preserve"> </v>
      </c>
      <c r="AP1256" s="3" t="str">
        <f t="shared" si="617"/>
        <v xml:space="preserve"> </v>
      </c>
      <c r="AQ1256" s="3" t="str">
        <f t="shared" si="618"/>
        <v xml:space="preserve"> </v>
      </c>
      <c r="AR1256" s="3" t="str">
        <f t="shared" si="619"/>
        <v xml:space="preserve"> </v>
      </c>
    </row>
    <row r="1257" spans="1:44">
      <c r="A1257" s="3">
        <f t="shared" si="620"/>
        <v>12.539999999999777</v>
      </c>
      <c r="B1257" s="3">
        <f t="shared" si="609"/>
        <v>0</v>
      </c>
      <c r="C1257" s="3">
        <f t="shared" si="610"/>
        <v>4.8229000000000486</v>
      </c>
      <c r="D1257" s="14">
        <f t="shared" si="621"/>
        <v>4.0558956119457557E-3</v>
      </c>
      <c r="E1257" s="14">
        <f t="shared" si="611"/>
        <v>-0.1123437727139672</v>
      </c>
      <c r="F1257" s="14">
        <f t="shared" si="612"/>
        <v>-0.10828787710202144</v>
      </c>
      <c r="G1257" s="3">
        <f t="shared" si="615"/>
        <v>-9.4526050205407799</v>
      </c>
      <c r="H1257" s="3">
        <f t="shared" si="613"/>
        <v>-10.011712134454589</v>
      </c>
      <c r="I1257" s="3">
        <f t="shared" si="614"/>
        <v>551.55613926046544</v>
      </c>
      <c r="P1257" s="3" t="str">
        <f t="shared" si="639"/>
        <v xml:space="preserve"> </v>
      </c>
      <c r="Q1257" s="3" t="str">
        <f t="shared" si="622"/>
        <v xml:space="preserve"> </v>
      </c>
      <c r="R1257" s="3" t="str">
        <f t="shared" si="623"/>
        <v xml:space="preserve"> </v>
      </c>
      <c r="S1257" s="3" t="str">
        <f t="shared" si="624"/>
        <v xml:space="preserve"> </v>
      </c>
      <c r="T1257" s="3" t="str">
        <f t="shared" si="625"/>
        <v xml:space="preserve"> </v>
      </c>
      <c r="U1257" s="3" t="str">
        <f t="shared" si="626"/>
        <v xml:space="preserve"> </v>
      </c>
      <c r="V1257" s="3" t="str">
        <f t="shared" si="627"/>
        <v xml:space="preserve"> </v>
      </c>
      <c r="W1257" s="3" t="str">
        <f t="shared" si="628"/>
        <v xml:space="preserve"> </v>
      </c>
      <c r="X1257" s="3" t="str">
        <f t="shared" si="629"/>
        <v xml:space="preserve"> </v>
      </c>
      <c r="Y1257" s="3">
        <f t="shared" si="630"/>
        <v>0</v>
      </c>
      <c r="AA1257" s="16" t="str">
        <f t="shared" si="631"/>
        <v>UprStage</v>
      </c>
      <c r="AC1257" s="3">
        <f t="shared" si="632"/>
        <v>2.3982428571428556</v>
      </c>
      <c r="AD1257" s="3">
        <f t="shared" si="633"/>
        <v>19.801588161411491</v>
      </c>
      <c r="AE1257" s="3">
        <f t="shared" si="634"/>
        <v>2.4246571428571926</v>
      </c>
      <c r="AF1257" s="3">
        <f t="shared" si="636"/>
        <v>11.455876646353975</v>
      </c>
      <c r="AH1257" s="28">
        <f t="shared" si="637"/>
        <v>0.26300000000000001</v>
      </c>
      <c r="AI1257" s="28">
        <f t="shared" si="638"/>
        <v>2.5446900494077322E-4</v>
      </c>
      <c r="AJ1257" s="40">
        <f t="shared" si="635"/>
        <v>1.1455876646353974E-2</v>
      </c>
      <c r="AK1257" s="28"/>
      <c r="AM1257" s="14">
        <f>Rho_Coef0+Rho_Coef1*Solution!I1257+Rho_Coef2*Solution!I1257^2</f>
        <v>0.94812852277475712</v>
      </c>
      <c r="AO1257" s="3" t="str">
        <f t="shared" si="616"/>
        <v xml:space="preserve"> </v>
      </c>
      <c r="AP1257" s="3" t="str">
        <f t="shared" si="617"/>
        <v xml:space="preserve"> </v>
      </c>
      <c r="AQ1257" s="3" t="str">
        <f t="shared" si="618"/>
        <v xml:space="preserve"> </v>
      </c>
      <c r="AR1257" s="3" t="str">
        <f t="shared" si="619"/>
        <v xml:space="preserve"> </v>
      </c>
    </row>
    <row r="1258" spans="1:44">
      <c r="A1258" s="3">
        <f t="shared" si="620"/>
        <v>12.549999999999777</v>
      </c>
      <c r="B1258" s="3">
        <f t="shared" si="609"/>
        <v>0</v>
      </c>
      <c r="C1258" s="3">
        <f t="shared" si="610"/>
        <v>4.8229000000000486</v>
      </c>
      <c r="D1258" s="14">
        <f t="shared" si="621"/>
        <v>4.1328850654992816E-3</v>
      </c>
      <c r="E1258" s="14">
        <f t="shared" si="611"/>
        <v>-0.1123437727139672</v>
      </c>
      <c r="F1258" s="14">
        <f t="shared" si="612"/>
        <v>-0.10821088764846792</v>
      </c>
      <c r="G1258" s="3">
        <f t="shared" si="615"/>
        <v>-9.4458845000664233</v>
      </c>
      <c r="H1258" s="3">
        <f t="shared" si="613"/>
        <v>-10.106238184659997</v>
      </c>
      <c r="I1258" s="3">
        <f t="shared" si="614"/>
        <v>551.45554984489593</v>
      </c>
      <c r="P1258" s="3" t="str">
        <f t="shared" si="639"/>
        <v xml:space="preserve"> </v>
      </c>
      <c r="Q1258" s="3" t="str">
        <f t="shared" si="622"/>
        <v xml:space="preserve"> </v>
      </c>
      <c r="R1258" s="3" t="str">
        <f t="shared" si="623"/>
        <v xml:space="preserve"> </v>
      </c>
      <c r="S1258" s="3" t="str">
        <f t="shared" si="624"/>
        <v xml:space="preserve"> </v>
      </c>
      <c r="T1258" s="3" t="str">
        <f t="shared" si="625"/>
        <v xml:space="preserve"> </v>
      </c>
      <c r="U1258" s="3" t="str">
        <f t="shared" si="626"/>
        <v xml:space="preserve"> </v>
      </c>
      <c r="V1258" s="3" t="str">
        <f t="shared" si="627"/>
        <v xml:space="preserve"> </v>
      </c>
      <c r="W1258" s="3" t="str">
        <f t="shared" si="628"/>
        <v xml:space="preserve"> </v>
      </c>
      <c r="X1258" s="3" t="str">
        <f t="shared" si="629"/>
        <v xml:space="preserve"> </v>
      </c>
      <c r="Y1258" s="3">
        <f t="shared" si="630"/>
        <v>0</v>
      </c>
      <c r="AA1258" s="16" t="str">
        <f t="shared" si="631"/>
        <v>UprStage</v>
      </c>
      <c r="AC1258" s="3">
        <f t="shared" si="632"/>
        <v>2.3982428571428556</v>
      </c>
      <c r="AD1258" s="3">
        <f t="shared" si="633"/>
        <v>19.801588161411491</v>
      </c>
      <c r="AE1258" s="3">
        <f t="shared" si="634"/>
        <v>2.4246571428571926</v>
      </c>
      <c r="AF1258" s="3">
        <f t="shared" si="636"/>
        <v>11.455876646353975</v>
      </c>
      <c r="AH1258" s="28">
        <f t="shared" si="637"/>
        <v>0.26300000000000001</v>
      </c>
      <c r="AI1258" s="28">
        <f t="shared" si="638"/>
        <v>2.5446900494077322E-4</v>
      </c>
      <c r="AJ1258" s="40">
        <f t="shared" si="635"/>
        <v>1.1455876646353974E-2</v>
      </c>
      <c r="AK1258" s="28"/>
      <c r="AM1258" s="14">
        <f>Rho_Coef0+Rho_Coef1*Solution!I1258+Rho_Coef2*Solution!I1258^2</f>
        <v>0.9481377960624503</v>
      </c>
      <c r="AO1258" s="3" t="str">
        <f t="shared" si="616"/>
        <v xml:space="preserve"> </v>
      </c>
      <c r="AP1258" s="3" t="str">
        <f t="shared" si="617"/>
        <v xml:space="preserve"> </v>
      </c>
      <c r="AQ1258" s="3" t="str">
        <f t="shared" si="618"/>
        <v xml:space="preserve"> </v>
      </c>
      <c r="AR1258" s="3" t="str">
        <f t="shared" si="619"/>
        <v xml:space="preserve"> </v>
      </c>
    </row>
    <row r="1259" spans="1:44">
      <c r="A1259" s="3">
        <f t="shared" si="620"/>
        <v>12.559999999999777</v>
      </c>
      <c r="B1259" s="3">
        <f t="shared" si="609"/>
        <v>0</v>
      </c>
      <c r="C1259" s="3">
        <f t="shared" si="610"/>
        <v>4.8229000000000486</v>
      </c>
      <c r="D1259" s="14">
        <f t="shared" si="621"/>
        <v>4.2105440386330066E-3</v>
      </c>
      <c r="E1259" s="14">
        <f t="shared" si="611"/>
        <v>-0.1123437727139672</v>
      </c>
      <c r="F1259" s="14">
        <f t="shared" si="612"/>
        <v>-0.10813322867533419</v>
      </c>
      <c r="G1259" s="3">
        <f t="shared" si="615"/>
        <v>-9.4391055362619856</v>
      </c>
      <c r="H1259" s="3">
        <f t="shared" si="613"/>
        <v>-10.200697029660661</v>
      </c>
      <c r="I1259" s="3">
        <f t="shared" si="614"/>
        <v>551.35401550777249</v>
      </c>
      <c r="P1259" s="3" t="str">
        <f t="shared" si="639"/>
        <v xml:space="preserve"> </v>
      </c>
      <c r="Q1259" s="3" t="str">
        <f t="shared" si="622"/>
        <v xml:space="preserve"> </v>
      </c>
      <c r="R1259" s="3" t="str">
        <f t="shared" si="623"/>
        <v xml:space="preserve"> </v>
      </c>
      <c r="S1259" s="3" t="str">
        <f t="shared" si="624"/>
        <v xml:space="preserve"> </v>
      </c>
      <c r="T1259" s="3" t="str">
        <f t="shared" si="625"/>
        <v xml:space="preserve"> </v>
      </c>
      <c r="U1259" s="3" t="str">
        <f t="shared" si="626"/>
        <v xml:space="preserve"> </v>
      </c>
      <c r="V1259" s="3" t="str">
        <f t="shared" si="627"/>
        <v xml:space="preserve"> </v>
      </c>
      <c r="W1259" s="3" t="str">
        <f t="shared" si="628"/>
        <v xml:space="preserve"> </v>
      </c>
      <c r="X1259" s="3" t="str">
        <f t="shared" si="629"/>
        <v xml:space="preserve"> </v>
      </c>
      <c r="Y1259" s="3">
        <f t="shared" si="630"/>
        <v>0</v>
      </c>
      <c r="AA1259" s="16" t="str">
        <f t="shared" si="631"/>
        <v>UprStage</v>
      </c>
      <c r="AC1259" s="3">
        <f t="shared" si="632"/>
        <v>2.3982428571428556</v>
      </c>
      <c r="AD1259" s="3">
        <f t="shared" si="633"/>
        <v>19.801588161411491</v>
      </c>
      <c r="AE1259" s="3">
        <f t="shared" si="634"/>
        <v>2.4246571428571926</v>
      </c>
      <c r="AF1259" s="3">
        <f t="shared" si="636"/>
        <v>11.455876646353975</v>
      </c>
      <c r="AH1259" s="28">
        <f t="shared" si="637"/>
        <v>0.26300000000000001</v>
      </c>
      <c r="AI1259" s="28">
        <f t="shared" si="638"/>
        <v>2.5446900494077322E-4</v>
      </c>
      <c r="AJ1259" s="40">
        <f t="shared" si="635"/>
        <v>1.1455876646353974E-2</v>
      </c>
      <c r="AK1259" s="28"/>
      <c r="AM1259" s="14">
        <f>Rho_Coef0+Rho_Coef1*Solution!I1259+Rho_Coef2*Solution!I1259^2</f>
        <v>0.94814715653180748</v>
      </c>
      <c r="AO1259" s="3" t="str">
        <f t="shared" si="616"/>
        <v xml:space="preserve"> </v>
      </c>
      <c r="AP1259" s="3" t="str">
        <f t="shared" si="617"/>
        <v xml:space="preserve"> </v>
      </c>
      <c r="AQ1259" s="3" t="str">
        <f t="shared" si="618"/>
        <v xml:space="preserve"> </v>
      </c>
      <c r="AR1259" s="3" t="str">
        <f t="shared" si="619"/>
        <v xml:space="preserve"> </v>
      </c>
    </row>
    <row r="1260" spans="1:44">
      <c r="A1260" s="3">
        <f t="shared" si="620"/>
        <v>12.569999999999776</v>
      </c>
      <c r="B1260" s="3">
        <f t="shared" si="609"/>
        <v>0</v>
      </c>
      <c r="C1260" s="3">
        <f t="shared" si="610"/>
        <v>4.8229000000000486</v>
      </c>
      <c r="D1260" s="14">
        <f t="shared" si="621"/>
        <v>4.2888705438764232E-3</v>
      </c>
      <c r="E1260" s="14">
        <f t="shared" si="611"/>
        <v>-0.1123437727139672</v>
      </c>
      <c r="F1260" s="14">
        <f t="shared" si="612"/>
        <v>-0.10805490217009078</v>
      </c>
      <c r="G1260" s="3">
        <f t="shared" si="615"/>
        <v>-9.4322683026166381</v>
      </c>
      <c r="H1260" s="3">
        <f t="shared" si="613"/>
        <v>-10.295088085023281</v>
      </c>
      <c r="I1260" s="3">
        <f t="shared" si="614"/>
        <v>551.2515369240607</v>
      </c>
      <c r="P1260" s="3" t="str">
        <f t="shared" si="639"/>
        <v xml:space="preserve"> </v>
      </c>
      <c r="Q1260" s="3" t="str">
        <f t="shared" si="622"/>
        <v xml:space="preserve"> </v>
      </c>
      <c r="R1260" s="3" t="str">
        <f t="shared" si="623"/>
        <v xml:space="preserve"> </v>
      </c>
      <c r="S1260" s="3" t="str">
        <f t="shared" si="624"/>
        <v xml:space="preserve"> </v>
      </c>
      <c r="T1260" s="3" t="str">
        <f t="shared" si="625"/>
        <v xml:space="preserve"> </v>
      </c>
      <c r="U1260" s="3" t="str">
        <f t="shared" si="626"/>
        <v xml:space="preserve"> </v>
      </c>
      <c r="V1260" s="3" t="str">
        <f t="shared" si="627"/>
        <v xml:space="preserve"> </v>
      </c>
      <c r="W1260" s="3" t="str">
        <f t="shared" si="628"/>
        <v xml:space="preserve"> </v>
      </c>
      <c r="X1260" s="3" t="str">
        <f t="shared" si="629"/>
        <v xml:space="preserve"> </v>
      </c>
      <c r="Y1260" s="3">
        <f t="shared" si="630"/>
        <v>0</v>
      </c>
      <c r="AA1260" s="16" t="str">
        <f t="shared" si="631"/>
        <v>UprStage</v>
      </c>
      <c r="AC1260" s="3">
        <f t="shared" si="632"/>
        <v>2.3982428571428556</v>
      </c>
      <c r="AD1260" s="3">
        <f t="shared" si="633"/>
        <v>19.801588161411491</v>
      </c>
      <c r="AE1260" s="3">
        <f t="shared" si="634"/>
        <v>2.4246571428571926</v>
      </c>
      <c r="AF1260" s="3">
        <f t="shared" si="636"/>
        <v>11.455876646353975</v>
      </c>
      <c r="AH1260" s="28">
        <f t="shared" si="637"/>
        <v>0.26300000000000001</v>
      </c>
      <c r="AI1260" s="28">
        <f t="shared" si="638"/>
        <v>2.5446900494077322E-4</v>
      </c>
      <c r="AJ1260" s="40">
        <f t="shared" si="635"/>
        <v>1.1455876646353974E-2</v>
      </c>
      <c r="AK1260" s="28"/>
      <c r="AM1260" s="14">
        <f>Rho_Coef0+Rho_Coef1*Solution!I1260+Rho_Coef2*Solution!I1260^2</f>
        <v>0.94815660412256131</v>
      </c>
      <c r="AO1260" s="3" t="str">
        <f t="shared" si="616"/>
        <v xml:space="preserve"> </v>
      </c>
      <c r="AP1260" s="3" t="str">
        <f t="shared" si="617"/>
        <v xml:space="preserve"> </v>
      </c>
      <c r="AQ1260" s="3" t="str">
        <f t="shared" si="618"/>
        <v xml:space="preserve"> </v>
      </c>
      <c r="AR1260" s="3" t="str">
        <f t="shared" si="619"/>
        <v xml:space="preserve"> </v>
      </c>
    </row>
    <row r="1261" spans="1:44">
      <c r="A1261" s="3">
        <f t="shared" si="620"/>
        <v>12.579999999999776</v>
      </c>
      <c r="B1261" s="3">
        <f t="shared" si="609"/>
        <v>0</v>
      </c>
      <c r="C1261" s="3">
        <f t="shared" si="610"/>
        <v>4.8229000000000486</v>
      </c>
      <c r="D1261" s="14">
        <f t="shared" si="621"/>
        <v>4.3678625787341632E-3</v>
      </c>
      <c r="E1261" s="14">
        <f t="shared" si="611"/>
        <v>-0.1123437727139672</v>
      </c>
      <c r="F1261" s="14">
        <f t="shared" si="612"/>
        <v>-0.10797591013523304</v>
      </c>
      <c r="G1261" s="3">
        <f t="shared" si="615"/>
        <v>-9.4253729739310863</v>
      </c>
      <c r="H1261" s="3">
        <f t="shared" si="613"/>
        <v>-10.389410768049448</v>
      </c>
      <c r="I1261" s="3">
        <f t="shared" si="614"/>
        <v>551.1481147745618</v>
      </c>
      <c r="P1261" s="3" t="str">
        <f t="shared" si="639"/>
        <v xml:space="preserve"> </v>
      </c>
      <c r="Q1261" s="3" t="str">
        <f t="shared" si="622"/>
        <v xml:space="preserve"> </v>
      </c>
      <c r="R1261" s="3" t="str">
        <f t="shared" si="623"/>
        <v xml:space="preserve"> </v>
      </c>
      <c r="S1261" s="3" t="str">
        <f t="shared" si="624"/>
        <v xml:space="preserve"> </v>
      </c>
      <c r="T1261" s="3" t="str">
        <f t="shared" si="625"/>
        <v xml:space="preserve"> </v>
      </c>
      <c r="U1261" s="3" t="str">
        <f t="shared" si="626"/>
        <v xml:space="preserve"> </v>
      </c>
      <c r="V1261" s="3" t="str">
        <f t="shared" si="627"/>
        <v xml:space="preserve"> </v>
      </c>
      <c r="W1261" s="3" t="str">
        <f t="shared" si="628"/>
        <v xml:space="preserve"> </v>
      </c>
      <c r="X1261" s="3" t="str">
        <f t="shared" si="629"/>
        <v xml:space="preserve"> </v>
      </c>
      <c r="Y1261" s="3">
        <f t="shared" si="630"/>
        <v>0</v>
      </c>
      <c r="AA1261" s="16" t="str">
        <f t="shared" si="631"/>
        <v>UprStage</v>
      </c>
      <c r="AC1261" s="3">
        <f t="shared" si="632"/>
        <v>2.3982428571428556</v>
      </c>
      <c r="AD1261" s="3">
        <f t="shared" si="633"/>
        <v>19.801588161411491</v>
      </c>
      <c r="AE1261" s="3">
        <f t="shared" si="634"/>
        <v>2.4246571428571926</v>
      </c>
      <c r="AF1261" s="3">
        <f t="shared" si="636"/>
        <v>11.455876646353975</v>
      </c>
      <c r="AH1261" s="28">
        <f t="shared" si="637"/>
        <v>0.26300000000000001</v>
      </c>
      <c r="AI1261" s="28">
        <f t="shared" si="638"/>
        <v>2.5446900494077322E-4</v>
      </c>
      <c r="AJ1261" s="40">
        <f t="shared" si="635"/>
        <v>1.1455876646353974E-2</v>
      </c>
      <c r="AK1261" s="28"/>
      <c r="AM1261" s="14">
        <f>Rho_Coef0+Rho_Coef1*Solution!I1261+Rho_Coef2*Solution!I1261^2</f>
        <v>0.94816613877392264</v>
      </c>
      <c r="AO1261" s="3" t="str">
        <f t="shared" si="616"/>
        <v xml:space="preserve"> </v>
      </c>
      <c r="AP1261" s="3" t="str">
        <f t="shared" si="617"/>
        <v xml:space="preserve"> </v>
      </c>
      <c r="AQ1261" s="3" t="str">
        <f t="shared" si="618"/>
        <v xml:space="preserve"> </v>
      </c>
      <c r="AR1261" s="3" t="str">
        <f t="shared" si="619"/>
        <v xml:space="preserve"> </v>
      </c>
    </row>
    <row r="1262" spans="1:44">
      <c r="A1262" s="3">
        <f t="shared" si="620"/>
        <v>12.589999999999776</v>
      </c>
      <c r="B1262" s="3">
        <f t="shared" si="609"/>
        <v>0</v>
      </c>
      <c r="C1262" s="3">
        <f t="shared" si="610"/>
        <v>4.8229000000000486</v>
      </c>
      <c r="D1262" s="14">
        <f t="shared" si="621"/>
        <v>4.4475181257922231E-3</v>
      </c>
      <c r="E1262" s="14">
        <f t="shared" si="611"/>
        <v>-0.1123437727139672</v>
      </c>
      <c r="F1262" s="14">
        <f t="shared" si="612"/>
        <v>-0.10789625458817498</v>
      </c>
      <c r="G1262" s="3">
        <f t="shared" si="615"/>
        <v>-9.4184197263083114</v>
      </c>
      <c r="H1262" s="3">
        <f t="shared" si="613"/>
        <v>-10.483664497788759</v>
      </c>
      <c r="I1262" s="3">
        <f t="shared" si="614"/>
        <v>551.04374974589496</v>
      </c>
      <c r="P1262" s="3" t="str">
        <f t="shared" si="639"/>
        <v xml:space="preserve"> </v>
      </c>
      <c r="Q1262" s="3" t="str">
        <f t="shared" si="622"/>
        <v xml:space="preserve"> </v>
      </c>
      <c r="R1262" s="3" t="str">
        <f t="shared" si="623"/>
        <v xml:space="preserve"> </v>
      </c>
      <c r="S1262" s="3" t="str">
        <f t="shared" si="624"/>
        <v xml:space="preserve"> </v>
      </c>
      <c r="T1262" s="3" t="str">
        <f t="shared" si="625"/>
        <v xml:space="preserve"> </v>
      </c>
      <c r="U1262" s="3" t="str">
        <f t="shared" si="626"/>
        <v xml:space="preserve"> </v>
      </c>
      <c r="V1262" s="3" t="str">
        <f t="shared" si="627"/>
        <v xml:space="preserve"> </v>
      </c>
      <c r="W1262" s="3" t="str">
        <f t="shared" si="628"/>
        <v xml:space="preserve"> </v>
      </c>
      <c r="X1262" s="3" t="str">
        <f t="shared" si="629"/>
        <v xml:space="preserve"> </v>
      </c>
      <c r="Y1262" s="3">
        <f t="shared" si="630"/>
        <v>0</v>
      </c>
      <c r="AA1262" s="16" t="str">
        <f t="shared" si="631"/>
        <v>UprStage</v>
      </c>
      <c r="AC1262" s="3">
        <f t="shared" si="632"/>
        <v>2.3982428571428556</v>
      </c>
      <c r="AD1262" s="3">
        <f t="shared" si="633"/>
        <v>19.801588161411491</v>
      </c>
      <c r="AE1262" s="3">
        <f t="shared" si="634"/>
        <v>2.4246571428571926</v>
      </c>
      <c r="AF1262" s="3">
        <f t="shared" si="636"/>
        <v>11.455876646353975</v>
      </c>
      <c r="AH1262" s="28">
        <f t="shared" si="637"/>
        <v>0.26300000000000001</v>
      </c>
      <c r="AI1262" s="28">
        <f t="shared" si="638"/>
        <v>2.5446900494077322E-4</v>
      </c>
      <c r="AJ1262" s="40">
        <f t="shared" si="635"/>
        <v>1.1455876646353974E-2</v>
      </c>
      <c r="AK1262" s="28"/>
      <c r="AM1262" s="14">
        <f>Rho_Coef0+Rho_Coef1*Solution!I1262+Rho_Coef2*Solution!I1262^2</f>
        <v>0.94817576042458218</v>
      </c>
      <c r="AO1262" s="3" t="str">
        <f t="shared" si="616"/>
        <v xml:space="preserve"> </v>
      </c>
      <c r="AP1262" s="3" t="str">
        <f t="shared" si="617"/>
        <v xml:space="preserve"> </v>
      </c>
      <c r="AQ1262" s="3" t="str">
        <f t="shared" si="618"/>
        <v xml:space="preserve"> </v>
      </c>
      <c r="AR1262" s="3" t="str">
        <f t="shared" si="619"/>
        <v xml:space="preserve"> </v>
      </c>
    </row>
    <row r="1263" spans="1:44">
      <c r="A1263" s="3">
        <f t="shared" si="620"/>
        <v>12.599999999999776</v>
      </c>
      <c r="B1263" s="3">
        <f t="shared" si="609"/>
        <v>0</v>
      </c>
      <c r="C1263" s="3">
        <f t="shared" si="610"/>
        <v>4.8229000000000486</v>
      </c>
      <c r="D1263" s="14">
        <f t="shared" si="621"/>
        <v>4.5278351528248457E-3</v>
      </c>
      <c r="E1263" s="14">
        <f t="shared" si="611"/>
        <v>-0.1123437727139672</v>
      </c>
      <c r="F1263" s="14">
        <f t="shared" si="612"/>
        <v>-0.10781593756114236</v>
      </c>
      <c r="G1263" s="3">
        <f t="shared" si="615"/>
        <v>-9.4114087371442317</v>
      </c>
      <c r="H1263" s="3">
        <f t="shared" si="613"/>
        <v>-10.577848695051841</v>
      </c>
      <c r="I1263" s="3">
        <f t="shared" si="614"/>
        <v>550.93844253048019</v>
      </c>
      <c r="P1263" s="3" t="str">
        <f t="shared" si="639"/>
        <v xml:space="preserve"> </v>
      </c>
      <c r="Q1263" s="3" t="str">
        <f t="shared" si="622"/>
        <v xml:space="preserve"> </v>
      </c>
      <c r="R1263" s="3" t="str">
        <f t="shared" si="623"/>
        <v xml:space="preserve"> </v>
      </c>
      <c r="S1263" s="3" t="str">
        <f t="shared" si="624"/>
        <v xml:space="preserve"> </v>
      </c>
      <c r="T1263" s="3" t="str">
        <f t="shared" si="625"/>
        <v xml:space="preserve"> </v>
      </c>
      <c r="U1263" s="3" t="str">
        <f t="shared" si="626"/>
        <v xml:space="preserve"> </v>
      </c>
      <c r="V1263" s="3" t="str">
        <f t="shared" si="627"/>
        <v xml:space="preserve"> </v>
      </c>
      <c r="W1263" s="3" t="str">
        <f t="shared" si="628"/>
        <v xml:space="preserve"> </v>
      </c>
      <c r="X1263" s="3" t="str">
        <f t="shared" si="629"/>
        <v xml:space="preserve"> </v>
      </c>
      <c r="Y1263" s="3">
        <f t="shared" si="630"/>
        <v>0</v>
      </c>
      <c r="AA1263" s="16" t="str">
        <f t="shared" si="631"/>
        <v>UprStage</v>
      </c>
      <c r="AC1263" s="3">
        <f t="shared" si="632"/>
        <v>2.3982428571428556</v>
      </c>
      <c r="AD1263" s="3">
        <f t="shared" si="633"/>
        <v>19.801588161411491</v>
      </c>
      <c r="AE1263" s="3">
        <f t="shared" si="634"/>
        <v>2.4246571428571926</v>
      </c>
      <c r="AF1263" s="3">
        <f t="shared" si="636"/>
        <v>11.455876646353975</v>
      </c>
      <c r="AH1263" s="28">
        <f t="shared" si="637"/>
        <v>0.26300000000000001</v>
      </c>
      <c r="AI1263" s="28">
        <f t="shared" si="638"/>
        <v>2.5446900494077322E-4</v>
      </c>
      <c r="AJ1263" s="40">
        <f t="shared" si="635"/>
        <v>1.1455876646353974E-2</v>
      </c>
      <c r="AK1263" s="28"/>
      <c r="AM1263" s="14">
        <f>Rho_Coef0+Rho_Coef1*Solution!I1263+Rho_Coef2*Solution!I1263^2</f>
        <v>0.94818546901271206</v>
      </c>
      <c r="AO1263" s="3" t="str">
        <f t="shared" si="616"/>
        <v xml:space="preserve"> </v>
      </c>
      <c r="AP1263" s="3" t="str">
        <f t="shared" si="617"/>
        <v xml:space="preserve"> </v>
      </c>
      <c r="AQ1263" s="3" t="str">
        <f t="shared" si="618"/>
        <v xml:space="preserve"> </v>
      </c>
      <c r="AR1263" s="3" t="str">
        <f t="shared" si="619"/>
        <v xml:space="preserve"> </v>
      </c>
    </row>
    <row r="1264" spans="1:44">
      <c r="A1264" s="3">
        <f t="shared" si="620"/>
        <v>12.609999999999776</v>
      </c>
      <c r="B1264" s="3">
        <f t="shared" si="609"/>
        <v>0</v>
      </c>
      <c r="C1264" s="3">
        <f t="shared" si="610"/>
        <v>4.8229000000000486</v>
      </c>
      <c r="D1264" s="14">
        <f t="shared" si="621"/>
        <v>4.6088116129020138E-3</v>
      </c>
      <c r="E1264" s="14">
        <f t="shared" si="611"/>
        <v>-0.1123437727139672</v>
      </c>
      <c r="F1264" s="14">
        <f t="shared" si="612"/>
        <v>-0.10773496110106519</v>
      </c>
      <c r="G1264" s="3">
        <f t="shared" si="615"/>
        <v>-9.4043401851183219</v>
      </c>
      <c r="H1264" s="3">
        <f t="shared" si="613"/>
        <v>-10.671962782423284</v>
      </c>
      <c r="I1264" s="3">
        <f t="shared" si="614"/>
        <v>550.83219382652044</v>
      </c>
      <c r="P1264" s="3" t="str">
        <f t="shared" si="639"/>
        <v xml:space="preserve"> </v>
      </c>
      <c r="Q1264" s="3" t="str">
        <f t="shared" si="622"/>
        <v xml:space="preserve"> </v>
      </c>
      <c r="R1264" s="3" t="str">
        <f t="shared" si="623"/>
        <v xml:space="preserve"> </v>
      </c>
      <c r="S1264" s="3" t="str">
        <f t="shared" si="624"/>
        <v xml:space="preserve"> </v>
      </c>
      <c r="T1264" s="3" t="str">
        <f t="shared" si="625"/>
        <v xml:space="preserve"> </v>
      </c>
      <c r="U1264" s="3" t="str">
        <f t="shared" si="626"/>
        <v xml:space="preserve"> </v>
      </c>
      <c r="V1264" s="3" t="str">
        <f t="shared" si="627"/>
        <v xml:space="preserve"> </v>
      </c>
      <c r="W1264" s="3" t="str">
        <f t="shared" si="628"/>
        <v xml:space="preserve"> </v>
      </c>
      <c r="X1264" s="3" t="str">
        <f t="shared" si="629"/>
        <v xml:space="preserve"> </v>
      </c>
      <c r="Y1264" s="3">
        <f t="shared" si="630"/>
        <v>0</v>
      </c>
      <c r="AA1264" s="16" t="str">
        <f t="shared" si="631"/>
        <v>UprStage</v>
      </c>
      <c r="AC1264" s="3">
        <f t="shared" si="632"/>
        <v>2.3982428571428556</v>
      </c>
      <c r="AD1264" s="3">
        <f t="shared" si="633"/>
        <v>19.801588161411491</v>
      </c>
      <c r="AE1264" s="3">
        <f t="shared" si="634"/>
        <v>2.4246571428571926</v>
      </c>
      <c r="AF1264" s="3">
        <f t="shared" si="636"/>
        <v>11.455876646353975</v>
      </c>
      <c r="AH1264" s="28">
        <f t="shared" si="637"/>
        <v>0.26300000000000001</v>
      </c>
      <c r="AI1264" s="28">
        <f t="shared" si="638"/>
        <v>2.5446900494077322E-4</v>
      </c>
      <c r="AJ1264" s="40">
        <f t="shared" si="635"/>
        <v>1.1455876646353974E-2</v>
      </c>
      <c r="AK1264" s="28"/>
      <c r="AM1264" s="14">
        <f>Rho_Coef0+Rho_Coef1*Solution!I1264+Rho_Coef2*Solution!I1264^2</f>
        <v>0.94819526447596758</v>
      </c>
      <c r="AO1264" s="3" t="str">
        <f t="shared" si="616"/>
        <v xml:space="preserve"> </v>
      </c>
      <c r="AP1264" s="3" t="str">
        <f t="shared" si="617"/>
        <v xml:space="preserve"> </v>
      </c>
      <c r="AQ1264" s="3" t="str">
        <f t="shared" si="618"/>
        <v xml:space="preserve"> </v>
      </c>
      <c r="AR1264" s="3" t="str">
        <f t="shared" si="619"/>
        <v xml:space="preserve"> </v>
      </c>
    </row>
    <row r="1265" spans="1:44">
      <c r="A1265" s="3">
        <f t="shared" si="620"/>
        <v>12.619999999999775</v>
      </c>
      <c r="B1265" s="3">
        <f t="shared" si="609"/>
        <v>0</v>
      </c>
      <c r="C1265" s="3">
        <f t="shared" si="610"/>
        <v>4.8229000000000486</v>
      </c>
      <c r="D1265" s="14">
        <f t="shared" si="621"/>
        <v>4.6904454444975522E-3</v>
      </c>
      <c r="E1265" s="14">
        <f t="shared" si="611"/>
        <v>-0.1123437727139672</v>
      </c>
      <c r="F1265" s="14">
        <f t="shared" si="612"/>
        <v>-0.10765332726946965</v>
      </c>
      <c r="G1265" s="3">
        <f t="shared" si="615"/>
        <v>-9.3972142501841738</v>
      </c>
      <c r="H1265" s="3">
        <f t="shared" si="613"/>
        <v>-10.766006184274467</v>
      </c>
      <c r="I1265" s="3">
        <f t="shared" si="614"/>
        <v>550.72500433798371</v>
      </c>
      <c r="P1265" s="3" t="str">
        <f t="shared" si="639"/>
        <v xml:space="preserve"> </v>
      </c>
      <c r="Q1265" s="3" t="str">
        <f t="shared" si="622"/>
        <v xml:space="preserve"> </v>
      </c>
      <c r="R1265" s="3" t="str">
        <f t="shared" si="623"/>
        <v xml:space="preserve"> </v>
      </c>
      <c r="S1265" s="3" t="str">
        <f t="shared" si="624"/>
        <v xml:space="preserve"> </v>
      </c>
      <c r="T1265" s="3" t="str">
        <f t="shared" si="625"/>
        <v xml:space="preserve"> </v>
      </c>
      <c r="U1265" s="3" t="str">
        <f t="shared" si="626"/>
        <v xml:space="preserve"> </v>
      </c>
      <c r="V1265" s="3" t="str">
        <f t="shared" si="627"/>
        <v xml:space="preserve"> </v>
      </c>
      <c r="W1265" s="3" t="str">
        <f t="shared" si="628"/>
        <v xml:space="preserve"> </v>
      </c>
      <c r="X1265" s="3" t="str">
        <f t="shared" si="629"/>
        <v xml:space="preserve"> </v>
      </c>
      <c r="Y1265" s="3">
        <f t="shared" si="630"/>
        <v>0</v>
      </c>
      <c r="AA1265" s="16" t="str">
        <f t="shared" si="631"/>
        <v>UprStage</v>
      </c>
      <c r="AC1265" s="3">
        <f t="shared" si="632"/>
        <v>2.3982428571428556</v>
      </c>
      <c r="AD1265" s="3">
        <f t="shared" si="633"/>
        <v>19.801588161411491</v>
      </c>
      <c r="AE1265" s="3">
        <f t="shared" si="634"/>
        <v>2.4246571428571926</v>
      </c>
      <c r="AF1265" s="3">
        <f t="shared" si="636"/>
        <v>11.455876646353975</v>
      </c>
      <c r="AH1265" s="28">
        <f t="shared" si="637"/>
        <v>0.26300000000000001</v>
      </c>
      <c r="AI1265" s="28">
        <f t="shared" si="638"/>
        <v>2.5446900494077322E-4</v>
      </c>
      <c r="AJ1265" s="40">
        <f t="shared" si="635"/>
        <v>1.1455876646353974E-2</v>
      </c>
      <c r="AK1265" s="28"/>
      <c r="AM1265" s="14">
        <f>Rho_Coef0+Rho_Coef1*Solution!I1265+Rho_Coef2*Solution!I1265^2</f>
        <v>0.94820514675148848</v>
      </c>
      <c r="AO1265" s="3" t="str">
        <f t="shared" si="616"/>
        <v xml:space="preserve"> </v>
      </c>
      <c r="AP1265" s="3" t="str">
        <f t="shared" si="617"/>
        <v xml:space="preserve"> </v>
      </c>
      <c r="AQ1265" s="3" t="str">
        <f t="shared" si="618"/>
        <v xml:space="preserve"> </v>
      </c>
      <c r="AR1265" s="3" t="str">
        <f t="shared" si="619"/>
        <v xml:space="preserve"> </v>
      </c>
    </row>
    <row r="1266" spans="1:44">
      <c r="A1266" s="3">
        <f t="shared" si="620"/>
        <v>12.629999999999775</v>
      </c>
      <c r="B1266" s="3">
        <f t="shared" si="609"/>
        <v>0</v>
      </c>
      <c r="C1266" s="3">
        <f t="shared" si="610"/>
        <v>4.8229000000000486</v>
      </c>
      <c r="D1266" s="14">
        <f t="shared" si="621"/>
        <v>4.7727345715978513E-3</v>
      </c>
      <c r="E1266" s="14">
        <f t="shared" si="611"/>
        <v>-0.1123437727139672</v>
      </c>
      <c r="F1266" s="14">
        <f t="shared" si="612"/>
        <v>-0.10757103814236935</v>
      </c>
      <c r="G1266" s="3">
        <f t="shared" si="615"/>
        <v>-9.3900311135600116</v>
      </c>
      <c r="H1266" s="3">
        <f t="shared" si="613"/>
        <v>-10.859978326776309</v>
      </c>
      <c r="I1266" s="3">
        <f t="shared" si="614"/>
        <v>550.61687477458531</v>
      </c>
      <c r="P1266" s="3" t="str">
        <f t="shared" si="639"/>
        <v xml:space="preserve"> </v>
      </c>
      <c r="Q1266" s="3" t="str">
        <f t="shared" si="622"/>
        <v xml:space="preserve"> </v>
      </c>
      <c r="R1266" s="3" t="str">
        <f t="shared" si="623"/>
        <v xml:space="preserve"> </v>
      </c>
      <c r="S1266" s="3" t="str">
        <f t="shared" si="624"/>
        <v xml:space="preserve"> </v>
      </c>
      <c r="T1266" s="3" t="str">
        <f t="shared" si="625"/>
        <v xml:space="preserve"> </v>
      </c>
      <c r="U1266" s="3" t="str">
        <f t="shared" si="626"/>
        <v xml:space="preserve"> </v>
      </c>
      <c r="V1266" s="3" t="str">
        <f t="shared" si="627"/>
        <v xml:space="preserve"> </v>
      </c>
      <c r="W1266" s="3" t="str">
        <f t="shared" si="628"/>
        <v xml:space="preserve"> </v>
      </c>
      <c r="X1266" s="3" t="str">
        <f t="shared" si="629"/>
        <v xml:space="preserve"> </v>
      </c>
      <c r="Y1266" s="3">
        <f t="shared" si="630"/>
        <v>0</v>
      </c>
      <c r="AA1266" s="16" t="str">
        <f t="shared" si="631"/>
        <v>UprStage</v>
      </c>
      <c r="AC1266" s="3">
        <f t="shared" si="632"/>
        <v>2.3982428571428556</v>
      </c>
      <c r="AD1266" s="3">
        <f t="shared" si="633"/>
        <v>19.801588161411491</v>
      </c>
      <c r="AE1266" s="3">
        <f t="shared" si="634"/>
        <v>2.4246571428571926</v>
      </c>
      <c r="AF1266" s="3">
        <f t="shared" si="636"/>
        <v>11.455876646353975</v>
      </c>
      <c r="AH1266" s="28">
        <f t="shared" si="637"/>
        <v>0.26300000000000001</v>
      </c>
      <c r="AI1266" s="28">
        <f t="shared" si="638"/>
        <v>2.5446900494077322E-4</v>
      </c>
      <c r="AJ1266" s="40">
        <f t="shared" si="635"/>
        <v>1.1455876646353974E-2</v>
      </c>
      <c r="AK1266" s="28"/>
      <c r="AM1266" s="14">
        <f>Rho_Coef0+Rho_Coef1*Solution!I1266+Rho_Coef2*Solution!I1266^2</f>
        <v>0.94821511577590056</v>
      </c>
      <c r="AO1266" s="3" t="str">
        <f t="shared" si="616"/>
        <v xml:space="preserve"> </v>
      </c>
      <c r="AP1266" s="3" t="str">
        <f t="shared" si="617"/>
        <v xml:space="preserve"> </v>
      </c>
      <c r="AQ1266" s="3" t="str">
        <f t="shared" si="618"/>
        <v xml:space="preserve"> </v>
      </c>
      <c r="AR1266" s="3" t="str">
        <f t="shared" si="619"/>
        <v xml:space="preserve"> </v>
      </c>
    </row>
    <row r="1267" spans="1:44">
      <c r="A1267" s="3">
        <f t="shared" si="620"/>
        <v>12.639999999999775</v>
      </c>
      <c r="B1267" s="3">
        <f t="shared" ref="B1267:B1330" si="640">MAX(P1267:Y1267)</f>
        <v>0</v>
      </c>
      <c r="C1267" s="3">
        <f t="shared" ref="C1267:C1330" si="641">C1266+AVERAGE(B1266:B1267)*DeltaT</f>
        <v>4.8229000000000486</v>
      </c>
      <c r="D1267" s="14">
        <f t="shared" si="621"/>
        <v>4.8556769038111689E-3</v>
      </c>
      <c r="E1267" s="14">
        <f t="shared" ref="E1267:E1330" si="642">-Grav*AJ1267</f>
        <v>-0.1123437727139672</v>
      </c>
      <c r="F1267" s="14">
        <f t="shared" ref="F1267:F1330" si="643">B1267+D1267+E1267</f>
        <v>-0.10748809581015603</v>
      </c>
      <c r="G1267" s="3">
        <f t="shared" si="615"/>
        <v>-9.3827909577191484</v>
      </c>
      <c r="H1267" s="3">
        <f t="shared" ref="H1267:H1330" si="644">H1266+(G1266*DeltaT)</f>
        <v>-10.95387863791191</v>
      </c>
      <c r="I1267" s="3">
        <f t="shared" ref="I1267:I1330" si="645">I1266+(H1266*DeltaT)+(0.5*G1267*DeltaT^2)</f>
        <v>550.5078058517696</v>
      </c>
      <c r="P1267" s="3" t="str">
        <f t="shared" si="639"/>
        <v xml:space="preserve"> </v>
      </c>
      <c r="Q1267" s="3" t="str">
        <f t="shared" si="622"/>
        <v xml:space="preserve"> </v>
      </c>
      <c r="R1267" s="3" t="str">
        <f t="shared" si="623"/>
        <v xml:space="preserve"> </v>
      </c>
      <c r="S1267" s="3" t="str">
        <f t="shared" si="624"/>
        <v xml:space="preserve"> </v>
      </c>
      <c r="T1267" s="3" t="str">
        <f t="shared" si="625"/>
        <v xml:space="preserve"> </v>
      </c>
      <c r="U1267" s="3" t="str">
        <f t="shared" si="626"/>
        <v xml:space="preserve"> </v>
      </c>
      <c r="V1267" s="3" t="str">
        <f t="shared" si="627"/>
        <v xml:space="preserve"> </v>
      </c>
      <c r="W1267" s="3" t="str">
        <f t="shared" si="628"/>
        <v xml:space="preserve"> </v>
      </c>
      <c r="X1267" s="3" t="str">
        <f t="shared" si="629"/>
        <v xml:space="preserve"> </v>
      </c>
      <c r="Y1267" s="3">
        <f t="shared" si="630"/>
        <v>0</v>
      </c>
      <c r="AA1267" s="16" t="str">
        <f t="shared" si="631"/>
        <v>UprStage</v>
      </c>
      <c r="AC1267" s="3">
        <f t="shared" si="632"/>
        <v>2.3982428571428556</v>
      </c>
      <c r="AD1267" s="3">
        <f t="shared" si="633"/>
        <v>19.801588161411491</v>
      </c>
      <c r="AE1267" s="3">
        <f t="shared" si="634"/>
        <v>2.4246571428571926</v>
      </c>
      <c r="AF1267" s="3">
        <f t="shared" si="636"/>
        <v>11.455876646353975</v>
      </c>
      <c r="AH1267" s="28">
        <f t="shared" si="637"/>
        <v>0.26300000000000001</v>
      </c>
      <c r="AI1267" s="28">
        <f t="shared" si="638"/>
        <v>2.5446900494077322E-4</v>
      </c>
      <c r="AJ1267" s="40">
        <f t="shared" si="635"/>
        <v>1.1455876646353974E-2</v>
      </c>
      <c r="AK1267" s="28"/>
      <c r="AM1267" s="14">
        <f>Rho_Coef0+Rho_Coef1*Solution!I1267+Rho_Coef2*Solution!I1267^2</f>
        <v>0.94822517148531771</v>
      </c>
      <c r="AO1267" s="3" t="str">
        <f t="shared" si="616"/>
        <v xml:space="preserve"> </v>
      </c>
      <c r="AP1267" s="3" t="str">
        <f t="shared" si="617"/>
        <v xml:space="preserve"> </v>
      </c>
      <c r="AQ1267" s="3" t="str">
        <f t="shared" si="618"/>
        <v xml:space="preserve"> </v>
      </c>
      <c r="AR1267" s="3" t="str">
        <f t="shared" si="619"/>
        <v xml:space="preserve"> </v>
      </c>
    </row>
    <row r="1268" spans="1:44">
      <c r="A1268" s="3">
        <f t="shared" si="620"/>
        <v>12.649999999999775</v>
      </c>
      <c r="B1268" s="3">
        <f t="shared" si="640"/>
        <v>0</v>
      </c>
      <c r="C1268" s="3">
        <f t="shared" si="641"/>
        <v>4.8229000000000486</v>
      </c>
      <c r="D1268" s="14">
        <f t="shared" si="621"/>
        <v>4.9392703364775394E-3</v>
      </c>
      <c r="E1268" s="14">
        <f t="shared" si="642"/>
        <v>-0.1123437727139672</v>
      </c>
      <c r="F1268" s="14">
        <f t="shared" si="643"/>
        <v>-0.10740450237748966</v>
      </c>
      <c r="G1268" s="3">
        <f t="shared" si="615"/>
        <v>-9.375493966380386</v>
      </c>
      <c r="H1268" s="3">
        <f t="shared" si="644"/>
        <v>-11.047706547489101</v>
      </c>
      <c r="I1268" s="3">
        <f t="shared" si="645"/>
        <v>550.39779829069209</v>
      </c>
      <c r="P1268" s="3" t="str">
        <f t="shared" si="639"/>
        <v xml:space="preserve"> </v>
      </c>
      <c r="Q1268" s="3" t="str">
        <f t="shared" si="622"/>
        <v xml:space="preserve"> </v>
      </c>
      <c r="R1268" s="3" t="str">
        <f t="shared" si="623"/>
        <v xml:space="preserve"> </v>
      </c>
      <c r="S1268" s="3" t="str">
        <f t="shared" si="624"/>
        <v xml:space="preserve"> </v>
      </c>
      <c r="T1268" s="3" t="str">
        <f t="shared" si="625"/>
        <v xml:space="preserve"> </v>
      </c>
      <c r="U1268" s="3" t="str">
        <f t="shared" si="626"/>
        <v xml:space="preserve"> </v>
      </c>
      <c r="V1268" s="3" t="str">
        <f t="shared" si="627"/>
        <v xml:space="preserve"> </v>
      </c>
      <c r="W1268" s="3" t="str">
        <f t="shared" si="628"/>
        <v xml:space="preserve"> </v>
      </c>
      <c r="X1268" s="3" t="str">
        <f t="shared" si="629"/>
        <v xml:space="preserve"> </v>
      </c>
      <c r="Y1268" s="3">
        <f t="shared" si="630"/>
        <v>0</v>
      </c>
      <c r="AA1268" s="16" t="str">
        <f t="shared" si="631"/>
        <v>UprStage</v>
      </c>
      <c r="AC1268" s="3">
        <f t="shared" si="632"/>
        <v>2.3982428571428556</v>
      </c>
      <c r="AD1268" s="3">
        <f t="shared" si="633"/>
        <v>19.801588161411491</v>
      </c>
      <c r="AE1268" s="3">
        <f t="shared" si="634"/>
        <v>2.4246571428571926</v>
      </c>
      <c r="AF1268" s="3">
        <f t="shared" si="636"/>
        <v>11.455876646353975</v>
      </c>
      <c r="AH1268" s="28">
        <f t="shared" si="637"/>
        <v>0.26300000000000001</v>
      </c>
      <c r="AI1268" s="28">
        <f t="shared" si="638"/>
        <v>2.5446900494077322E-4</v>
      </c>
      <c r="AJ1268" s="40">
        <f t="shared" si="635"/>
        <v>1.1455876646353974E-2</v>
      </c>
      <c r="AK1268" s="28"/>
      <c r="AM1268" s="14">
        <f>Rho_Coef0+Rho_Coef1*Solution!I1268+Rho_Coef2*Solution!I1268^2</f>
        <v>0.94823531381534254</v>
      </c>
      <c r="AO1268" s="3" t="str">
        <f t="shared" si="616"/>
        <v xml:space="preserve"> </v>
      </c>
      <c r="AP1268" s="3" t="str">
        <f t="shared" si="617"/>
        <v xml:space="preserve"> </v>
      </c>
      <c r="AQ1268" s="3" t="str">
        <f t="shared" si="618"/>
        <v xml:space="preserve"> </v>
      </c>
      <c r="AR1268" s="3" t="str">
        <f t="shared" si="619"/>
        <v xml:space="preserve"> </v>
      </c>
    </row>
    <row r="1269" spans="1:44">
      <c r="A1269" s="3">
        <f t="shared" si="620"/>
        <v>12.659999999999775</v>
      </c>
      <c r="B1269" s="3">
        <f t="shared" si="640"/>
        <v>0</v>
      </c>
      <c r="C1269" s="3">
        <f t="shared" si="641"/>
        <v>4.8229000000000486</v>
      </c>
      <c r="D1269" s="14">
        <f t="shared" si="621"/>
        <v>5.0235127507792339E-3</v>
      </c>
      <c r="E1269" s="14">
        <f t="shared" si="642"/>
        <v>-0.1123437727139672</v>
      </c>
      <c r="F1269" s="14">
        <f t="shared" si="643"/>
        <v>-0.10732025996318796</v>
      </c>
      <c r="G1269" s="3">
        <f t="shared" si="615"/>
        <v>-9.3681403244983823</v>
      </c>
      <c r="H1269" s="3">
        <f t="shared" si="644"/>
        <v>-11.141461487152904</v>
      </c>
      <c r="I1269" s="3">
        <f t="shared" si="645"/>
        <v>550.28685281820094</v>
      </c>
      <c r="P1269" s="3" t="str">
        <f t="shared" si="639"/>
        <v xml:space="preserve"> </v>
      </c>
      <c r="Q1269" s="3" t="str">
        <f t="shared" si="622"/>
        <v xml:space="preserve"> </v>
      </c>
      <c r="R1269" s="3" t="str">
        <f t="shared" si="623"/>
        <v xml:space="preserve"> </v>
      </c>
      <c r="S1269" s="3" t="str">
        <f t="shared" si="624"/>
        <v xml:space="preserve"> </v>
      </c>
      <c r="T1269" s="3" t="str">
        <f t="shared" si="625"/>
        <v xml:space="preserve"> </v>
      </c>
      <c r="U1269" s="3" t="str">
        <f t="shared" si="626"/>
        <v xml:space="preserve"> </v>
      </c>
      <c r="V1269" s="3" t="str">
        <f t="shared" si="627"/>
        <v xml:space="preserve"> </v>
      </c>
      <c r="W1269" s="3" t="str">
        <f t="shared" si="628"/>
        <v xml:space="preserve"> </v>
      </c>
      <c r="X1269" s="3" t="str">
        <f t="shared" si="629"/>
        <v xml:space="preserve"> </v>
      </c>
      <c r="Y1269" s="3">
        <f t="shared" si="630"/>
        <v>0</v>
      </c>
      <c r="AA1269" s="16" t="str">
        <f t="shared" si="631"/>
        <v>UprStage</v>
      </c>
      <c r="AC1269" s="3">
        <f t="shared" si="632"/>
        <v>2.3982428571428556</v>
      </c>
      <c r="AD1269" s="3">
        <f t="shared" si="633"/>
        <v>19.801588161411491</v>
      </c>
      <c r="AE1269" s="3">
        <f t="shared" si="634"/>
        <v>2.4246571428571926</v>
      </c>
      <c r="AF1269" s="3">
        <f t="shared" si="636"/>
        <v>11.455876646353975</v>
      </c>
      <c r="AH1269" s="28">
        <f t="shared" si="637"/>
        <v>0.26300000000000001</v>
      </c>
      <c r="AI1269" s="28">
        <f t="shared" si="638"/>
        <v>2.5446900494077322E-4</v>
      </c>
      <c r="AJ1269" s="40">
        <f t="shared" si="635"/>
        <v>1.1455876646353974E-2</v>
      </c>
      <c r="AK1269" s="28"/>
      <c r="AM1269" s="14">
        <f>Rho_Coef0+Rho_Coef1*Solution!I1269+Rho_Coef2*Solution!I1269^2</f>
        <v>0.94824554270106931</v>
      </c>
      <c r="AO1269" s="3" t="str">
        <f t="shared" si="616"/>
        <v xml:space="preserve"> </v>
      </c>
      <c r="AP1269" s="3" t="str">
        <f t="shared" si="617"/>
        <v xml:space="preserve"> </v>
      </c>
      <c r="AQ1269" s="3" t="str">
        <f t="shared" si="618"/>
        <v xml:space="preserve"> </v>
      </c>
      <c r="AR1269" s="3" t="str">
        <f t="shared" si="619"/>
        <v xml:space="preserve"> </v>
      </c>
    </row>
    <row r="1270" spans="1:44">
      <c r="A1270" s="3">
        <f t="shared" si="620"/>
        <v>12.669999999999774</v>
      </c>
      <c r="B1270" s="3">
        <f t="shared" si="640"/>
        <v>0</v>
      </c>
      <c r="C1270" s="3">
        <f t="shared" si="641"/>
        <v>4.8229000000000486</v>
      </c>
      <c r="D1270" s="14">
        <f t="shared" si="621"/>
        <v>5.1084020138518196E-3</v>
      </c>
      <c r="E1270" s="14">
        <f t="shared" si="642"/>
        <v>-0.1123437727139672</v>
      </c>
      <c r="F1270" s="14">
        <f t="shared" si="643"/>
        <v>-0.10723537070011538</v>
      </c>
      <c r="G1270" s="3">
        <f t="shared" si="615"/>
        <v>-9.360730218253952</v>
      </c>
      <c r="H1270" s="3">
        <f t="shared" si="644"/>
        <v>-11.235142890397888</v>
      </c>
      <c r="I1270" s="3">
        <f t="shared" si="645"/>
        <v>550.17497016681853</v>
      </c>
      <c r="P1270" s="3" t="str">
        <f t="shared" si="639"/>
        <v xml:space="preserve"> </v>
      </c>
      <c r="Q1270" s="3" t="str">
        <f t="shared" si="622"/>
        <v xml:space="preserve"> </v>
      </c>
      <c r="R1270" s="3" t="str">
        <f t="shared" si="623"/>
        <v xml:space="preserve"> </v>
      </c>
      <c r="S1270" s="3" t="str">
        <f t="shared" si="624"/>
        <v xml:space="preserve"> </v>
      </c>
      <c r="T1270" s="3" t="str">
        <f t="shared" si="625"/>
        <v xml:space="preserve"> </v>
      </c>
      <c r="U1270" s="3" t="str">
        <f t="shared" si="626"/>
        <v xml:space="preserve"> </v>
      </c>
      <c r="V1270" s="3" t="str">
        <f t="shared" si="627"/>
        <v xml:space="preserve"> </v>
      </c>
      <c r="W1270" s="3" t="str">
        <f t="shared" si="628"/>
        <v xml:space="preserve"> </v>
      </c>
      <c r="X1270" s="3" t="str">
        <f t="shared" si="629"/>
        <v xml:space="preserve"> </v>
      </c>
      <c r="Y1270" s="3">
        <f t="shared" si="630"/>
        <v>0</v>
      </c>
      <c r="AA1270" s="16" t="str">
        <f t="shared" si="631"/>
        <v>UprStage</v>
      </c>
      <c r="AC1270" s="3">
        <f t="shared" si="632"/>
        <v>2.3982428571428556</v>
      </c>
      <c r="AD1270" s="3">
        <f t="shared" si="633"/>
        <v>19.801588161411491</v>
      </c>
      <c r="AE1270" s="3">
        <f t="shared" si="634"/>
        <v>2.4246571428571926</v>
      </c>
      <c r="AF1270" s="3">
        <f t="shared" si="636"/>
        <v>11.455876646353975</v>
      </c>
      <c r="AH1270" s="28">
        <f t="shared" si="637"/>
        <v>0.26300000000000001</v>
      </c>
      <c r="AI1270" s="28">
        <f t="shared" si="638"/>
        <v>2.5446900494077322E-4</v>
      </c>
      <c r="AJ1270" s="40">
        <f t="shared" si="635"/>
        <v>1.1455876646353974E-2</v>
      </c>
      <c r="AK1270" s="28"/>
      <c r="AM1270" s="14">
        <f>Rho_Coef0+Rho_Coef1*Solution!I1270+Rho_Coef2*Solution!I1270^2</f>
        <v>0.94825585807708457</v>
      </c>
      <c r="AO1270" s="3" t="str">
        <f t="shared" si="616"/>
        <v xml:space="preserve"> </v>
      </c>
      <c r="AP1270" s="3" t="str">
        <f t="shared" si="617"/>
        <v xml:space="preserve"> </v>
      </c>
      <c r="AQ1270" s="3" t="str">
        <f t="shared" si="618"/>
        <v xml:space="preserve"> </v>
      </c>
      <c r="AR1270" s="3" t="str">
        <f t="shared" si="619"/>
        <v xml:space="preserve"> </v>
      </c>
    </row>
    <row r="1271" spans="1:44">
      <c r="A1271" s="3">
        <f t="shared" si="620"/>
        <v>12.679999999999774</v>
      </c>
      <c r="B1271" s="3">
        <f t="shared" si="640"/>
        <v>0</v>
      </c>
      <c r="C1271" s="3">
        <f t="shared" si="641"/>
        <v>4.8229000000000486</v>
      </c>
      <c r="D1271" s="14">
        <f t="shared" si="621"/>
        <v>5.1939359788957286E-3</v>
      </c>
      <c r="E1271" s="14">
        <f t="shared" si="642"/>
        <v>-0.1123437727139672</v>
      </c>
      <c r="F1271" s="14">
        <f t="shared" si="643"/>
        <v>-0.10714983673507147</v>
      </c>
      <c r="G1271" s="3">
        <f t="shared" si="615"/>
        <v>-9.3532638350443236</v>
      </c>
      <c r="H1271" s="3">
        <f t="shared" si="644"/>
        <v>-11.328750192580427</v>
      </c>
      <c r="I1271" s="3">
        <f t="shared" si="645"/>
        <v>550.06215107472281</v>
      </c>
      <c r="P1271" s="3" t="str">
        <f t="shared" si="639"/>
        <v xml:space="preserve"> </v>
      </c>
      <c r="Q1271" s="3" t="str">
        <f t="shared" si="622"/>
        <v xml:space="preserve"> </v>
      </c>
      <c r="R1271" s="3" t="str">
        <f t="shared" si="623"/>
        <v xml:space="preserve"> </v>
      </c>
      <c r="S1271" s="3" t="str">
        <f t="shared" si="624"/>
        <v xml:space="preserve"> </v>
      </c>
      <c r="T1271" s="3" t="str">
        <f t="shared" si="625"/>
        <v xml:space="preserve"> </v>
      </c>
      <c r="U1271" s="3" t="str">
        <f t="shared" si="626"/>
        <v xml:space="preserve"> </v>
      </c>
      <c r="V1271" s="3" t="str">
        <f t="shared" si="627"/>
        <v xml:space="preserve"> </v>
      </c>
      <c r="W1271" s="3" t="str">
        <f t="shared" si="628"/>
        <v xml:space="preserve"> </v>
      </c>
      <c r="X1271" s="3" t="str">
        <f t="shared" si="629"/>
        <v xml:space="preserve"> </v>
      </c>
      <c r="Y1271" s="3">
        <f t="shared" si="630"/>
        <v>0</v>
      </c>
      <c r="AA1271" s="16" t="str">
        <f t="shared" si="631"/>
        <v>UprStage</v>
      </c>
      <c r="AC1271" s="3">
        <f t="shared" si="632"/>
        <v>2.3982428571428556</v>
      </c>
      <c r="AD1271" s="3">
        <f t="shared" si="633"/>
        <v>19.801588161411491</v>
      </c>
      <c r="AE1271" s="3">
        <f t="shared" si="634"/>
        <v>2.4246571428571926</v>
      </c>
      <c r="AF1271" s="3">
        <f t="shared" si="636"/>
        <v>11.455876646353975</v>
      </c>
      <c r="AH1271" s="28">
        <f t="shared" si="637"/>
        <v>0.26300000000000001</v>
      </c>
      <c r="AI1271" s="28">
        <f t="shared" si="638"/>
        <v>2.5446900494077322E-4</v>
      </c>
      <c r="AJ1271" s="40">
        <f t="shared" si="635"/>
        <v>1.1455876646353974E-2</v>
      </c>
      <c r="AK1271" s="28"/>
      <c r="AM1271" s="14">
        <f>Rho_Coef0+Rho_Coef1*Solution!I1271+Rho_Coef2*Solution!I1271^2</f>
        <v>0.94826625987746915</v>
      </c>
      <c r="AO1271" s="3" t="str">
        <f t="shared" si="616"/>
        <v xml:space="preserve"> </v>
      </c>
      <c r="AP1271" s="3" t="str">
        <f t="shared" si="617"/>
        <v xml:space="preserve"> </v>
      </c>
      <c r="AQ1271" s="3" t="str">
        <f t="shared" si="618"/>
        <v xml:space="preserve"> </v>
      </c>
      <c r="AR1271" s="3" t="str">
        <f t="shared" si="619"/>
        <v xml:space="preserve"> </v>
      </c>
    </row>
    <row r="1272" spans="1:44">
      <c r="A1272" s="3">
        <f t="shared" si="620"/>
        <v>12.689999999999774</v>
      </c>
      <c r="B1272" s="3">
        <f t="shared" si="640"/>
        <v>0</v>
      </c>
      <c r="C1272" s="3">
        <f t="shared" si="641"/>
        <v>4.8229000000000486</v>
      </c>
      <c r="D1272" s="14">
        <f t="shared" si="621"/>
        <v>5.2801124852884344E-3</v>
      </c>
      <c r="E1272" s="14">
        <f t="shared" si="642"/>
        <v>-0.1123437727139672</v>
      </c>
      <c r="F1272" s="14">
        <f t="shared" si="643"/>
        <v>-0.10706366022867876</v>
      </c>
      <c r="G1272" s="3">
        <f t="shared" si="615"/>
        <v>-9.3457413634733548</v>
      </c>
      <c r="H1272" s="3">
        <f t="shared" si="644"/>
        <v>-11.42228283093087</v>
      </c>
      <c r="I1272" s="3">
        <f t="shared" si="645"/>
        <v>549.94839628572879</v>
      </c>
      <c r="P1272" s="3" t="str">
        <f t="shared" si="639"/>
        <v xml:space="preserve"> </v>
      </c>
      <c r="Q1272" s="3" t="str">
        <f t="shared" si="622"/>
        <v xml:space="preserve"> </v>
      </c>
      <c r="R1272" s="3" t="str">
        <f t="shared" si="623"/>
        <v xml:space="preserve"> </v>
      </c>
      <c r="S1272" s="3" t="str">
        <f t="shared" si="624"/>
        <v xml:space="preserve"> </v>
      </c>
      <c r="T1272" s="3" t="str">
        <f t="shared" si="625"/>
        <v xml:space="preserve"> </v>
      </c>
      <c r="U1272" s="3" t="str">
        <f t="shared" si="626"/>
        <v xml:space="preserve"> </v>
      </c>
      <c r="V1272" s="3" t="str">
        <f t="shared" si="627"/>
        <v xml:space="preserve"> </v>
      </c>
      <c r="W1272" s="3" t="str">
        <f t="shared" si="628"/>
        <v xml:space="preserve"> </v>
      </c>
      <c r="X1272" s="3" t="str">
        <f t="shared" si="629"/>
        <v xml:space="preserve"> </v>
      </c>
      <c r="Y1272" s="3">
        <f t="shared" si="630"/>
        <v>0</v>
      </c>
      <c r="AA1272" s="16" t="str">
        <f t="shared" si="631"/>
        <v>UprStage</v>
      </c>
      <c r="AC1272" s="3">
        <f t="shared" si="632"/>
        <v>2.3982428571428556</v>
      </c>
      <c r="AD1272" s="3">
        <f t="shared" si="633"/>
        <v>19.801588161411491</v>
      </c>
      <c r="AE1272" s="3">
        <f t="shared" si="634"/>
        <v>2.4246571428571926</v>
      </c>
      <c r="AF1272" s="3">
        <f t="shared" si="636"/>
        <v>11.455876646353975</v>
      </c>
      <c r="AH1272" s="28">
        <f t="shared" si="637"/>
        <v>0.26300000000000001</v>
      </c>
      <c r="AI1272" s="28">
        <f t="shared" si="638"/>
        <v>2.5446900494077322E-4</v>
      </c>
      <c r="AJ1272" s="40">
        <f t="shared" si="635"/>
        <v>1.1455876646353974E-2</v>
      </c>
      <c r="AK1272" s="28"/>
      <c r="AM1272" s="14">
        <f>Rho_Coef0+Rho_Coef1*Solution!I1272+Rho_Coef2*Solution!I1272^2</f>
        <v>0.94827674803579987</v>
      </c>
      <c r="AO1272" s="3" t="str">
        <f t="shared" si="616"/>
        <v xml:space="preserve"> </v>
      </c>
      <c r="AP1272" s="3" t="str">
        <f t="shared" si="617"/>
        <v xml:space="preserve"> </v>
      </c>
      <c r="AQ1272" s="3" t="str">
        <f t="shared" si="618"/>
        <v xml:space="preserve"> </v>
      </c>
      <c r="AR1272" s="3" t="str">
        <f t="shared" si="619"/>
        <v xml:space="preserve"> </v>
      </c>
    </row>
    <row r="1273" spans="1:44">
      <c r="A1273" s="3">
        <f t="shared" si="620"/>
        <v>12.699999999999774</v>
      </c>
      <c r="B1273" s="3">
        <f t="shared" si="640"/>
        <v>0</v>
      </c>
      <c r="C1273" s="3">
        <f t="shared" si="641"/>
        <v>4.8229000000000486</v>
      </c>
      <c r="D1273" s="14">
        <f t="shared" si="621"/>
        <v>5.3669293586971209E-3</v>
      </c>
      <c r="E1273" s="14">
        <f t="shared" si="642"/>
        <v>-0.1123437727139672</v>
      </c>
      <c r="F1273" s="14">
        <f t="shared" si="643"/>
        <v>-0.10697684335527008</v>
      </c>
      <c r="G1273" s="3">
        <f t="shared" si="615"/>
        <v>-9.3381629933416974</v>
      </c>
      <c r="H1273" s="3">
        <f t="shared" si="644"/>
        <v>-11.515740244565604</v>
      </c>
      <c r="I1273" s="3">
        <f t="shared" si="645"/>
        <v>549.83370654926989</v>
      </c>
      <c r="P1273" s="3" t="str">
        <f t="shared" si="639"/>
        <v xml:space="preserve"> </v>
      </c>
      <c r="Q1273" s="3" t="str">
        <f t="shared" si="622"/>
        <v xml:space="preserve"> </v>
      </c>
      <c r="R1273" s="3" t="str">
        <f t="shared" si="623"/>
        <v xml:space="preserve"> </v>
      </c>
      <c r="S1273" s="3" t="str">
        <f t="shared" si="624"/>
        <v xml:space="preserve"> </v>
      </c>
      <c r="T1273" s="3" t="str">
        <f t="shared" si="625"/>
        <v xml:space="preserve"> </v>
      </c>
      <c r="U1273" s="3" t="str">
        <f t="shared" si="626"/>
        <v xml:space="preserve"> </v>
      </c>
      <c r="V1273" s="3" t="str">
        <f t="shared" si="627"/>
        <v xml:space="preserve"> </v>
      </c>
      <c r="W1273" s="3" t="str">
        <f t="shared" si="628"/>
        <v xml:space="preserve"> </v>
      </c>
      <c r="X1273" s="3" t="str">
        <f t="shared" si="629"/>
        <v xml:space="preserve"> </v>
      </c>
      <c r="Y1273" s="3">
        <f t="shared" si="630"/>
        <v>0</v>
      </c>
      <c r="AA1273" s="16" t="str">
        <f t="shared" si="631"/>
        <v>UprStage</v>
      </c>
      <c r="AC1273" s="3">
        <f t="shared" si="632"/>
        <v>2.3982428571428556</v>
      </c>
      <c r="AD1273" s="3">
        <f t="shared" si="633"/>
        <v>19.801588161411491</v>
      </c>
      <c r="AE1273" s="3">
        <f t="shared" si="634"/>
        <v>2.4246571428571926</v>
      </c>
      <c r="AF1273" s="3">
        <f t="shared" si="636"/>
        <v>11.455876646353975</v>
      </c>
      <c r="AH1273" s="28">
        <f t="shared" si="637"/>
        <v>0.26300000000000001</v>
      </c>
      <c r="AI1273" s="28">
        <f t="shared" si="638"/>
        <v>2.5446900494077322E-4</v>
      </c>
      <c r="AJ1273" s="40">
        <f t="shared" si="635"/>
        <v>1.1455876646353974E-2</v>
      </c>
      <c r="AK1273" s="28"/>
      <c r="AM1273" s="14">
        <f>Rho_Coef0+Rho_Coef1*Solution!I1273+Rho_Coef2*Solution!I1273^2</f>
        <v>0.94828732248515091</v>
      </c>
      <c r="AO1273" s="3" t="str">
        <f t="shared" si="616"/>
        <v xml:space="preserve"> </v>
      </c>
      <c r="AP1273" s="3" t="str">
        <f t="shared" si="617"/>
        <v xml:space="preserve"> </v>
      </c>
      <c r="AQ1273" s="3" t="str">
        <f t="shared" si="618"/>
        <v xml:space="preserve"> </v>
      </c>
      <c r="AR1273" s="3" t="str">
        <f t="shared" si="619"/>
        <v xml:space="preserve"> </v>
      </c>
    </row>
    <row r="1274" spans="1:44">
      <c r="A1274" s="3">
        <f t="shared" si="620"/>
        <v>12.709999999999773</v>
      </c>
      <c r="B1274" s="3">
        <f t="shared" si="640"/>
        <v>0</v>
      </c>
      <c r="C1274" s="3">
        <f t="shared" si="641"/>
        <v>4.8229000000000486</v>
      </c>
      <c r="D1274" s="14">
        <f t="shared" si="621"/>
        <v>5.4543844111918849E-3</v>
      </c>
      <c r="E1274" s="14">
        <f t="shared" si="642"/>
        <v>-0.1123437727139672</v>
      </c>
      <c r="F1274" s="14">
        <f t="shared" si="643"/>
        <v>-0.10688938830277532</v>
      </c>
      <c r="G1274" s="3">
        <f t="shared" si="615"/>
        <v>-9.3305289156369078</v>
      </c>
      <c r="H1274" s="3">
        <f t="shared" si="644"/>
        <v>-11.609121874499021</v>
      </c>
      <c r="I1274" s="3">
        <f t="shared" si="645"/>
        <v>549.71808262037848</v>
      </c>
      <c r="P1274" s="3" t="str">
        <f t="shared" si="639"/>
        <v xml:space="preserve"> </v>
      </c>
      <c r="Q1274" s="3" t="str">
        <f t="shared" si="622"/>
        <v xml:space="preserve"> </v>
      </c>
      <c r="R1274" s="3" t="str">
        <f t="shared" si="623"/>
        <v xml:space="preserve"> </v>
      </c>
      <c r="S1274" s="3" t="str">
        <f t="shared" si="624"/>
        <v xml:space="preserve"> </v>
      </c>
      <c r="T1274" s="3" t="str">
        <f t="shared" si="625"/>
        <v xml:space="preserve"> </v>
      </c>
      <c r="U1274" s="3" t="str">
        <f t="shared" si="626"/>
        <v xml:space="preserve"> </v>
      </c>
      <c r="V1274" s="3" t="str">
        <f t="shared" si="627"/>
        <v xml:space="preserve"> </v>
      </c>
      <c r="W1274" s="3" t="str">
        <f t="shared" si="628"/>
        <v xml:space="preserve"> </v>
      </c>
      <c r="X1274" s="3" t="str">
        <f t="shared" si="629"/>
        <v xml:space="preserve"> </v>
      </c>
      <c r="Y1274" s="3">
        <f t="shared" si="630"/>
        <v>0</v>
      </c>
      <c r="AA1274" s="16" t="str">
        <f t="shared" si="631"/>
        <v>UprStage</v>
      </c>
      <c r="AC1274" s="3">
        <f t="shared" si="632"/>
        <v>2.3982428571428556</v>
      </c>
      <c r="AD1274" s="3">
        <f t="shared" si="633"/>
        <v>19.801588161411491</v>
      </c>
      <c r="AE1274" s="3">
        <f t="shared" si="634"/>
        <v>2.4246571428571926</v>
      </c>
      <c r="AF1274" s="3">
        <f t="shared" si="636"/>
        <v>11.455876646353975</v>
      </c>
      <c r="AH1274" s="28">
        <f t="shared" si="637"/>
        <v>0.26300000000000001</v>
      </c>
      <c r="AI1274" s="28">
        <f t="shared" si="638"/>
        <v>2.5446900494077322E-4</v>
      </c>
      <c r="AJ1274" s="40">
        <f t="shared" si="635"/>
        <v>1.1455876646353974E-2</v>
      </c>
      <c r="AK1274" s="28"/>
      <c r="AM1274" s="14">
        <f>Rho_Coef0+Rho_Coef1*Solution!I1274+Rho_Coef2*Solution!I1274^2</f>
        <v>0.94829798315809621</v>
      </c>
      <c r="AO1274" s="3" t="str">
        <f t="shared" si="616"/>
        <v xml:space="preserve"> </v>
      </c>
      <c r="AP1274" s="3" t="str">
        <f t="shared" si="617"/>
        <v xml:space="preserve"> </v>
      </c>
      <c r="AQ1274" s="3" t="str">
        <f t="shared" si="618"/>
        <v xml:space="preserve"> </v>
      </c>
      <c r="AR1274" s="3" t="str">
        <f t="shared" si="619"/>
        <v xml:space="preserve"> </v>
      </c>
    </row>
    <row r="1275" spans="1:44">
      <c r="A1275" s="3">
        <f t="shared" si="620"/>
        <v>12.719999999999773</v>
      </c>
      <c r="B1275" s="3">
        <f t="shared" si="640"/>
        <v>0</v>
      </c>
      <c r="C1275" s="3">
        <f t="shared" si="641"/>
        <v>4.8229000000000486</v>
      </c>
      <c r="D1275" s="14">
        <f t="shared" si="621"/>
        <v>5.5424754413594844E-3</v>
      </c>
      <c r="E1275" s="14">
        <f t="shared" si="642"/>
        <v>-0.1123437727139672</v>
      </c>
      <c r="F1275" s="14">
        <f t="shared" si="643"/>
        <v>-0.10680129727260772</v>
      </c>
      <c r="G1275" s="3">
        <f t="shared" si="615"/>
        <v>-9.3228393225235209</v>
      </c>
      <c r="H1275" s="3">
        <f t="shared" si="644"/>
        <v>-11.70242716365539</v>
      </c>
      <c r="I1275" s="3">
        <f t="shared" si="645"/>
        <v>549.60152525966737</v>
      </c>
      <c r="P1275" s="3" t="str">
        <f t="shared" si="639"/>
        <v xml:space="preserve"> </v>
      </c>
      <c r="Q1275" s="3" t="str">
        <f t="shared" si="622"/>
        <v xml:space="preserve"> </v>
      </c>
      <c r="R1275" s="3" t="str">
        <f t="shared" si="623"/>
        <v xml:space="preserve"> </v>
      </c>
      <c r="S1275" s="3" t="str">
        <f t="shared" si="624"/>
        <v xml:space="preserve"> </v>
      </c>
      <c r="T1275" s="3" t="str">
        <f t="shared" si="625"/>
        <v xml:space="preserve"> </v>
      </c>
      <c r="U1275" s="3" t="str">
        <f t="shared" si="626"/>
        <v xml:space="preserve"> </v>
      </c>
      <c r="V1275" s="3" t="str">
        <f t="shared" si="627"/>
        <v xml:space="preserve"> </v>
      </c>
      <c r="W1275" s="3" t="str">
        <f t="shared" si="628"/>
        <v xml:space="preserve"> </v>
      </c>
      <c r="X1275" s="3" t="str">
        <f t="shared" si="629"/>
        <v xml:space="preserve"> </v>
      </c>
      <c r="Y1275" s="3">
        <f t="shared" si="630"/>
        <v>0</v>
      </c>
      <c r="AA1275" s="16" t="str">
        <f t="shared" si="631"/>
        <v>UprStage</v>
      </c>
      <c r="AC1275" s="3">
        <f t="shared" si="632"/>
        <v>2.3982428571428556</v>
      </c>
      <c r="AD1275" s="3">
        <f t="shared" si="633"/>
        <v>19.801588161411491</v>
      </c>
      <c r="AE1275" s="3">
        <f t="shared" si="634"/>
        <v>2.4246571428571926</v>
      </c>
      <c r="AF1275" s="3">
        <f t="shared" si="636"/>
        <v>11.455876646353975</v>
      </c>
      <c r="AH1275" s="28">
        <f t="shared" si="637"/>
        <v>0.26300000000000001</v>
      </c>
      <c r="AI1275" s="28">
        <f t="shared" si="638"/>
        <v>2.5446900494077322E-4</v>
      </c>
      <c r="AJ1275" s="40">
        <f t="shared" si="635"/>
        <v>1.1455876646353974E-2</v>
      </c>
      <c r="AK1275" s="28"/>
      <c r="AM1275" s="14">
        <f>Rho_Coef0+Rho_Coef1*Solution!I1275+Rho_Coef2*Solution!I1275^2</f>
        <v>0.94830872998671001</v>
      </c>
      <c r="AO1275" s="3" t="str">
        <f t="shared" si="616"/>
        <v xml:space="preserve"> </v>
      </c>
      <c r="AP1275" s="3" t="str">
        <f t="shared" si="617"/>
        <v xml:space="preserve"> </v>
      </c>
      <c r="AQ1275" s="3" t="str">
        <f t="shared" si="618"/>
        <v xml:space="preserve"> </v>
      </c>
      <c r="AR1275" s="3" t="str">
        <f t="shared" si="619"/>
        <v xml:space="preserve"> </v>
      </c>
    </row>
    <row r="1276" spans="1:44">
      <c r="A1276" s="3">
        <f t="shared" si="620"/>
        <v>12.729999999999773</v>
      </c>
      <c r="B1276" s="3">
        <f t="shared" si="640"/>
        <v>0</v>
      </c>
      <c r="C1276" s="3">
        <f t="shared" si="641"/>
        <v>4.8229000000000486</v>
      </c>
      <c r="D1276" s="14">
        <f t="shared" si="621"/>
        <v>5.6312002344175551E-3</v>
      </c>
      <c r="E1276" s="14">
        <f t="shared" si="642"/>
        <v>-0.1123437727139672</v>
      </c>
      <c r="F1276" s="14">
        <f t="shared" si="643"/>
        <v>-0.10671257247954964</v>
      </c>
      <c r="G1276" s="3">
        <f t="shared" si="615"/>
        <v>-9.3150944073330884</v>
      </c>
      <c r="H1276" s="3">
        <f t="shared" si="644"/>
        <v>-11.795655556880625</v>
      </c>
      <c r="I1276" s="3">
        <f t="shared" si="645"/>
        <v>549.48403523331046</v>
      </c>
      <c r="P1276" s="3" t="str">
        <f t="shared" si="639"/>
        <v xml:space="preserve"> </v>
      </c>
      <c r="Q1276" s="3" t="str">
        <f t="shared" si="622"/>
        <v xml:space="preserve"> </v>
      </c>
      <c r="R1276" s="3" t="str">
        <f t="shared" si="623"/>
        <v xml:space="preserve"> </v>
      </c>
      <c r="S1276" s="3" t="str">
        <f t="shared" si="624"/>
        <v xml:space="preserve"> </v>
      </c>
      <c r="T1276" s="3" t="str">
        <f t="shared" si="625"/>
        <v xml:space="preserve"> </v>
      </c>
      <c r="U1276" s="3" t="str">
        <f t="shared" si="626"/>
        <v xml:space="preserve"> </v>
      </c>
      <c r="V1276" s="3" t="str">
        <f t="shared" si="627"/>
        <v xml:space="preserve"> </v>
      </c>
      <c r="W1276" s="3" t="str">
        <f t="shared" si="628"/>
        <v xml:space="preserve"> </v>
      </c>
      <c r="X1276" s="3" t="str">
        <f t="shared" si="629"/>
        <v xml:space="preserve"> </v>
      </c>
      <c r="Y1276" s="3">
        <f t="shared" si="630"/>
        <v>0</v>
      </c>
      <c r="AA1276" s="16" t="str">
        <f t="shared" si="631"/>
        <v>UprStage</v>
      </c>
      <c r="AC1276" s="3">
        <f t="shared" si="632"/>
        <v>2.3982428571428556</v>
      </c>
      <c r="AD1276" s="3">
        <f t="shared" si="633"/>
        <v>19.801588161411491</v>
      </c>
      <c r="AE1276" s="3">
        <f t="shared" si="634"/>
        <v>2.4246571428571926</v>
      </c>
      <c r="AF1276" s="3">
        <f t="shared" si="636"/>
        <v>11.455876646353975</v>
      </c>
      <c r="AH1276" s="28">
        <f t="shared" si="637"/>
        <v>0.26300000000000001</v>
      </c>
      <c r="AI1276" s="28">
        <f t="shared" si="638"/>
        <v>2.5446900494077322E-4</v>
      </c>
      <c r="AJ1276" s="40">
        <f t="shared" si="635"/>
        <v>1.1455876646353974E-2</v>
      </c>
      <c r="AK1276" s="28"/>
      <c r="AM1276" s="14">
        <f>Rho_Coef0+Rho_Coef1*Solution!I1276+Rho_Coef2*Solution!I1276^2</f>
        <v>0.94831956290256958</v>
      </c>
      <c r="AO1276" s="3" t="str">
        <f t="shared" si="616"/>
        <v xml:space="preserve"> </v>
      </c>
      <c r="AP1276" s="3" t="str">
        <f t="shared" si="617"/>
        <v xml:space="preserve"> </v>
      </c>
      <c r="AQ1276" s="3" t="str">
        <f t="shared" si="618"/>
        <v xml:space="preserve"> </v>
      </c>
      <c r="AR1276" s="3" t="str">
        <f t="shared" si="619"/>
        <v xml:space="preserve"> </v>
      </c>
    </row>
    <row r="1277" spans="1:44">
      <c r="A1277" s="3">
        <f t="shared" si="620"/>
        <v>12.739999999999773</v>
      </c>
      <c r="B1277" s="3">
        <f t="shared" si="640"/>
        <v>0</v>
      </c>
      <c r="C1277" s="3">
        <f t="shared" si="641"/>
        <v>4.8229000000000486</v>
      </c>
      <c r="D1277" s="14">
        <f t="shared" si="621"/>
        <v>5.720556562329367E-3</v>
      </c>
      <c r="E1277" s="14">
        <f t="shared" si="642"/>
        <v>-0.1123437727139672</v>
      </c>
      <c r="F1277" s="14">
        <f t="shared" si="643"/>
        <v>-0.10662321615163783</v>
      </c>
      <c r="G1277" s="3">
        <f t="shared" si="615"/>
        <v>-9.3072943645541493</v>
      </c>
      <c r="H1277" s="3">
        <f t="shared" si="644"/>
        <v>-11.888806500953956</v>
      </c>
      <c r="I1277" s="3">
        <f t="shared" si="645"/>
        <v>549.36561331302346</v>
      </c>
      <c r="P1277" s="3" t="str">
        <f t="shared" si="639"/>
        <v xml:space="preserve"> </v>
      </c>
      <c r="Q1277" s="3" t="str">
        <f t="shared" si="622"/>
        <v xml:space="preserve"> </v>
      </c>
      <c r="R1277" s="3" t="str">
        <f t="shared" si="623"/>
        <v xml:space="preserve"> </v>
      </c>
      <c r="S1277" s="3" t="str">
        <f t="shared" si="624"/>
        <v xml:space="preserve"> </v>
      </c>
      <c r="T1277" s="3" t="str">
        <f t="shared" si="625"/>
        <v xml:space="preserve"> </v>
      </c>
      <c r="U1277" s="3" t="str">
        <f t="shared" si="626"/>
        <v xml:space="preserve"> </v>
      </c>
      <c r="V1277" s="3" t="str">
        <f t="shared" si="627"/>
        <v xml:space="preserve"> </v>
      </c>
      <c r="W1277" s="3" t="str">
        <f t="shared" si="628"/>
        <v xml:space="preserve"> </v>
      </c>
      <c r="X1277" s="3" t="str">
        <f t="shared" si="629"/>
        <v xml:space="preserve"> </v>
      </c>
      <c r="Y1277" s="3">
        <f t="shared" si="630"/>
        <v>0</v>
      </c>
      <c r="AA1277" s="16" t="str">
        <f t="shared" si="631"/>
        <v>UprStage</v>
      </c>
      <c r="AC1277" s="3">
        <f t="shared" si="632"/>
        <v>2.3982428571428556</v>
      </c>
      <c r="AD1277" s="3">
        <f t="shared" si="633"/>
        <v>19.801588161411491</v>
      </c>
      <c r="AE1277" s="3">
        <f t="shared" si="634"/>
        <v>2.4246571428571926</v>
      </c>
      <c r="AF1277" s="3">
        <f t="shared" si="636"/>
        <v>11.455876646353975</v>
      </c>
      <c r="AH1277" s="28">
        <f t="shared" si="637"/>
        <v>0.26300000000000001</v>
      </c>
      <c r="AI1277" s="28">
        <f t="shared" si="638"/>
        <v>2.5446900494077322E-4</v>
      </c>
      <c r="AJ1277" s="40">
        <f t="shared" si="635"/>
        <v>1.1455876646353974E-2</v>
      </c>
      <c r="AK1277" s="28"/>
      <c r="AM1277" s="14">
        <f>Rho_Coef0+Rho_Coef1*Solution!I1277+Rho_Coef2*Solution!I1277^2</f>
        <v>0.9483304818367565</v>
      </c>
      <c r="AO1277" s="3" t="str">
        <f t="shared" si="616"/>
        <v xml:space="preserve"> </v>
      </c>
      <c r="AP1277" s="3" t="str">
        <f t="shared" si="617"/>
        <v xml:space="preserve"> </v>
      </c>
      <c r="AQ1277" s="3" t="str">
        <f t="shared" si="618"/>
        <v xml:space="preserve"> </v>
      </c>
      <c r="AR1277" s="3" t="str">
        <f t="shared" si="619"/>
        <v xml:space="preserve"> </v>
      </c>
    </row>
    <row r="1278" spans="1:44">
      <c r="A1278" s="3">
        <f t="shared" si="620"/>
        <v>12.749999999999773</v>
      </c>
      <c r="B1278" s="3">
        <f t="shared" si="640"/>
        <v>0</v>
      </c>
      <c r="C1278" s="3">
        <f t="shared" si="641"/>
        <v>4.8229000000000486</v>
      </c>
      <c r="D1278" s="14">
        <f t="shared" si="621"/>
        <v>5.8105421839190312E-3</v>
      </c>
      <c r="E1278" s="14">
        <f t="shared" si="642"/>
        <v>-0.1123437727139672</v>
      </c>
      <c r="F1278" s="14">
        <f t="shared" si="643"/>
        <v>-0.10653323053004816</v>
      </c>
      <c r="G1278" s="3">
        <f t="shared" si="615"/>
        <v>-9.2994393898221794</v>
      </c>
      <c r="H1278" s="3">
        <f t="shared" si="644"/>
        <v>-11.981879444599498</v>
      </c>
      <c r="I1278" s="3">
        <f t="shared" si="645"/>
        <v>549.2462602760445</v>
      </c>
      <c r="P1278" s="3" t="str">
        <f t="shared" si="639"/>
        <v xml:space="preserve"> </v>
      </c>
      <c r="Q1278" s="3" t="str">
        <f t="shared" si="622"/>
        <v xml:space="preserve"> </v>
      </c>
      <c r="R1278" s="3" t="str">
        <f t="shared" si="623"/>
        <v xml:space="preserve"> </v>
      </c>
      <c r="S1278" s="3" t="str">
        <f t="shared" si="624"/>
        <v xml:space="preserve"> </v>
      </c>
      <c r="T1278" s="3" t="str">
        <f t="shared" si="625"/>
        <v xml:space="preserve"> </v>
      </c>
      <c r="U1278" s="3" t="str">
        <f t="shared" si="626"/>
        <v xml:space="preserve"> </v>
      </c>
      <c r="V1278" s="3" t="str">
        <f t="shared" si="627"/>
        <v xml:space="preserve"> </v>
      </c>
      <c r="W1278" s="3" t="str">
        <f t="shared" si="628"/>
        <v xml:space="preserve"> </v>
      </c>
      <c r="X1278" s="3" t="str">
        <f t="shared" si="629"/>
        <v xml:space="preserve"> </v>
      </c>
      <c r="Y1278" s="3">
        <f t="shared" si="630"/>
        <v>0</v>
      </c>
      <c r="AA1278" s="16" t="str">
        <f t="shared" si="631"/>
        <v>UprStage</v>
      </c>
      <c r="AC1278" s="3">
        <f t="shared" si="632"/>
        <v>2.3982428571428556</v>
      </c>
      <c r="AD1278" s="3">
        <f t="shared" si="633"/>
        <v>19.801588161411491</v>
      </c>
      <c r="AE1278" s="3">
        <f t="shared" si="634"/>
        <v>2.4246571428571926</v>
      </c>
      <c r="AF1278" s="3">
        <f t="shared" si="636"/>
        <v>11.455876646353975</v>
      </c>
      <c r="AH1278" s="28">
        <f t="shared" si="637"/>
        <v>0.26300000000000001</v>
      </c>
      <c r="AI1278" s="28">
        <f t="shared" si="638"/>
        <v>2.5446900494077322E-4</v>
      </c>
      <c r="AJ1278" s="40">
        <f t="shared" si="635"/>
        <v>1.1455876646353974E-2</v>
      </c>
      <c r="AK1278" s="28"/>
      <c r="AM1278" s="14">
        <f>Rho_Coef0+Rho_Coef1*Solution!I1278+Rho_Coef2*Solution!I1278^2</f>
        <v>0.94834148671985818</v>
      </c>
      <c r="AO1278" s="3" t="str">
        <f t="shared" si="616"/>
        <v xml:space="preserve"> </v>
      </c>
      <c r="AP1278" s="3" t="str">
        <f t="shared" si="617"/>
        <v xml:space="preserve"> </v>
      </c>
      <c r="AQ1278" s="3" t="str">
        <f t="shared" si="618"/>
        <v xml:space="preserve"> </v>
      </c>
      <c r="AR1278" s="3" t="str">
        <f t="shared" si="619"/>
        <v xml:space="preserve"> </v>
      </c>
    </row>
    <row r="1279" spans="1:44">
      <c r="A1279" s="3">
        <f t="shared" si="620"/>
        <v>12.759999999999772</v>
      </c>
      <c r="B1279" s="3">
        <f t="shared" si="640"/>
        <v>0</v>
      </c>
      <c r="C1279" s="3">
        <f t="shared" si="641"/>
        <v>4.8229000000000486</v>
      </c>
      <c r="D1279" s="14">
        <f t="shared" si="621"/>
        <v>5.9011548449872117E-3</v>
      </c>
      <c r="E1279" s="14">
        <f t="shared" si="642"/>
        <v>-0.1123437727139672</v>
      </c>
      <c r="F1279" s="14">
        <f t="shared" si="643"/>
        <v>-0.10644261786897999</v>
      </c>
      <c r="G1279" s="3">
        <f t="shared" si="615"/>
        <v>-9.2915296799094946</v>
      </c>
      <c r="H1279" s="3">
        <f t="shared" si="644"/>
        <v>-12.074873838497719</v>
      </c>
      <c r="I1279" s="3">
        <f t="shared" si="645"/>
        <v>549.1259769051145</v>
      </c>
      <c r="P1279" s="3" t="str">
        <f t="shared" si="639"/>
        <v xml:space="preserve"> </v>
      </c>
      <c r="Q1279" s="3" t="str">
        <f t="shared" si="622"/>
        <v xml:space="preserve"> </v>
      </c>
      <c r="R1279" s="3" t="str">
        <f t="shared" si="623"/>
        <v xml:space="preserve"> </v>
      </c>
      <c r="S1279" s="3" t="str">
        <f t="shared" si="624"/>
        <v xml:space="preserve"> </v>
      </c>
      <c r="T1279" s="3" t="str">
        <f t="shared" si="625"/>
        <v xml:space="preserve"> </v>
      </c>
      <c r="U1279" s="3" t="str">
        <f t="shared" si="626"/>
        <v xml:space="preserve"> </v>
      </c>
      <c r="V1279" s="3" t="str">
        <f t="shared" si="627"/>
        <v xml:space="preserve"> </v>
      </c>
      <c r="W1279" s="3" t="str">
        <f t="shared" si="628"/>
        <v xml:space="preserve"> </v>
      </c>
      <c r="X1279" s="3" t="str">
        <f t="shared" si="629"/>
        <v xml:space="preserve"> </v>
      </c>
      <c r="Y1279" s="3">
        <f t="shared" si="630"/>
        <v>0</v>
      </c>
      <c r="AA1279" s="16" t="str">
        <f t="shared" si="631"/>
        <v>UprStage</v>
      </c>
      <c r="AC1279" s="3">
        <f t="shared" si="632"/>
        <v>2.3982428571428556</v>
      </c>
      <c r="AD1279" s="3">
        <f t="shared" si="633"/>
        <v>19.801588161411491</v>
      </c>
      <c r="AE1279" s="3">
        <f t="shared" si="634"/>
        <v>2.4246571428571926</v>
      </c>
      <c r="AF1279" s="3">
        <f t="shared" si="636"/>
        <v>11.455876646353975</v>
      </c>
      <c r="AH1279" s="28">
        <f t="shared" si="637"/>
        <v>0.26300000000000001</v>
      </c>
      <c r="AI1279" s="28">
        <f t="shared" si="638"/>
        <v>2.5446900494077322E-4</v>
      </c>
      <c r="AJ1279" s="40">
        <f t="shared" si="635"/>
        <v>1.1455876646353974E-2</v>
      </c>
      <c r="AK1279" s="28"/>
      <c r="AM1279" s="14">
        <f>Rho_Coef0+Rho_Coef1*Solution!I1279+Rho_Coef2*Solution!I1279^2</f>
        <v>0.94835257748196999</v>
      </c>
      <c r="AO1279" s="3" t="str">
        <f t="shared" si="616"/>
        <v xml:space="preserve"> </v>
      </c>
      <c r="AP1279" s="3" t="str">
        <f t="shared" si="617"/>
        <v xml:space="preserve"> </v>
      </c>
      <c r="AQ1279" s="3" t="str">
        <f t="shared" si="618"/>
        <v xml:space="preserve"> </v>
      </c>
      <c r="AR1279" s="3" t="str">
        <f t="shared" si="619"/>
        <v xml:space="preserve"> </v>
      </c>
    </row>
    <row r="1280" spans="1:44">
      <c r="A1280" s="3">
        <f t="shared" si="620"/>
        <v>12.769999999999772</v>
      </c>
      <c r="B1280" s="3">
        <f t="shared" si="640"/>
        <v>0</v>
      </c>
      <c r="C1280" s="3">
        <f t="shared" si="641"/>
        <v>4.8229000000000486</v>
      </c>
      <c r="D1280" s="14">
        <f t="shared" si="621"/>
        <v>5.9923922784272951E-3</v>
      </c>
      <c r="E1280" s="14">
        <f t="shared" si="642"/>
        <v>-0.1123437727139672</v>
      </c>
      <c r="F1280" s="14">
        <f t="shared" si="643"/>
        <v>-0.10635138043553991</v>
      </c>
      <c r="G1280" s="3">
        <f t="shared" si="615"/>
        <v>-9.2835654327150969</v>
      </c>
      <c r="H1280" s="3">
        <f t="shared" si="644"/>
        <v>-12.167789135296815</v>
      </c>
      <c r="I1280" s="3">
        <f t="shared" si="645"/>
        <v>549.00476398845785</v>
      </c>
      <c r="P1280" s="3" t="str">
        <f t="shared" si="639"/>
        <v xml:space="preserve"> </v>
      </c>
      <c r="Q1280" s="3" t="str">
        <f t="shared" si="622"/>
        <v xml:space="preserve"> </v>
      </c>
      <c r="R1280" s="3" t="str">
        <f t="shared" si="623"/>
        <v xml:space="preserve"> </v>
      </c>
      <c r="S1280" s="3" t="str">
        <f t="shared" si="624"/>
        <v xml:space="preserve"> </v>
      </c>
      <c r="T1280" s="3" t="str">
        <f t="shared" si="625"/>
        <v xml:space="preserve"> </v>
      </c>
      <c r="U1280" s="3" t="str">
        <f t="shared" si="626"/>
        <v xml:space="preserve"> </v>
      </c>
      <c r="V1280" s="3" t="str">
        <f t="shared" si="627"/>
        <v xml:space="preserve"> </v>
      </c>
      <c r="W1280" s="3" t="str">
        <f t="shared" si="628"/>
        <v xml:space="preserve"> </v>
      </c>
      <c r="X1280" s="3" t="str">
        <f t="shared" si="629"/>
        <v xml:space="preserve"> </v>
      </c>
      <c r="Y1280" s="3">
        <f t="shared" si="630"/>
        <v>0</v>
      </c>
      <c r="AA1280" s="16" t="str">
        <f t="shared" si="631"/>
        <v>UprStage</v>
      </c>
      <c r="AC1280" s="3">
        <f t="shared" si="632"/>
        <v>2.3982428571428556</v>
      </c>
      <c r="AD1280" s="3">
        <f t="shared" si="633"/>
        <v>19.801588161411491</v>
      </c>
      <c r="AE1280" s="3">
        <f t="shared" si="634"/>
        <v>2.4246571428571926</v>
      </c>
      <c r="AF1280" s="3">
        <f t="shared" si="636"/>
        <v>11.455876646353975</v>
      </c>
      <c r="AH1280" s="28">
        <f t="shared" si="637"/>
        <v>0.26300000000000001</v>
      </c>
      <c r="AI1280" s="28">
        <f t="shared" si="638"/>
        <v>2.5446900494077322E-4</v>
      </c>
      <c r="AJ1280" s="40">
        <f t="shared" si="635"/>
        <v>1.1455876646353974E-2</v>
      </c>
      <c r="AK1280" s="28"/>
      <c r="AM1280" s="14">
        <f>Rho_Coef0+Rho_Coef1*Solution!I1280+Rho_Coef2*Solution!I1280^2</f>
        <v>0.94836375405269691</v>
      </c>
      <c r="AO1280" s="3" t="str">
        <f t="shared" si="616"/>
        <v xml:space="preserve"> </v>
      </c>
      <c r="AP1280" s="3" t="str">
        <f t="shared" si="617"/>
        <v xml:space="preserve"> </v>
      </c>
      <c r="AQ1280" s="3" t="str">
        <f t="shared" si="618"/>
        <v xml:space="preserve"> </v>
      </c>
      <c r="AR1280" s="3" t="str">
        <f t="shared" si="619"/>
        <v xml:space="preserve"> </v>
      </c>
    </row>
    <row r="1281" spans="1:44">
      <c r="A1281" s="3">
        <f t="shared" si="620"/>
        <v>12.779999999999772</v>
      </c>
      <c r="B1281" s="3">
        <f t="shared" si="640"/>
        <v>0</v>
      </c>
      <c r="C1281" s="3">
        <f t="shared" si="641"/>
        <v>4.8229000000000486</v>
      </c>
      <c r="D1281" s="14">
        <f t="shared" si="621"/>
        <v>6.0842522043420251E-3</v>
      </c>
      <c r="E1281" s="14">
        <f t="shared" si="642"/>
        <v>-0.1123437727139672</v>
      </c>
      <c r="F1281" s="14">
        <f t="shared" si="643"/>
        <v>-0.10625952050962517</v>
      </c>
      <c r="G1281" s="3">
        <f t="shared" si="615"/>
        <v>-9.2755468472545104</v>
      </c>
      <c r="H1281" s="3">
        <f t="shared" si="644"/>
        <v>-12.260624789623966</v>
      </c>
      <c r="I1281" s="3">
        <f t="shared" si="645"/>
        <v>548.8826223197625</v>
      </c>
      <c r="P1281" s="3" t="str">
        <f t="shared" si="639"/>
        <v xml:space="preserve"> </v>
      </c>
      <c r="Q1281" s="3" t="str">
        <f t="shared" si="622"/>
        <v xml:space="preserve"> </v>
      </c>
      <c r="R1281" s="3" t="str">
        <f t="shared" si="623"/>
        <v xml:space="preserve"> </v>
      </c>
      <c r="S1281" s="3" t="str">
        <f t="shared" si="624"/>
        <v xml:space="preserve"> </v>
      </c>
      <c r="T1281" s="3" t="str">
        <f t="shared" si="625"/>
        <v xml:space="preserve"> </v>
      </c>
      <c r="U1281" s="3" t="str">
        <f t="shared" si="626"/>
        <v xml:space="preserve"> </v>
      </c>
      <c r="V1281" s="3" t="str">
        <f t="shared" si="627"/>
        <v xml:space="preserve"> </v>
      </c>
      <c r="W1281" s="3" t="str">
        <f t="shared" si="628"/>
        <v xml:space="preserve"> </v>
      </c>
      <c r="X1281" s="3" t="str">
        <f t="shared" si="629"/>
        <v xml:space="preserve"> </v>
      </c>
      <c r="Y1281" s="3">
        <f t="shared" si="630"/>
        <v>0</v>
      </c>
      <c r="AA1281" s="16" t="str">
        <f t="shared" si="631"/>
        <v>UprStage</v>
      </c>
      <c r="AC1281" s="3">
        <f t="shared" si="632"/>
        <v>2.3982428571428556</v>
      </c>
      <c r="AD1281" s="3">
        <f t="shared" si="633"/>
        <v>19.801588161411491</v>
      </c>
      <c r="AE1281" s="3">
        <f t="shared" si="634"/>
        <v>2.4246571428571926</v>
      </c>
      <c r="AF1281" s="3">
        <f t="shared" si="636"/>
        <v>11.455876646353975</v>
      </c>
      <c r="AH1281" s="28">
        <f t="shared" si="637"/>
        <v>0.26300000000000001</v>
      </c>
      <c r="AI1281" s="28">
        <f t="shared" si="638"/>
        <v>2.5446900494077322E-4</v>
      </c>
      <c r="AJ1281" s="40">
        <f t="shared" si="635"/>
        <v>1.1455876646353974E-2</v>
      </c>
      <c r="AK1281" s="28"/>
      <c r="AM1281" s="14">
        <f>Rho_Coef0+Rho_Coef1*Solution!I1281+Rho_Coef2*Solution!I1281^2</f>
        <v>0.94837501636115484</v>
      </c>
      <c r="AO1281" s="3" t="str">
        <f t="shared" si="616"/>
        <v xml:space="preserve"> </v>
      </c>
      <c r="AP1281" s="3" t="str">
        <f t="shared" si="617"/>
        <v xml:space="preserve"> </v>
      </c>
      <c r="AQ1281" s="3" t="str">
        <f t="shared" si="618"/>
        <v xml:space="preserve"> </v>
      </c>
      <c r="AR1281" s="3" t="str">
        <f t="shared" si="619"/>
        <v xml:space="preserve"> </v>
      </c>
    </row>
    <row r="1282" spans="1:44">
      <c r="A1282" s="3">
        <f t="shared" si="620"/>
        <v>12.789999999999772</v>
      </c>
      <c r="B1282" s="3">
        <f t="shared" si="640"/>
        <v>0</v>
      </c>
      <c r="C1282" s="3">
        <f t="shared" si="641"/>
        <v>4.8229000000000486</v>
      </c>
      <c r="D1282" s="14">
        <f t="shared" si="621"/>
        <v>6.1767323301605706E-3</v>
      </c>
      <c r="E1282" s="14">
        <f t="shared" si="642"/>
        <v>-0.1123437727139672</v>
      </c>
      <c r="F1282" s="14">
        <f t="shared" si="643"/>
        <v>-0.10616704038380663</v>
      </c>
      <c r="G1282" s="3">
        <f t="shared" si="615"/>
        <v>-9.2674741236495493</v>
      </c>
      <c r="H1282" s="3">
        <f t="shared" si="644"/>
        <v>-12.353380258096511</v>
      </c>
      <c r="I1282" s="3">
        <f t="shared" si="645"/>
        <v>548.75955269816006</v>
      </c>
      <c r="P1282" s="3" t="str">
        <f t="shared" si="639"/>
        <v xml:space="preserve"> </v>
      </c>
      <c r="Q1282" s="3" t="str">
        <f t="shared" si="622"/>
        <v xml:space="preserve"> </v>
      </c>
      <c r="R1282" s="3" t="str">
        <f t="shared" si="623"/>
        <v xml:space="preserve"> </v>
      </c>
      <c r="S1282" s="3" t="str">
        <f t="shared" si="624"/>
        <v xml:space="preserve"> </v>
      </c>
      <c r="T1282" s="3" t="str">
        <f t="shared" si="625"/>
        <v xml:space="preserve"> </v>
      </c>
      <c r="U1282" s="3" t="str">
        <f t="shared" si="626"/>
        <v xml:space="preserve"> </v>
      </c>
      <c r="V1282" s="3" t="str">
        <f t="shared" si="627"/>
        <v xml:space="preserve"> </v>
      </c>
      <c r="W1282" s="3" t="str">
        <f t="shared" si="628"/>
        <v xml:space="preserve"> </v>
      </c>
      <c r="X1282" s="3" t="str">
        <f t="shared" si="629"/>
        <v xml:space="preserve"> </v>
      </c>
      <c r="Y1282" s="3">
        <f t="shared" si="630"/>
        <v>0</v>
      </c>
      <c r="AA1282" s="16" t="str">
        <f t="shared" si="631"/>
        <v>UprStage</v>
      </c>
      <c r="AC1282" s="3">
        <f t="shared" si="632"/>
        <v>2.3982428571428556</v>
      </c>
      <c r="AD1282" s="3">
        <f t="shared" si="633"/>
        <v>19.801588161411491</v>
      </c>
      <c r="AE1282" s="3">
        <f t="shared" si="634"/>
        <v>2.4246571428571926</v>
      </c>
      <c r="AF1282" s="3">
        <f t="shared" si="636"/>
        <v>11.455876646353975</v>
      </c>
      <c r="AH1282" s="28">
        <f t="shared" si="637"/>
        <v>0.26300000000000001</v>
      </c>
      <c r="AI1282" s="28">
        <f t="shared" si="638"/>
        <v>2.5446900494077322E-4</v>
      </c>
      <c r="AJ1282" s="40">
        <f t="shared" si="635"/>
        <v>1.1455876646353974E-2</v>
      </c>
      <c r="AK1282" s="28"/>
      <c r="AM1282" s="14">
        <f>Rho_Coef0+Rho_Coef1*Solution!I1282+Rho_Coef2*Solution!I1282^2</f>
        <v>0.94838636433597312</v>
      </c>
      <c r="AO1282" s="3" t="str">
        <f t="shared" si="616"/>
        <v xml:space="preserve"> </v>
      </c>
      <c r="AP1282" s="3" t="str">
        <f t="shared" si="617"/>
        <v xml:space="preserve"> </v>
      </c>
      <c r="AQ1282" s="3" t="str">
        <f t="shared" si="618"/>
        <v xml:space="preserve"> </v>
      </c>
      <c r="AR1282" s="3" t="str">
        <f t="shared" si="619"/>
        <v xml:space="preserve"> </v>
      </c>
    </row>
    <row r="1283" spans="1:44">
      <c r="A1283" s="3">
        <f t="shared" si="620"/>
        <v>12.799999999999772</v>
      </c>
      <c r="B1283" s="3">
        <f t="shared" si="640"/>
        <v>0</v>
      </c>
      <c r="C1283" s="3">
        <f t="shared" si="641"/>
        <v>4.8229000000000486</v>
      </c>
      <c r="D1283" s="14">
        <f t="shared" si="621"/>
        <v>6.2698303507560602E-3</v>
      </c>
      <c r="E1283" s="14">
        <f t="shared" si="642"/>
        <v>-0.1123437727139672</v>
      </c>
      <c r="F1283" s="14">
        <f t="shared" si="643"/>
        <v>-0.10607394236321113</v>
      </c>
      <c r="G1283" s="3">
        <f t="shared" ref="G1283:G1346" si="646">F1283/AJ1283</f>
        <v>-9.259347463118063</v>
      </c>
      <c r="H1283" s="3">
        <f t="shared" si="644"/>
        <v>-12.446054999333006</v>
      </c>
      <c r="I1283" s="3">
        <f t="shared" si="645"/>
        <v>548.63555592820592</v>
      </c>
      <c r="P1283" s="3" t="str">
        <f t="shared" si="639"/>
        <v xml:space="preserve"> </v>
      </c>
      <c r="Q1283" s="3" t="str">
        <f t="shared" si="622"/>
        <v xml:space="preserve"> </v>
      </c>
      <c r="R1283" s="3" t="str">
        <f t="shared" si="623"/>
        <v xml:space="preserve"> </v>
      </c>
      <c r="S1283" s="3" t="str">
        <f t="shared" si="624"/>
        <v xml:space="preserve"> </v>
      </c>
      <c r="T1283" s="3" t="str">
        <f t="shared" si="625"/>
        <v xml:space="preserve"> </v>
      </c>
      <c r="U1283" s="3" t="str">
        <f t="shared" si="626"/>
        <v xml:space="preserve"> </v>
      </c>
      <c r="V1283" s="3" t="str">
        <f t="shared" si="627"/>
        <v xml:space="preserve"> </v>
      </c>
      <c r="W1283" s="3" t="str">
        <f t="shared" si="628"/>
        <v xml:space="preserve"> </v>
      </c>
      <c r="X1283" s="3" t="str">
        <f t="shared" si="629"/>
        <v xml:space="preserve"> </v>
      </c>
      <c r="Y1283" s="3">
        <f t="shared" si="630"/>
        <v>0</v>
      </c>
      <c r="AA1283" s="16" t="str">
        <f t="shared" si="631"/>
        <v>UprStage</v>
      </c>
      <c r="AC1283" s="3">
        <f t="shared" si="632"/>
        <v>2.3982428571428556</v>
      </c>
      <c r="AD1283" s="3">
        <f t="shared" si="633"/>
        <v>19.801588161411491</v>
      </c>
      <c r="AE1283" s="3">
        <f t="shared" si="634"/>
        <v>2.4246571428571926</v>
      </c>
      <c r="AF1283" s="3">
        <f t="shared" si="636"/>
        <v>11.455876646353975</v>
      </c>
      <c r="AH1283" s="28">
        <f t="shared" si="637"/>
        <v>0.26300000000000001</v>
      </c>
      <c r="AI1283" s="28">
        <f t="shared" si="638"/>
        <v>2.5446900494077322E-4</v>
      </c>
      <c r="AJ1283" s="40">
        <f t="shared" si="635"/>
        <v>1.1455876646353974E-2</v>
      </c>
      <c r="AK1283" s="28"/>
      <c r="AM1283" s="14">
        <f>Rho_Coef0+Rho_Coef1*Solution!I1283+Rho_Coef2*Solution!I1283^2</f>
        <v>0.94839779790529566</v>
      </c>
      <c r="AO1283" s="3" t="str">
        <f t="shared" ref="AO1283:AO1346" si="647">IF(ABS($A1283-$L$7)&lt;0.5*DeltaT,$H1283," ")</f>
        <v xml:space="preserve"> </v>
      </c>
      <c r="AP1283" s="3" t="str">
        <f t="shared" ref="AP1283:AP1346" si="648">IF(ABS($A1283-$L$7)&lt;0.5*DeltaT,$I1283," ")</f>
        <v xml:space="preserve"> </v>
      </c>
      <c r="AQ1283" s="3" t="str">
        <f t="shared" ref="AQ1283:AQ1346" si="649">IF(ABS($A1283-$L$9)&lt;0.5*DeltaT,$H1283," ")</f>
        <v xml:space="preserve"> </v>
      </c>
      <c r="AR1283" s="3" t="str">
        <f t="shared" ref="AR1283:AR1346" si="650">IF(ABS($A1283-$L$9)&lt;0.5*DeltaT,$I1283," ")</f>
        <v xml:space="preserve"> </v>
      </c>
    </row>
    <row r="1284" spans="1:44">
      <c r="A1284" s="3">
        <f t="shared" ref="A1284:A1347" si="651">A1283+DeltaT</f>
        <v>12.809999999999771</v>
      </c>
      <c r="B1284" s="3">
        <f t="shared" si="640"/>
        <v>0</v>
      </c>
      <c r="C1284" s="3">
        <f t="shared" si="641"/>
        <v>4.8229000000000486</v>
      </c>
      <c r="D1284" s="14">
        <f t="shared" ref="D1284:D1347" si="652">-SIGN(H1284)*(0.5*(Rho*AM1283)*H1284^2*AH1284*AI1284)</f>
        <v>6.3635439485635152E-3</v>
      </c>
      <c r="E1284" s="14">
        <f t="shared" si="642"/>
        <v>-0.1123437727139672</v>
      </c>
      <c r="F1284" s="14">
        <f t="shared" si="643"/>
        <v>-0.10598022876540368</v>
      </c>
      <c r="G1284" s="3">
        <f t="shared" si="646"/>
        <v>-9.2511670679636442</v>
      </c>
      <c r="H1284" s="3">
        <f t="shared" si="644"/>
        <v>-12.538648473964187</v>
      </c>
      <c r="I1284" s="3">
        <f t="shared" si="645"/>
        <v>548.5106328198591</v>
      </c>
      <c r="P1284" s="3" t="str">
        <f t="shared" si="639"/>
        <v xml:space="preserve"> </v>
      </c>
      <c r="Q1284" s="3" t="str">
        <f t="shared" ref="Q1284:Q1345" si="653">IF(($A1284&gt;$L$4)*AND($A1284&lt;=$L$5),$M$4+($A1284-$L$4)*$N$4," ")</f>
        <v xml:space="preserve"> </v>
      </c>
      <c r="R1284" s="3" t="str">
        <f t="shared" ref="R1284:R1345" si="654">IF(($A1284&gt;$L$5)*AND($A1284&lt;=$L$6),$M$5+($A1284-$L$5)*$N$5," ")</f>
        <v xml:space="preserve"> </v>
      </c>
      <c r="S1284" s="3" t="str">
        <f t="shared" ref="S1284:S1345" si="655">IF(($A1284&gt;$L$6)*AND($A1284&lt;=$L$7),$M$6+($A1284-$L$6)*$N$6," ")</f>
        <v xml:space="preserve"> </v>
      </c>
      <c r="T1284" s="3" t="str">
        <f t="shared" ref="T1284:T1345" si="656">IF(($A1284&gt;$L$7)*AND($A1284&lt;=$L$9),0," ")</f>
        <v xml:space="preserve"> </v>
      </c>
      <c r="U1284" s="3" t="str">
        <f t="shared" ref="U1284:U1345" si="657">IF(($A1284&gt;$L$9)*AND($A1284&lt;=$L$10),$M$9+($A1284-$L$9)*$N$9," ")</f>
        <v xml:space="preserve"> </v>
      </c>
      <c r="V1284" s="3" t="str">
        <f t="shared" ref="V1284:V1345" si="658">IF(($A1284&gt;$L$10)*AND($A1284&lt;=$L$11),$M$10+($A1284-$L$10)*$N$10," ")</f>
        <v xml:space="preserve"> </v>
      </c>
      <c r="W1284" s="3" t="str">
        <f t="shared" ref="W1284:W1345" si="659">IF(($A1284&gt;$L$11)*AND($A1284&lt;=$L$12),$M$11+($A1284-$L$11)*$N$11," ")</f>
        <v xml:space="preserve"> </v>
      </c>
      <c r="X1284" s="3" t="str">
        <f t="shared" ref="X1284:X1345" si="660">IF(($A1284&gt;$L$12)*AND($A1284&lt;=$L$13),$M$12+($A1284-$L$12)*$N$12," ")</f>
        <v xml:space="preserve"> </v>
      </c>
      <c r="Y1284" s="3">
        <f t="shared" ref="Y1284:Y1345" si="661">IF(($A1284&gt;$L$13),0," ")</f>
        <v>0</v>
      </c>
      <c r="AA1284" s="16" t="str">
        <f t="shared" ref="AA1284:AA1347" si="662">IF($A1284&lt;$L$7,"Booster","UprStage")</f>
        <v>UprStage</v>
      </c>
      <c r="AC1284" s="3">
        <f t="shared" ref="AC1284:AC1347" si="663">IF($AA1284="Booster",AC1283+AVERAGE($B1283:$B1284)*DeltaT,AC1283)</f>
        <v>2.3982428571428556</v>
      </c>
      <c r="AD1284" s="3">
        <f t="shared" ref="AD1284:AD1347" si="664">$M$33+$M$34-$M$45*$AC1284</f>
        <v>19.801588161411491</v>
      </c>
      <c r="AE1284" s="3">
        <f t="shared" ref="AE1284:AE1347" si="665">IF($AA1284="UprStage",AE1283+AVERAGE($B1283:$B1284)*DeltaT,AE1283)</f>
        <v>2.4246571428571926</v>
      </c>
      <c r="AF1284" s="3">
        <f t="shared" si="636"/>
        <v>11.455876646353975</v>
      </c>
      <c r="AH1284" s="28">
        <f t="shared" si="637"/>
        <v>0.26300000000000001</v>
      </c>
      <c r="AI1284" s="28">
        <f t="shared" si="638"/>
        <v>2.5446900494077322E-4</v>
      </c>
      <c r="AJ1284" s="40">
        <f t="shared" ref="AJ1284:AJ1347" si="666">IF($AA1284="Booster",AD1284+AF1284,AF1284)/1000</f>
        <v>1.1455876646353974E-2</v>
      </c>
      <c r="AK1284" s="28"/>
      <c r="AM1284" s="14">
        <f>Rho_Coef0+Rho_Coef1*Solution!I1284+Rho_Coef2*Solution!I1284^2</f>
        <v>0.9484093169967831</v>
      </c>
      <c r="AO1284" s="3" t="str">
        <f t="shared" si="647"/>
        <v xml:space="preserve"> </v>
      </c>
      <c r="AP1284" s="3" t="str">
        <f t="shared" si="648"/>
        <v xml:space="preserve"> </v>
      </c>
      <c r="AQ1284" s="3" t="str">
        <f t="shared" si="649"/>
        <v xml:space="preserve"> </v>
      </c>
      <c r="AR1284" s="3" t="str">
        <f t="shared" si="650"/>
        <v xml:space="preserve"> </v>
      </c>
    </row>
    <row r="1285" spans="1:44">
      <c r="A1285" s="3">
        <f t="shared" si="651"/>
        <v>12.819999999999771</v>
      </c>
      <c r="B1285" s="3">
        <f t="shared" si="640"/>
        <v>0</v>
      </c>
      <c r="C1285" s="3">
        <f t="shared" si="641"/>
        <v>4.8229000000000486</v>
      </c>
      <c r="D1285" s="14">
        <f t="shared" si="652"/>
        <v>6.4578707936982244E-3</v>
      </c>
      <c r="E1285" s="14">
        <f t="shared" si="642"/>
        <v>-0.1123437727139672</v>
      </c>
      <c r="F1285" s="14">
        <f t="shared" si="643"/>
        <v>-0.10588590192026898</v>
      </c>
      <c r="G1285" s="3">
        <f t="shared" si="646"/>
        <v>-9.24293314156529</v>
      </c>
      <c r="H1285" s="3">
        <f t="shared" si="644"/>
        <v>-12.631160144643824</v>
      </c>
      <c r="I1285" s="3">
        <f t="shared" si="645"/>
        <v>548.38478418846228</v>
      </c>
      <c r="P1285" s="3" t="str">
        <f t="shared" si="639"/>
        <v xml:space="preserve"> </v>
      </c>
      <c r="Q1285" s="3" t="str">
        <f t="shared" si="653"/>
        <v xml:space="preserve"> </v>
      </c>
      <c r="R1285" s="3" t="str">
        <f t="shared" si="654"/>
        <v xml:space="preserve"> </v>
      </c>
      <c r="S1285" s="3" t="str">
        <f t="shared" si="655"/>
        <v xml:space="preserve"> </v>
      </c>
      <c r="T1285" s="3" t="str">
        <f t="shared" si="656"/>
        <v xml:space="preserve"> </v>
      </c>
      <c r="U1285" s="3" t="str">
        <f t="shared" si="657"/>
        <v xml:space="preserve"> </v>
      </c>
      <c r="V1285" s="3" t="str">
        <f t="shared" si="658"/>
        <v xml:space="preserve"> </v>
      </c>
      <c r="W1285" s="3" t="str">
        <f t="shared" si="659"/>
        <v xml:space="preserve"> </v>
      </c>
      <c r="X1285" s="3" t="str">
        <f t="shared" si="660"/>
        <v xml:space="preserve"> </v>
      </c>
      <c r="Y1285" s="3">
        <f t="shared" si="661"/>
        <v>0</v>
      </c>
      <c r="AA1285" s="16" t="str">
        <f t="shared" si="662"/>
        <v>UprStage</v>
      </c>
      <c r="AC1285" s="3">
        <f t="shared" si="663"/>
        <v>2.3982428571428556</v>
      </c>
      <c r="AD1285" s="3">
        <f t="shared" si="664"/>
        <v>19.801588161411491</v>
      </c>
      <c r="AE1285" s="3">
        <f t="shared" si="665"/>
        <v>2.4246571428571926</v>
      </c>
      <c r="AF1285" s="3">
        <f t="shared" ref="AF1285:AF1348" si="667">$M$31+$M$32-$M$41*$AE1285</f>
        <v>11.455876646353975</v>
      </c>
      <c r="AH1285" s="28">
        <f t="shared" ref="AH1285:AH1348" si="668">IF($AA1285="Booster",$M$28,$M$21)</f>
        <v>0.26300000000000001</v>
      </c>
      <c r="AI1285" s="28">
        <f t="shared" ref="AI1285:AI1348" si="669">IF($AA1285="Booster",M$27,M$20)</f>
        <v>2.5446900494077322E-4</v>
      </c>
      <c r="AJ1285" s="40">
        <f t="shared" si="666"/>
        <v>1.1455876646353974E-2</v>
      </c>
      <c r="AK1285" s="28"/>
      <c r="AM1285" s="14">
        <f>Rho_Coef0+Rho_Coef1*Solution!I1285+Rho_Coef2*Solution!I1285^2</f>
        <v>0.94842092153761404</v>
      </c>
      <c r="AO1285" s="3" t="str">
        <f t="shared" si="647"/>
        <v xml:space="preserve"> </v>
      </c>
      <c r="AP1285" s="3" t="str">
        <f t="shared" si="648"/>
        <v xml:space="preserve"> </v>
      </c>
      <c r="AQ1285" s="3" t="str">
        <f t="shared" si="649"/>
        <v xml:space="preserve"> </v>
      </c>
      <c r="AR1285" s="3" t="str">
        <f t="shared" si="650"/>
        <v xml:space="preserve"> </v>
      </c>
    </row>
    <row r="1286" spans="1:44">
      <c r="A1286" s="3">
        <f t="shared" si="651"/>
        <v>12.829999999999771</v>
      </c>
      <c r="B1286" s="3">
        <f t="shared" si="640"/>
        <v>0</v>
      </c>
      <c r="C1286" s="3">
        <f t="shared" si="641"/>
        <v>4.8229000000000486</v>
      </c>
      <c r="D1286" s="14">
        <f t="shared" si="652"/>
        <v>6.5528085440745122E-3</v>
      </c>
      <c r="E1286" s="14">
        <f t="shared" si="642"/>
        <v>-0.1123437727139672</v>
      </c>
      <c r="F1286" s="14">
        <f t="shared" si="643"/>
        <v>-0.10579096416989268</v>
      </c>
      <c r="G1286" s="3">
        <f t="shared" si="646"/>
        <v>-9.2346458883670373</v>
      </c>
      <c r="H1286" s="3">
        <f t="shared" si="644"/>
        <v>-12.723589476059477</v>
      </c>
      <c r="I1286" s="3">
        <f t="shared" si="645"/>
        <v>548.25801085472142</v>
      </c>
      <c r="P1286" s="3" t="str">
        <f t="shared" si="639"/>
        <v xml:space="preserve"> </v>
      </c>
      <c r="Q1286" s="3" t="str">
        <f t="shared" si="653"/>
        <v xml:space="preserve"> </v>
      </c>
      <c r="R1286" s="3" t="str">
        <f t="shared" si="654"/>
        <v xml:space="preserve"> </v>
      </c>
      <c r="S1286" s="3" t="str">
        <f t="shared" si="655"/>
        <v xml:space="preserve"> </v>
      </c>
      <c r="T1286" s="3" t="str">
        <f t="shared" si="656"/>
        <v xml:space="preserve"> </v>
      </c>
      <c r="U1286" s="3" t="str">
        <f t="shared" si="657"/>
        <v xml:space="preserve"> </v>
      </c>
      <c r="V1286" s="3" t="str">
        <f t="shared" si="658"/>
        <v xml:space="preserve"> </v>
      </c>
      <c r="W1286" s="3" t="str">
        <f t="shared" si="659"/>
        <v xml:space="preserve"> </v>
      </c>
      <c r="X1286" s="3" t="str">
        <f t="shared" si="660"/>
        <v xml:space="preserve"> </v>
      </c>
      <c r="Y1286" s="3">
        <f t="shared" si="661"/>
        <v>0</v>
      </c>
      <c r="AA1286" s="16" t="str">
        <f t="shared" si="662"/>
        <v>UprStage</v>
      </c>
      <c r="AC1286" s="3">
        <f t="shared" si="663"/>
        <v>2.3982428571428556</v>
      </c>
      <c r="AD1286" s="3">
        <f t="shared" si="664"/>
        <v>19.801588161411491</v>
      </c>
      <c r="AE1286" s="3">
        <f t="shared" si="665"/>
        <v>2.4246571428571926</v>
      </c>
      <c r="AF1286" s="3">
        <f t="shared" si="667"/>
        <v>11.455876646353975</v>
      </c>
      <c r="AH1286" s="28">
        <f t="shared" si="668"/>
        <v>0.26300000000000001</v>
      </c>
      <c r="AI1286" s="28">
        <f t="shared" si="669"/>
        <v>2.5446900494077322E-4</v>
      </c>
      <c r="AJ1286" s="40">
        <f t="shared" si="666"/>
        <v>1.1455876646353974E-2</v>
      </c>
      <c r="AK1286" s="28"/>
      <c r="AM1286" s="14">
        <f>Rho_Coef0+Rho_Coef1*Solution!I1286+Rho_Coef2*Solution!I1286^2</f>
        <v>0.94843261145448754</v>
      </c>
      <c r="AO1286" s="3" t="str">
        <f t="shared" si="647"/>
        <v xml:space="preserve"> </v>
      </c>
      <c r="AP1286" s="3" t="str">
        <f t="shared" si="648"/>
        <v xml:space="preserve"> </v>
      </c>
      <c r="AQ1286" s="3" t="str">
        <f t="shared" si="649"/>
        <v xml:space="preserve"> </v>
      </c>
      <c r="AR1286" s="3" t="str">
        <f t="shared" si="650"/>
        <v xml:space="preserve"> </v>
      </c>
    </row>
    <row r="1287" spans="1:44">
      <c r="A1287" s="3">
        <f t="shared" si="651"/>
        <v>12.839999999999771</v>
      </c>
      <c r="B1287" s="3">
        <f t="shared" si="640"/>
        <v>0</v>
      </c>
      <c r="C1287" s="3">
        <f t="shared" si="641"/>
        <v>4.8229000000000486</v>
      </c>
      <c r="D1287" s="14">
        <f t="shared" si="652"/>
        <v>6.6483548455249187E-3</v>
      </c>
      <c r="E1287" s="14">
        <f t="shared" si="642"/>
        <v>-0.1123437727139672</v>
      </c>
      <c r="F1287" s="14">
        <f t="shared" si="643"/>
        <v>-0.10569541786844228</v>
      </c>
      <c r="G1287" s="3">
        <f t="shared" si="646"/>
        <v>-9.22630551386756</v>
      </c>
      <c r="H1287" s="3">
        <f t="shared" si="644"/>
        <v>-12.815935934943147</v>
      </c>
      <c r="I1287" s="3">
        <f t="shared" si="645"/>
        <v>548.13031364468509</v>
      </c>
      <c r="P1287" s="3" t="str">
        <f t="shared" si="639"/>
        <v xml:space="preserve"> </v>
      </c>
      <c r="Q1287" s="3" t="str">
        <f t="shared" si="653"/>
        <v xml:space="preserve"> </v>
      </c>
      <c r="R1287" s="3" t="str">
        <f t="shared" si="654"/>
        <v xml:space="preserve"> </v>
      </c>
      <c r="S1287" s="3" t="str">
        <f t="shared" si="655"/>
        <v xml:space="preserve"> </v>
      </c>
      <c r="T1287" s="3" t="str">
        <f t="shared" si="656"/>
        <v xml:space="preserve"> </v>
      </c>
      <c r="U1287" s="3" t="str">
        <f t="shared" si="657"/>
        <v xml:space="preserve"> </v>
      </c>
      <c r="V1287" s="3" t="str">
        <f t="shared" si="658"/>
        <v xml:space="preserve"> </v>
      </c>
      <c r="W1287" s="3" t="str">
        <f t="shared" si="659"/>
        <v xml:space="preserve"> </v>
      </c>
      <c r="X1287" s="3" t="str">
        <f t="shared" si="660"/>
        <v xml:space="preserve"> </v>
      </c>
      <c r="Y1287" s="3">
        <f t="shared" si="661"/>
        <v>0</v>
      </c>
      <c r="AA1287" s="16" t="str">
        <f t="shared" si="662"/>
        <v>UprStage</v>
      </c>
      <c r="AC1287" s="3">
        <f t="shared" si="663"/>
        <v>2.3982428571428556</v>
      </c>
      <c r="AD1287" s="3">
        <f t="shared" si="664"/>
        <v>19.801588161411491</v>
      </c>
      <c r="AE1287" s="3">
        <f t="shared" si="665"/>
        <v>2.4246571428571926</v>
      </c>
      <c r="AF1287" s="3">
        <f t="shared" si="667"/>
        <v>11.455876646353975</v>
      </c>
      <c r="AH1287" s="28">
        <f t="shared" si="668"/>
        <v>0.26300000000000001</v>
      </c>
      <c r="AI1287" s="28">
        <f t="shared" si="669"/>
        <v>2.5446900494077322E-4</v>
      </c>
      <c r="AJ1287" s="40">
        <f t="shared" si="666"/>
        <v>1.1455876646353974E-2</v>
      </c>
      <c r="AK1287" s="28"/>
      <c r="AM1287" s="14">
        <f>Rho_Coef0+Rho_Coef1*Solution!I1287+Rho_Coef2*Solution!I1287^2</f>
        <v>0.94844438667362474</v>
      </c>
      <c r="AO1287" s="3" t="str">
        <f t="shared" si="647"/>
        <v xml:space="preserve"> </v>
      </c>
      <c r="AP1287" s="3" t="str">
        <f t="shared" si="648"/>
        <v xml:space="preserve"> </v>
      </c>
      <c r="AQ1287" s="3" t="str">
        <f t="shared" si="649"/>
        <v xml:space="preserve"> </v>
      </c>
      <c r="AR1287" s="3" t="str">
        <f t="shared" si="650"/>
        <v xml:space="preserve"> </v>
      </c>
    </row>
    <row r="1288" spans="1:44">
      <c r="A1288" s="3">
        <f t="shared" si="651"/>
        <v>12.84999999999977</v>
      </c>
      <c r="B1288" s="3">
        <f t="shared" si="640"/>
        <v>0</v>
      </c>
      <c r="C1288" s="3">
        <f t="shared" si="641"/>
        <v>4.8229000000000486</v>
      </c>
      <c r="D1288" s="14">
        <f t="shared" si="652"/>
        <v>6.7445073319197637E-3</v>
      </c>
      <c r="E1288" s="14">
        <f t="shared" si="642"/>
        <v>-0.1123437727139672</v>
      </c>
      <c r="F1288" s="14">
        <f t="shared" si="643"/>
        <v>-0.10559926538204743</v>
      </c>
      <c r="G1288" s="3">
        <f t="shared" si="646"/>
        <v>-9.2179122246097318</v>
      </c>
      <c r="H1288" s="3">
        <f t="shared" si="644"/>
        <v>-12.908198990081821</v>
      </c>
      <c r="I1288" s="3">
        <f t="shared" si="645"/>
        <v>548.00169338972444</v>
      </c>
      <c r="P1288" s="3" t="str">
        <f t="shared" si="639"/>
        <v xml:space="preserve"> </v>
      </c>
      <c r="Q1288" s="3" t="str">
        <f t="shared" si="653"/>
        <v xml:space="preserve"> </v>
      </c>
      <c r="R1288" s="3" t="str">
        <f t="shared" si="654"/>
        <v xml:space="preserve"> </v>
      </c>
      <c r="S1288" s="3" t="str">
        <f t="shared" si="655"/>
        <v xml:space="preserve"> </v>
      </c>
      <c r="T1288" s="3" t="str">
        <f t="shared" si="656"/>
        <v xml:space="preserve"> </v>
      </c>
      <c r="U1288" s="3" t="str">
        <f t="shared" si="657"/>
        <v xml:space="preserve"> </v>
      </c>
      <c r="V1288" s="3" t="str">
        <f t="shared" si="658"/>
        <v xml:space="preserve"> </v>
      </c>
      <c r="W1288" s="3" t="str">
        <f t="shared" si="659"/>
        <v xml:space="preserve"> </v>
      </c>
      <c r="X1288" s="3" t="str">
        <f t="shared" si="660"/>
        <v xml:space="preserve"> </v>
      </c>
      <c r="Y1288" s="3">
        <f t="shared" si="661"/>
        <v>0</v>
      </c>
      <c r="AA1288" s="16" t="str">
        <f t="shared" si="662"/>
        <v>UprStage</v>
      </c>
      <c r="AC1288" s="3">
        <f t="shared" si="663"/>
        <v>2.3982428571428556</v>
      </c>
      <c r="AD1288" s="3">
        <f t="shared" si="664"/>
        <v>19.801588161411491</v>
      </c>
      <c r="AE1288" s="3">
        <f t="shared" si="665"/>
        <v>2.4246571428571926</v>
      </c>
      <c r="AF1288" s="3">
        <f t="shared" si="667"/>
        <v>11.455876646353975</v>
      </c>
      <c r="AH1288" s="28">
        <f t="shared" si="668"/>
        <v>0.26300000000000001</v>
      </c>
      <c r="AI1288" s="28">
        <f t="shared" si="669"/>
        <v>2.5446900494077322E-4</v>
      </c>
      <c r="AJ1288" s="40">
        <f t="shared" si="666"/>
        <v>1.1455876646353974E-2</v>
      </c>
      <c r="AK1288" s="28"/>
      <c r="AM1288" s="14">
        <f>Rho_Coef0+Rho_Coef1*Solution!I1288+Rho_Coef2*Solution!I1288^2</f>
        <v>0.94845624712077015</v>
      </c>
      <c r="AO1288" s="3" t="str">
        <f t="shared" si="647"/>
        <v xml:space="preserve"> </v>
      </c>
      <c r="AP1288" s="3" t="str">
        <f t="shared" si="648"/>
        <v xml:space="preserve"> </v>
      </c>
      <c r="AQ1288" s="3" t="str">
        <f t="shared" si="649"/>
        <v xml:space="preserve"> </v>
      </c>
      <c r="AR1288" s="3" t="str">
        <f t="shared" si="650"/>
        <v xml:space="preserve"> </v>
      </c>
    </row>
    <row r="1289" spans="1:44">
      <c r="A1289" s="3">
        <f t="shared" si="651"/>
        <v>12.85999999999977</v>
      </c>
      <c r="B1289" s="3">
        <f t="shared" si="640"/>
        <v>0</v>
      </c>
      <c r="C1289" s="3">
        <f t="shared" si="641"/>
        <v>4.8229000000000486</v>
      </c>
      <c r="D1289" s="14">
        <f t="shared" si="652"/>
        <v>6.8412636252870836E-3</v>
      </c>
      <c r="E1289" s="14">
        <f t="shared" si="642"/>
        <v>-0.1123437727139672</v>
      </c>
      <c r="F1289" s="14">
        <f t="shared" si="643"/>
        <v>-0.10550250908868011</v>
      </c>
      <c r="G1289" s="3">
        <f t="shared" si="646"/>
        <v>-9.2094662281701556</v>
      </c>
      <c r="H1289" s="3">
        <f t="shared" si="644"/>
        <v>-13.000378112327919</v>
      </c>
      <c r="I1289" s="3">
        <f t="shared" si="645"/>
        <v>547.87215092651229</v>
      </c>
      <c r="P1289" s="3" t="str">
        <f t="shared" si="639"/>
        <v xml:space="preserve"> </v>
      </c>
      <c r="Q1289" s="3" t="str">
        <f t="shared" si="653"/>
        <v xml:space="preserve"> </v>
      </c>
      <c r="R1289" s="3" t="str">
        <f t="shared" si="654"/>
        <v xml:space="preserve"> </v>
      </c>
      <c r="S1289" s="3" t="str">
        <f t="shared" si="655"/>
        <v xml:space="preserve"> </v>
      </c>
      <c r="T1289" s="3" t="str">
        <f t="shared" si="656"/>
        <v xml:space="preserve"> </v>
      </c>
      <c r="U1289" s="3" t="str">
        <f t="shared" si="657"/>
        <v xml:space="preserve"> </v>
      </c>
      <c r="V1289" s="3" t="str">
        <f t="shared" si="658"/>
        <v xml:space="preserve"> </v>
      </c>
      <c r="W1289" s="3" t="str">
        <f t="shared" si="659"/>
        <v xml:space="preserve"> </v>
      </c>
      <c r="X1289" s="3" t="str">
        <f t="shared" si="660"/>
        <v xml:space="preserve"> </v>
      </c>
      <c r="Y1289" s="3">
        <f t="shared" si="661"/>
        <v>0</v>
      </c>
      <c r="AA1289" s="16" t="str">
        <f t="shared" si="662"/>
        <v>UprStage</v>
      </c>
      <c r="AC1289" s="3">
        <f t="shared" si="663"/>
        <v>2.3982428571428556</v>
      </c>
      <c r="AD1289" s="3">
        <f t="shared" si="664"/>
        <v>19.801588161411491</v>
      </c>
      <c r="AE1289" s="3">
        <f t="shared" si="665"/>
        <v>2.4246571428571926</v>
      </c>
      <c r="AF1289" s="3">
        <f t="shared" si="667"/>
        <v>11.455876646353975</v>
      </c>
      <c r="AH1289" s="28">
        <f t="shared" si="668"/>
        <v>0.26300000000000001</v>
      </c>
      <c r="AI1289" s="28">
        <f t="shared" si="669"/>
        <v>2.5446900494077322E-4</v>
      </c>
      <c r="AJ1289" s="40">
        <f t="shared" si="666"/>
        <v>1.1455876646353974E-2</v>
      </c>
      <c r="AK1289" s="28"/>
      <c r="AM1289" s="14">
        <f>Rho_Coef0+Rho_Coef1*Solution!I1289+Rho_Coef2*Solution!I1289^2</f>
        <v>0.94846819272119431</v>
      </c>
      <c r="AO1289" s="3" t="str">
        <f t="shared" si="647"/>
        <v xml:space="preserve"> </v>
      </c>
      <c r="AP1289" s="3" t="str">
        <f t="shared" si="648"/>
        <v xml:space="preserve"> </v>
      </c>
      <c r="AQ1289" s="3" t="str">
        <f t="shared" si="649"/>
        <v xml:space="preserve"> </v>
      </c>
      <c r="AR1289" s="3" t="str">
        <f t="shared" si="650"/>
        <v xml:space="preserve"> </v>
      </c>
    </row>
    <row r="1290" spans="1:44">
      <c r="A1290" s="3">
        <f t="shared" si="651"/>
        <v>12.86999999999977</v>
      </c>
      <c r="B1290" s="3">
        <f t="shared" si="640"/>
        <v>0</v>
      </c>
      <c r="C1290" s="3">
        <f t="shared" si="641"/>
        <v>4.8229000000000486</v>
      </c>
      <c r="D1290" s="14">
        <f t="shared" si="652"/>
        <v>6.9386213359329436E-3</v>
      </c>
      <c r="E1290" s="14">
        <f t="shared" si="642"/>
        <v>-0.1123437727139672</v>
      </c>
      <c r="F1290" s="14">
        <f t="shared" si="643"/>
        <v>-0.10540515137803426</v>
      </c>
      <c r="G1290" s="3">
        <f t="shared" si="646"/>
        <v>-9.2009677331486657</v>
      </c>
      <c r="H1290" s="3">
        <f t="shared" si="644"/>
        <v>-13.09247277460962</v>
      </c>
      <c r="I1290" s="3">
        <f t="shared" si="645"/>
        <v>547.74168709700234</v>
      </c>
      <c r="P1290" s="3" t="str">
        <f t="shared" si="639"/>
        <v xml:space="preserve"> </v>
      </c>
      <c r="Q1290" s="3" t="str">
        <f t="shared" si="653"/>
        <v xml:space="preserve"> </v>
      </c>
      <c r="R1290" s="3" t="str">
        <f t="shared" si="654"/>
        <v xml:space="preserve"> </v>
      </c>
      <c r="S1290" s="3" t="str">
        <f t="shared" si="655"/>
        <v xml:space="preserve"> </v>
      </c>
      <c r="T1290" s="3" t="str">
        <f t="shared" si="656"/>
        <v xml:space="preserve"> </v>
      </c>
      <c r="U1290" s="3" t="str">
        <f t="shared" si="657"/>
        <v xml:space="preserve"> </v>
      </c>
      <c r="V1290" s="3" t="str">
        <f t="shared" si="658"/>
        <v xml:space="preserve"> </v>
      </c>
      <c r="W1290" s="3" t="str">
        <f t="shared" si="659"/>
        <v xml:space="preserve"> </v>
      </c>
      <c r="X1290" s="3" t="str">
        <f t="shared" si="660"/>
        <v xml:space="preserve"> </v>
      </c>
      <c r="Y1290" s="3">
        <f t="shared" si="661"/>
        <v>0</v>
      </c>
      <c r="AA1290" s="16" t="str">
        <f t="shared" si="662"/>
        <v>UprStage</v>
      </c>
      <c r="AC1290" s="3">
        <f t="shared" si="663"/>
        <v>2.3982428571428556</v>
      </c>
      <c r="AD1290" s="3">
        <f t="shared" si="664"/>
        <v>19.801588161411491</v>
      </c>
      <c r="AE1290" s="3">
        <f t="shared" si="665"/>
        <v>2.4246571428571926</v>
      </c>
      <c r="AF1290" s="3">
        <f t="shared" si="667"/>
        <v>11.455876646353975</v>
      </c>
      <c r="AH1290" s="28">
        <f t="shared" si="668"/>
        <v>0.26300000000000001</v>
      </c>
      <c r="AI1290" s="28">
        <f t="shared" si="669"/>
        <v>2.5446900494077322E-4</v>
      </c>
      <c r="AJ1290" s="40">
        <f t="shared" si="666"/>
        <v>1.1455876646353974E-2</v>
      </c>
      <c r="AK1290" s="28"/>
      <c r="AM1290" s="14">
        <f>Rho_Coef0+Rho_Coef1*Solution!I1290+Rho_Coef2*Solution!I1290^2</f>
        <v>0.94848022339969484</v>
      </c>
      <c r="AO1290" s="3" t="str">
        <f t="shared" si="647"/>
        <v xml:space="preserve"> </v>
      </c>
      <c r="AP1290" s="3" t="str">
        <f t="shared" si="648"/>
        <v xml:space="preserve"> </v>
      </c>
      <c r="AQ1290" s="3" t="str">
        <f t="shared" si="649"/>
        <v xml:space="preserve"> </v>
      </c>
      <c r="AR1290" s="3" t="str">
        <f t="shared" si="650"/>
        <v xml:space="preserve"> </v>
      </c>
    </row>
    <row r="1291" spans="1:44">
      <c r="A1291" s="3">
        <f t="shared" si="651"/>
        <v>12.87999999999977</v>
      </c>
      <c r="B1291" s="3">
        <f t="shared" si="640"/>
        <v>0</v>
      </c>
      <c r="C1291" s="3">
        <f t="shared" si="641"/>
        <v>4.8229000000000486</v>
      </c>
      <c r="D1291" s="14">
        <f t="shared" si="652"/>
        <v>7.0365780625621108E-3</v>
      </c>
      <c r="E1291" s="14">
        <f t="shared" si="642"/>
        <v>-0.1123437727139672</v>
      </c>
      <c r="F1291" s="14">
        <f t="shared" si="643"/>
        <v>-0.10530719465140509</v>
      </c>
      <c r="G1291" s="3">
        <f t="shared" si="646"/>
        <v>-9.1924169491577832</v>
      </c>
      <c r="H1291" s="3">
        <f t="shared" si="644"/>
        <v>-13.184482451941106</v>
      </c>
      <c r="I1291" s="3">
        <f t="shared" si="645"/>
        <v>547.6103027484088</v>
      </c>
      <c r="P1291" s="3" t="str">
        <f t="shared" si="639"/>
        <v xml:space="preserve"> </v>
      </c>
      <c r="Q1291" s="3" t="str">
        <f t="shared" si="653"/>
        <v xml:space="preserve"> </v>
      </c>
      <c r="R1291" s="3" t="str">
        <f t="shared" si="654"/>
        <v xml:space="preserve"> </v>
      </c>
      <c r="S1291" s="3" t="str">
        <f t="shared" si="655"/>
        <v xml:space="preserve"> </v>
      </c>
      <c r="T1291" s="3" t="str">
        <f t="shared" si="656"/>
        <v xml:space="preserve"> </v>
      </c>
      <c r="U1291" s="3" t="str">
        <f t="shared" si="657"/>
        <v xml:space="preserve"> </v>
      </c>
      <c r="V1291" s="3" t="str">
        <f t="shared" si="658"/>
        <v xml:space="preserve"> </v>
      </c>
      <c r="W1291" s="3" t="str">
        <f t="shared" si="659"/>
        <v xml:space="preserve"> </v>
      </c>
      <c r="X1291" s="3" t="str">
        <f t="shared" si="660"/>
        <v xml:space="preserve"> </v>
      </c>
      <c r="Y1291" s="3">
        <f t="shared" si="661"/>
        <v>0</v>
      </c>
      <c r="AA1291" s="16" t="str">
        <f t="shared" si="662"/>
        <v>UprStage</v>
      </c>
      <c r="AC1291" s="3">
        <f t="shared" si="663"/>
        <v>2.3982428571428556</v>
      </c>
      <c r="AD1291" s="3">
        <f t="shared" si="664"/>
        <v>19.801588161411491</v>
      </c>
      <c r="AE1291" s="3">
        <f t="shared" si="665"/>
        <v>2.4246571428571926</v>
      </c>
      <c r="AF1291" s="3">
        <f t="shared" si="667"/>
        <v>11.455876646353975</v>
      </c>
      <c r="AH1291" s="28">
        <f t="shared" si="668"/>
        <v>0.26300000000000001</v>
      </c>
      <c r="AI1291" s="28">
        <f t="shared" si="669"/>
        <v>2.5446900494077322E-4</v>
      </c>
      <c r="AJ1291" s="40">
        <f t="shared" si="666"/>
        <v>1.1455876646353974E-2</v>
      </c>
      <c r="AK1291" s="28"/>
      <c r="AM1291" s="14">
        <f>Rho_Coef0+Rho_Coef1*Solution!I1291+Rho_Coef2*Solution!I1291^2</f>
        <v>0.94849233908059893</v>
      </c>
      <c r="AO1291" s="3" t="str">
        <f t="shared" si="647"/>
        <v xml:space="preserve"> </v>
      </c>
      <c r="AP1291" s="3" t="str">
        <f t="shared" si="648"/>
        <v xml:space="preserve"> </v>
      </c>
      <c r="AQ1291" s="3" t="str">
        <f t="shared" si="649"/>
        <v xml:space="preserve"> </v>
      </c>
      <c r="AR1291" s="3" t="str">
        <f t="shared" si="650"/>
        <v xml:space="preserve"> </v>
      </c>
    </row>
    <row r="1292" spans="1:44">
      <c r="A1292" s="3">
        <f t="shared" si="651"/>
        <v>12.88999999999977</v>
      </c>
      <c r="B1292" s="3">
        <f t="shared" si="640"/>
        <v>0</v>
      </c>
      <c r="C1292" s="3">
        <f t="shared" si="641"/>
        <v>4.8229000000000486</v>
      </c>
      <c r="D1292" s="14">
        <f t="shared" si="652"/>
        <v>7.1351313923990727E-3</v>
      </c>
      <c r="E1292" s="14">
        <f t="shared" si="642"/>
        <v>-0.1123437727139672</v>
      </c>
      <c r="F1292" s="14">
        <f t="shared" si="643"/>
        <v>-0.10520864132156812</v>
      </c>
      <c r="G1292" s="3">
        <f t="shared" si="646"/>
        <v>-9.1838140868121645</v>
      </c>
      <c r="H1292" s="3">
        <f t="shared" si="644"/>
        <v>-13.276406621432685</v>
      </c>
      <c r="I1292" s="3">
        <f t="shared" si="645"/>
        <v>547.47799873318513</v>
      </c>
      <c r="P1292" s="3" t="str">
        <f t="shared" si="639"/>
        <v xml:space="preserve"> </v>
      </c>
      <c r="Q1292" s="3" t="str">
        <f t="shared" si="653"/>
        <v xml:space="preserve"> </v>
      </c>
      <c r="R1292" s="3" t="str">
        <f t="shared" si="654"/>
        <v xml:space="preserve"> </v>
      </c>
      <c r="S1292" s="3" t="str">
        <f t="shared" si="655"/>
        <v xml:space="preserve"> </v>
      </c>
      <c r="T1292" s="3" t="str">
        <f t="shared" si="656"/>
        <v xml:space="preserve"> </v>
      </c>
      <c r="U1292" s="3" t="str">
        <f t="shared" si="657"/>
        <v xml:space="preserve"> </v>
      </c>
      <c r="V1292" s="3" t="str">
        <f t="shared" si="658"/>
        <v xml:space="preserve"> </v>
      </c>
      <c r="W1292" s="3" t="str">
        <f t="shared" si="659"/>
        <v xml:space="preserve"> </v>
      </c>
      <c r="X1292" s="3" t="str">
        <f t="shared" si="660"/>
        <v xml:space="preserve"> </v>
      </c>
      <c r="Y1292" s="3">
        <f t="shared" si="661"/>
        <v>0</v>
      </c>
      <c r="AA1292" s="16" t="str">
        <f t="shared" si="662"/>
        <v>UprStage</v>
      </c>
      <c r="AC1292" s="3">
        <f t="shared" si="663"/>
        <v>2.3982428571428556</v>
      </c>
      <c r="AD1292" s="3">
        <f t="shared" si="664"/>
        <v>19.801588161411491</v>
      </c>
      <c r="AE1292" s="3">
        <f t="shared" si="665"/>
        <v>2.4246571428571926</v>
      </c>
      <c r="AF1292" s="3">
        <f t="shared" si="667"/>
        <v>11.455876646353975</v>
      </c>
      <c r="AH1292" s="28">
        <f t="shared" si="668"/>
        <v>0.26300000000000001</v>
      </c>
      <c r="AI1292" s="28">
        <f t="shared" si="669"/>
        <v>2.5446900494077322E-4</v>
      </c>
      <c r="AJ1292" s="40">
        <f t="shared" si="666"/>
        <v>1.1455876646353974E-2</v>
      </c>
      <c r="AK1292" s="28"/>
      <c r="AM1292" s="14">
        <f>Rho_Coef0+Rho_Coef1*Solution!I1292+Rho_Coef2*Solution!I1292^2</f>
        <v>0.94850453968776449</v>
      </c>
      <c r="AO1292" s="3" t="str">
        <f t="shared" si="647"/>
        <v xml:space="preserve"> </v>
      </c>
      <c r="AP1292" s="3" t="str">
        <f t="shared" si="648"/>
        <v xml:space="preserve"> </v>
      </c>
      <c r="AQ1292" s="3" t="str">
        <f t="shared" si="649"/>
        <v xml:space="preserve"> </v>
      </c>
      <c r="AR1292" s="3" t="str">
        <f t="shared" si="650"/>
        <v xml:space="preserve"> </v>
      </c>
    </row>
    <row r="1293" spans="1:44">
      <c r="A1293" s="3">
        <f t="shared" si="651"/>
        <v>12.899999999999769</v>
      </c>
      <c r="B1293" s="3">
        <f t="shared" si="640"/>
        <v>0</v>
      </c>
      <c r="C1293" s="3">
        <f t="shared" si="641"/>
        <v>4.8229000000000486</v>
      </c>
      <c r="D1293" s="14">
        <f t="shared" si="652"/>
        <v>7.2342789013093876E-3</v>
      </c>
      <c r="E1293" s="14">
        <f t="shared" si="642"/>
        <v>-0.1123437727139672</v>
      </c>
      <c r="F1293" s="14">
        <f t="shared" si="643"/>
        <v>-0.10510949381265781</v>
      </c>
      <c r="G1293" s="3">
        <f t="shared" si="646"/>
        <v>-9.1751593577180035</v>
      </c>
      <c r="H1293" s="3">
        <f t="shared" si="644"/>
        <v>-13.368244762300806</v>
      </c>
      <c r="I1293" s="3">
        <f t="shared" si="645"/>
        <v>547.34477590900292</v>
      </c>
      <c r="P1293" s="3" t="str">
        <f t="shared" ref="P1293:P1354" si="670">IF($A1293&lt;$L$4,$M$3+($A1293-$L$3)*$N$3," ")</f>
        <v xml:space="preserve"> </v>
      </c>
      <c r="Q1293" s="3" t="str">
        <f t="shared" si="653"/>
        <v xml:space="preserve"> </v>
      </c>
      <c r="R1293" s="3" t="str">
        <f t="shared" si="654"/>
        <v xml:space="preserve"> </v>
      </c>
      <c r="S1293" s="3" t="str">
        <f t="shared" si="655"/>
        <v xml:space="preserve"> </v>
      </c>
      <c r="T1293" s="3" t="str">
        <f t="shared" si="656"/>
        <v xml:space="preserve"> </v>
      </c>
      <c r="U1293" s="3" t="str">
        <f t="shared" si="657"/>
        <v xml:space="preserve"> </v>
      </c>
      <c r="V1293" s="3" t="str">
        <f t="shared" si="658"/>
        <v xml:space="preserve"> </v>
      </c>
      <c r="W1293" s="3" t="str">
        <f t="shared" si="659"/>
        <v xml:space="preserve"> </v>
      </c>
      <c r="X1293" s="3" t="str">
        <f t="shared" si="660"/>
        <v xml:space="preserve"> </v>
      </c>
      <c r="Y1293" s="3">
        <f t="shared" si="661"/>
        <v>0</v>
      </c>
      <c r="AA1293" s="16" t="str">
        <f t="shared" si="662"/>
        <v>UprStage</v>
      </c>
      <c r="AC1293" s="3">
        <f t="shared" si="663"/>
        <v>2.3982428571428556</v>
      </c>
      <c r="AD1293" s="3">
        <f t="shared" si="664"/>
        <v>19.801588161411491</v>
      </c>
      <c r="AE1293" s="3">
        <f t="shared" si="665"/>
        <v>2.4246571428571926</v>
      </c>
      <c r="AF1293" s="3">
        <f t="shared" si="667"/>
        <v>11.455876646353975</v>
      </c>
      <c r="AH1293" s="28">
        <f t="shared" si="668"/>
        <v>0.26300000000000001</v>
      </c>
      <c r="AI1293" s="28">
        <f t="shared" si="669"/>
        <v>2.5446900494077322E-4</v>
      </c>
      <c r="AJ1293" s="40">
        <f t="shared" si="666"/>
        <v>1.1455876646353974E-2</v>
      </c>
      <c r="AK1293" s="28"/>
      <c r="AM1293" s="14">
        <f>Rho_Coef0+Rho_Coef1*Solution!I1293+Rho_Coef2*Solution!I1293^2</f>
        <v>0.94851682514458302</v>
      </c>
      <c r="AO1293" s="3" t="str">
        <f t="shared" si="647"/>
        <v xml:space="preserve"> </v>
      </c>
      <c r="AP1293" s="3" t="str">
        <f t="shared" si="648"/>
        <v xml:space="preserve"> </v>
      </c>
      <c r="AQ1293" s="3" t="str">
        <f t="shared" si="649"/>
        <v xml:space="preserve"> </v>
      </c>
      <c r="AR1293" s="3" t="str">
        <f t="shared" si="650"/>
        <v xml:space="preserve"> </v>
      </c>
    </row>
    <row r="1294" spans="1:44">
      <c r="A1294" s="3">
        <f t="shared" si="651"/>
        <v>12.909999999999769</v>
      </c>
      <c r="B1294" s="3">
        <f t="shared" si="640"/>
        <v>0</v>
      </c>
      <c r="C1294" s="3">
        <f t="shared" si="641"/>
        <v>4.8229000000000486</v>
      </c>
      <c r="D1294" s="14">
        <f t="shared" si="652"/>
        <v>7.3340181539213864E-3</v>
      </c>
      <c r="E1294" s="14">
        <f t="shared" si="642"/>
        <v>-0.1123437727139672</v>
      </c>
      <c r="F1294" s="14">
        <f t="shared" si="643"/>
        <v>-0.10500975456004581</v>
      </c>
      <c r="G1294" s="3">
        <f t="shared" si="646"/>
        <v>-9.1664529744624073</v>
      </c>
      <c r="H1294" s="3">
        <f t="shared" si="644"/>
        <v>-13.459996355877987</v>
      </c>
      <c r="I1294" s="3">
        <f t="shared" si="645"/>
        <v>547.21063513873128</v>
      </c>
      <c r="P1294" s="3" t="str">
        <f t="shared" si="670"/>
        <v xml:space="preserve"> </v>
      </c>
      <c r="Q1294" s="3" t="str">
        <f t="shared" si="653"/>
        <v xml:space="preserve"> </v>
      </c>
      <c r="R1294" s="3" t="str">
        <f t="shared" si="654"/>
        <v xml:space="preserve"> </v>
      </c>
      <c r="S1294" s="3" t="str">
        <f t="shared" si="655"/>
        <v xml:space="preserve"> </v>
      </c>
      <c r="T1294" s="3" t="str">
        <f t="shared" si="656"/>
        <v xml:space="preserve"> </v>
      </c>
      <c r="U1294" s="3" t="str">
        <f t="shared" si="657"/>
        <v xml:space="preserve"> </v>
      </c>
      <c r="V1294" s="3" t="str">
        <f t="shared" si="658"/>
        <v xml:space="preserve"> </v>
      </c>
      <c r="W1294" s="3" t="str">
        <f t="shared" si="659"/>
        <v xml:space="preserve"> </v>
      </c>
      <c r="X1294" s="3" t="str">
        <f t="shared" si="660"/>
        <v xml:space="preserve"> </v>
      </c>
      <c r="Y1294" s="3">
        <f t="shared" si="661"/>
        <v>0</v>
      </c>
      <c r="AA1294" s="16" t="str">
        <f t="shared" si="662"/>
        <v>UprStage</v>
      </c>
      <c r="AC1294" s="3">
        <f t="shared" si="663"/>
        <v>2.3982428571428556</v>
      </c>
      <c r="AD1294" s="3">
        <f t="shared" si="664"/>
        <v>19.801588161411491</v>
      </c>
      <c r="AE1294" s="3">
        <f t="shared" si="665"/>
        <v>2.4246571428571926</v>
      </c>
      <c r="AF1294" s="3">
        <f t="shared" si="667"/>
        <v>11.455876646353975</v>
      </c>
      <c r="AH1294" s="28">
        <f t="shared" si="668"/>
        <v>0.26300000000000001</v>
      </c>
      <c r="AI1294" s="28">
        <f t="shared" si="669"/>
        <v>2.5446900494077322E-4</v>
      </c>
      <c r="AJ1294" s="40">
        <f t="shared" si="666"/>
        <v>1.1455876646353974E-2</v>
      </c>
      <c r="AK1294" s="28"/>
      <c r="AM1294" s="14">
        <f>Rho_Coef0+Rho_Coef1*Solution!I1294+Rho_Coef2*Solution!I1294^2</f>
        <v>0.94852919537398017</v>
      </c>
      <c r="AO1294" s="3" t="str">
        <f t="shared" si="647"/>
        <v xml:space="preserve"> </v>
      </c>
      <c r="AP1294" s="3" t="str">
        <f t="shared" si="648"/>
        <v xml:space="preserve"> </v>
      </c>
      <c r="AQ1294" s="3" t="str">
        <f t="shared" si="649"/>
        <v xml:space="preserve"> </v>
      </c>
      <c r="AR1294" s="3" t="str">
        <f t="shared" si="650"/>
        <v xml:space="preserve"> </v>
      </c>
    </row>
    <row r="1295" spans="1:44">
      <c r="A1295" s="3">
        <f t="shared" si="651"/>
        <v>12.919999999999769</v>
      </c>
      <c r="B1295" s="3">
        <f t="shared" si="640"/>
        <v>0</v>
      </c>
      <c r="C1295" s="3">
        <f t="shared" si="641"/>
        <v>4.8229000000000486</v>
      </c>
      <c r="D1295" s="14">
        <f t="shared" si="652"/>
        <v>7.4343467037481575E-3</v>
      </c>
      <c r="E1295" s="14">
        <f t="shared" si="642"/>
        <v>-0.1123437727139672</v>
      </c>
      <c r="F1295" s="14">
        <f t="shared" si="643"/>
        <v>-0.10490942601021905</v>
      </c>
      <c r="G1295" s="3">
        <f t="shared" si="646"/>
        <v>-9.1576951506027466</v>
      </c>
      <c r="H1295" s="3">
        <f t="shared" si="644"/>
        <v>-13.551660885622612</v>
      </c>
      <c r="I1295" s="3">
        <f t="shared" si="645"/>
        <v>547.07557729041491</v>
      </c>
      <c r="P1295" s="3" t="str">
        <f t="shared" si="670"/>
        <v xml:space="preserve"> </v>
      </c>
      <c r="Q1295" s="3" t="str">
        <f t="shared" si="653"/>
        <v xml:space="preserve"> </v>
      </c>
      <c r="R1295" s="3" t="str">
        <f t="shared" si="654"/>
        <v xml:space="preserve"> </v>
      </c>
      <c r="S1295" s="3" t="str">
        <f t="shared" si="655"/>
        <v xml:space="preserve"> </v>
      </c>
      <c r="T1295" s="3" t="str">
        <f t="shared" si="656"/>
        <v xml:space="preserve"> </v>
      </c>
      <c r="U1295" s="3" t="str">
        <f t="shared" si="657"/>
        <v xml:space="preserve"> </v>
      </c>
      <c r="V1295" s="3" t="str">
        <f t="shared" si="658"/>
        <v xml:space="preserve"> </v>
      </c>
      <c r="W1295" s="3" t="str">
        <f t="shared" si="659"/>
        <v xml:space="preserve"> </v>
      </c>
      <c r="X1295" s="3" t="str">
        <f t="shared" si="660"/>
        <v xml:space="preserve"> </v>
      </c>
      <c r="Y1295" s="3">
        <f t="shared" si="661"/>
        <v>0</v>
      </c>
      <c r="AA1295" s="16" t="str">
        <f t="shared" si="662"/>
        <v>UprStage</v>
      </c>
      <c r="AC1295" s="3">
        <f t="shared" si="663"/>
        <v>2.3982428571428556</v>
      </c>
      <c r="AD1295" s="3">
        <f t="shared" si="664"/>
        <v>19.801588161411491</v>
      </c>
      <c r="AE1295" s="3">
        <f t="shared" si="665"/>
        <v>2.4246571428571926</v>
      </c>
      <c r="AF1295" s="3">
        <f t="shared" si="667"/>
        <v>11.455876646353975</v>
      </c>
      <c r="AH1295" s="28">
        <f t="shared" si="668"/>
        <v>0.26300000000000001</v>
      </c>
      <c r="AI1295" s="28">
        <f t="shared" si="669"/>
        <v>2.5446900494077322E-4</v>
      </c>
      <c r="AJ1295" s="40">
        <f t="shared" si="666"/>
        <v>1.1455876646353974E-2</v>
      </c>
      <c r="AK1295" s="28"/>
      <c r="AM1295" s="14">
        <f>Rho_Coef0+Rho_Coef1*Solution!I1295+Rho_Coef2*Solution!I1295^2</f>
        <v>0.94854165029841875</v>
      </c>
      <c r="AO1295" s="3" t="str">
        <f t="shared" si="647"/>
        <v xml:space="preserve"> </v>
      </c>
      <c r="AP1295" s="3" t="str">
        <f t="shared" si="648"/>
        <v xml:space="preserve"> </v>
      </c>
      <c r="AQ1295" s="3" t="str">
        <f t="shared" si="649"/>
        <v xml:space="preserve"> </v>
      </c>
      <c r="AR1295" s="3" t="str">
        <f t="shared" si="650"/>
        <v xml:space="preserve"> </v>
      </c>
    </row>
    <row r="1296" spans="1:44">
      <c r="A1296" s="3">
        <f t="shared" si="651"/>
        <v>12.929999999999769</v>
      </c>
      <c r="B1296" s="3">
        <f t="shared" si="640"/>
        <v>0</v>
      </c>
      <c r="C1296" s="3">
        <f t="shared" si="641"/>
        <v>4.8229000000000486</v>
      </c>
      <c r="D1296" s="14">
        <f t="shared" si="652"/>
        <v>7.5352620933098816E-3</v>
      </c>
      <c r="E1296" s="14">
        <f t="shared" si="642"/>
        <v>-0.1123437727139672</v>
      </c>
      <c r="F1296" s="14">
        <f t="shared" si="643"/>
        <v>-0.10480851062065732</v>
      </c>
      <c r="G1296" s="3">
        <f t="shared" si="646"/>
        <v>-9.1488861006559805</v>
      </c>
      <c r="H1296" s="3">
        <f t="shared" si="644"/>
        <v>-13.643237837128639</v>
      </c>
      <c r="I1296" s="3">
        <f t="shared" si="645"/>
        <v>546.93960323725355</v>
      </c>
      <c r="P1296" s="3" t="str">
        <f t="shared" si="670"/>
        <v xml:space="preserve"> </v>
      </c>
      <c r="Q1296" s="3" t="str">
        <f t="shared" si="653"/>
        <v xml:space="preserve"> </v>
      </c>
      <c r="R1296" s="3" t="str">
        <f t="shared" si="654"/>
        <v xml:space="preserve"> </v>
      </c>
      <c r="S1296" s="3" t="str">
        <f t="shared" si="655"/>
        <v xml:space="preserve"> </v>
      </c>
      <c r="T1296" s="3" t="str">
        <f t="shared" si="656"/>
        <v xml:space="preserve"> </v>
      </c>
      <c r="U1296" s="3" t="str">
        <f t="shared" si="657"/>
        <v xml:space="preserve"> </v>
      </c>
      <c r="V1296" s="3" t="str">
        <f t="shared" si="658"/>
        <v xml:space="preserve"> </v>
      </c>
      <c r="W1296" s="3" t="str">
        <f t="shared" si="659"/>
        <v xml:space="preserve"> </v>
      </c>
      <c r="X1296" s="3" t="str">
        <f t="shared" si="660"/>
        <v xml:space="preserve"> </v>
      </c>
      <c r="Y1296" s="3">
        <f t="shared" si="661"/>
        <v>0</v>
      </c>
      <c r="AA1296" s="16" t="str">
        <f t="shared" si="662"/>
        <v>UprStage</v>
      </c>
      <c r="AC1296" s="3">
        <f t="shared" si="663"/>
        <v>2.3982428571428556</v>
      </c>
      <c r="AD1296" s="3">
        <f t="shared" si="664"/>
        <v>19.801588161411491</v>
      </c>
      <c r="AE1296" s="3">
        <f t="shared" si="665"/>
        <v>2.4246571428571926</v>
      </c>
      <c r="AF1296" s="3">
        <f t="shared" si="667"/>
        <v>11.455876646353975</v>
      </c>
      <c r="AH1296" s="28">
        <f t="shared" si="668"/>
        <v>0.26300000000000001</v>
      </c>
      <c r="AI1296" s="28">
        <f t="shared" si="669"/>
        <v>2.5446900494077322E-4</v>
      </c>
      <c r="AJ1296" s="40">
        <f t="shared" si="666"/>
        <v>1.1455876646353974E-2</v>
      </c>
      <c r="AK1296" s="28"/>
      <c r="AM1296" s="14">
        <f>Rho_Coef0+Rho_Coef1*Solution!I1296+Rho_Coef2*Solution!I1296^2</f>
        <v>0.94855418983990025</v>
      </c>
      <c r="AO1296" s="3" t="str">
        <f t="shared" si="647"/>
        <v xml:space="preserve"> </v>
      </c>
      <c r="AP1296" s="3" t="str">
        <f t="shared" si="648"/>
        <v xml:space="preserve"> </v>
      </c>
      <c r="AQ1296" s="3" t="str">
        <f t="shared" si="649"/>
        <v xml:space="preserve"> </v>
      </c>
      <c r="AR1296" s="3" t="str">
        <f t="shared" si="650"/>
        <v xml:space="preserve"> </v>
      </c>
    </row>
    <row r="1297" spans="1:44">
      <c r="A1297" s="3">
        <f t="shared" si="651"/>
        <v>12.939999999999769</v>
      </c>
      <c r="B1297" s="3">
        <f t="shared" si="640"/>
        <v>0</v>
      </c>
      <c r="C1297" s="3">
        <f t="shared" si="641"/>
        <v>4.8229000000000486</v>
      </c>
      <c r="D1297" s="14">
        <f t="shared" si="652"/>
        <v>7.6367618542564309E-3</v>
      </c>
      <c r="E1297" s="14">
        <f t="shared" si="642"/>
        <v>-0.1123437727139672</v>
      </c>
      <c r="F1297" s="14">
        <f t="shared" si="643"/>
        <v>-0.10470701085971076</v>
      </c>
      <c r="G1297" s="3">
        <f t="shared" si="646"/>
        <v>-9.1400260400879514</v>
      </c>
      <c r="H1297" s="3">
        <f t="shared" si="644"/>
        <v>-13.7347266981352</v>
      </c>
      <c r="I1297" s="3">
        <f t="shared" si="645"/>
        <v>546.80271385758022</v>
      </c>
      <c r="P1297" s="3" t="str">
        <f t="shared" si="670"/>
        <v xml:space="preserve"> </v>
      </c>
      <c r="Q1297" s="3" t="str">
        <f t="shared" si="653"/>
        <v xml:space="preserve"> </v>
      </c>
      <c r="R1297" s="3" t="str">
        <f t="shared" si="654"/>
        <v xml:space="preserve"> </v>
      </c>
      <c r="S1297" s="3" t="str">
        <f t="shared" si="655"/>
        <v xml:space="preserve"> </v>
      </c>
      <c r="T1297" s="3" t="str">
        <f t="shared" si="656"/>
        <v xml:space="preserve"> </v>
      </c>
      <c r="U1297" s="3" t="str">
        <f t="shared" si="657"/>
        <v xml:space="preserve"> </v>
      </c>
      <c r="V1297" s="3" t="str">
        <f t="shared" si="658"/>
        <v xml:space="preserve"> </v>
      </c>
      <c r="W1297" s="3" t="str">
        <f t="shared" si="659"/>
        <v xml:space="preserve"> </v>
      </c>
      <c r="X1297" s="3" t="str">
        <f t="shared" si="660"/>
        <v xml:space="preserve"> </v>
      </c>
      <c r="Y1297" s="3">
        <f t="shared" si="661"/>
        <v>0</v>
      </c>
      <c r="AA1297" s="16" t="str">
        <f t="shared" si="662"/>
        <v>UprStage</v>
      </c>
      <c r="AC1297" s="3">
        <f t="shared" si="663"/>
        <v>2.3982428571428556</v>
      </c>
      <c r="AD1297" s="3">
        <f t="shared" si="664"/>
        <v>19.801588161411491</v>
      </c>
      <c r="AE1297" s="3">
        <f t="shared" si="665"/>
        <v>2.4246571428571926</v>
      </c>
      <c r="AF1297" s="3">
        <f t="shared" si="667"/>
        <v>11.455876646353975</v>
      </c>
      <c r="AH1297" s="28">
        <f t="shared" si="668"/>
        <v>0.26300000000000001</v>
      </c>
      <c r="AI1297" s="28">
        <f t="shared" si="669"/>
        <v>2.5446900494077322E-4</v>
      </c>
      <c r="AJ1297" s="40">
        <f t="shared" si="666"/>
        <v>1.1455876646353974E-2</v>
      </c>
      <c r="AK1297" s="28"/>
      <c r="AM1297" s="14">
        <f>Rho_Coef0+Rho_Coef1*Solution!I1297+Rho_Coef2*Solution!I1297^2</f>
        <v>0.94856681391996645</v>
      </c>
      <c r="AO1297" s="3" t="str">
        <f t="shared" si="647"/>
        <v xml:space="preserve"> </v>
      </c>
      <c r="AP1297" s="3" t="str">
        <f t="shared" si="648"/>
        <v xml:space="preserve"> </v>
      </c>
      <c r="AQ1297" s="3" t="str">
        <f t="shared" si="649"/>
        <v xml:space="preserve"> </v>
      </c>
      <c r="AR1297" s="3" t="str">
        <f t="shared" si="650"/>
        <v xml:space="preserve"> </v>
      </c>
    </row>
    <row r="1298" spans="1:44">
      <c r="A1298" s="3">
        <f t="shared" si="651"/>
        <v>12.949999999999768</v>
      </c>
      <c r="B1298" s="3">
        <f t="shared" si="640"/>
        <v>0</v>
      </c>
      <c r="C1298" s="3">
        <f t="shared" si="641"/>
        <v>4.8229000000000486</v>
      </c>
      <c r="D1298" s="14">
        <f t="shared" si="652"/>
        <v>7.738843507490276E-3</v>
      </c>
      <c r="E1298" s="14">
        <f t="shared" si="642"/>
        <v>-0.1123437727139672</v>
      </c>
      <c r="F1298" s="14">
        <f t="shared" si="643"/>
        <v>-0.10460492920647692</v>
      </c>
      <c r="G1298" s="3">
        <f t="shared" si="646"/>
        <v>-9.1311151853026633</v>
      </c>
      <c r="H1298" s="3">
        <f t="shared" si="644"/>
        <v>-13.826126958536079</v>
      </c>
      <c r="I1298" s="3">
        <f t="shared" si="645"/>
        <v>546.66491003483964</v>
      </c>
      <c r="P1298" s="3" t="str">
        <f t="shared" si="670"/>
        <v xml:space="preserve"> </v>
      </c>
      <c r="Q1298" s="3" t="str">
        <f t="shared" si="653"/>
        <v xml:space="preserve"> </v>
      </c>
      <c r="R1298" s="3" t="str">
        <f t="shared" si="654"/>
        <v xml:space="preserve"> </v>
      </c>
      <c r="S1298" s="3" t="str">
        <f t="shared" si="655"/>
        <v xml:space="preserve"> </v>
      </c>
      <c r="T1298" s="3" t="str">
        <f t="shared" si="656"/>
        <v xml:space="preserve"> </v>
      </c>
      <c r="U1298" s="3" t="str">
        <f t="shared" si="657"/>
        <v xml:space="preserve"> </v>
      </c>
      <c r="V1298" s="3" t="str">
        <f t="shared" si="658"/>
        <v xml:space="preserve"> </v>
      </c>
      <c r="W1298" s="3" t="str">
        <f t="shared" si="659"/>
        <v xml:space="preserve"> </v>
      </c>
      <c r="X1298" s="3" t="str">
        <f t="shared" si="660"/>
        <v xml:space="preserve"> </v>
      </c>
      <c r="Y1298" s="3">
        <f t="shared" si="661"/>
        <v>0</v>
      </c>
      <c r="AA1298" s="16" t="str">
        <f t="shared" si="662"/>
        <v>UprStage</v>
      </c>
      <c r="AC1298" s="3">
        <f t="shared" si="663"/>
        <v>2.3982428571428556</v>
      </c>
      <c r="AD1298" s="3">
        <f t="shared" si="664"/>
        <v>19.801588161411491</v>
      </c>
      <c r="AE1298" s="3">
        <f t="shared" si="665"/>
        <v>2.4246571428571926</v>
      </c>
      <c r="AF1298" s="3">
        <f t="shared" si="667"/>
        <v>11.455876646353975</v>
      </c>
      <c r="AH1298" s="28">
        <f t="shared" si="668"/>
        <v>0.26300000000000001</v>
      </c>
      <c r="AI1298" s="28">
        <f t="shared" si="669"/>
        <v>2.5446900494077322E-4</v>
      </c>
      <c r="AJ1298" s="40">
        <f t="shared" si="666"/>
        <v>1.1455876646353974E-2</v>
      </c>
      <c r="AK1298" s="28"/>
      <c r="AM1298" s="14">
        <f>Rho_Coef0+Rho_Coef1*Solution!I1298+Rho_Coef2*Solution!I1298^2</f>
        <v>0.94857952245970167</v>
      </c>
      <c r="AO1298" s="3" t="str">
        <f t="shared" si="647"/>
        <v xml:space="preserve"> </v>
      </c>
      <c r="AP1298" s="3" t="str">
        <f t="shared" si="648"/>
        <v xml:space="preserve"> </v>
      </c>
      <c r="AQ1298" s="3" t="str">
        <f t="shared" si="649"/>
        <v xml:space="preserve"> </v>
      </c>
      <c r="AR1298" s="3" t="str">
        <f t="shared" si="650"/>
        <v xml:space="preserve"> </v>
      </c>
    </row>
    <row r="1299" spans="1:44">
      <c r="A1299" s="3">
        <f t="shared" si="651"/>
        <v>12.959999999999768</v>
      </c>
      <c r="B1299" s="3">
        <f t="shared" si="640"/>
        <v>0</v>
      </c>
      <c r="C1299" s="3">
        <f t="shared" si="641"/>
        <v>4.8229000000000486</v>
      </c>
      <c r="D1299" s="14">
        <f t="shared" si="652"/>
        <v>7.8415045632896658E-3</v>
      </c>
      <c r="E1299" s="14">
        <f t="shared" si="642"/>
        <v>-0.1123437727139672</v>
      </c>
      <c r="F1299" s="14">
        <f t="shared" si="643"/>
        <v>-0.10450226815067754</v>
      </c>
      <c r="G1299" s="3">
        <f t="shared" si="646"/>
        <v>-9.1221537536315171</v>
      </c>
      <c r="H1299" s="3">
        <f t="shared" si="644"/>
        <v>-13.917438110389106</v>
      </c>
      <c r="I1299" s="3">
        <f t="shared" si="645"/>
        <v>546.52619265756664</v>
      </c>
      <c r="P1299" s="3" t="str">
        <f t="shared" si="670"/>
        <v xml:space="preserve"> </v>
      </c>
      <c r="Q1299" s="3" t="str">
        <f t="shared" si="653"/>
        <v xml:space="preserve"> </v>
      </c>
      <c r="R1299" s="3" t="str">
        <f t="shared" si="654"/>
        <v xml:space="preserve"> </v>
      </c>
      <c r="S1299" s="3" t="str">
        <f t="shared" si="655"/>
        <v xml:space="preserve"> </v>
      </c>
      <c r="T1299" s="3" t="str">
        <f t="shared" si="656"/>
        <v xml:space="preserve"> </v>
      </c>
      <c r="U1299" s="3" t="str">
        <f t="shared" si="657"/>
        <v xml:space="preserve"> </v>
      </c>
      <c r="V1299" s="3" t="str">
        <f t="shared" si="658"/>
        <v xml:space="preserve"> </v>
      </c>
      <c r="W1299" s="3" t="str">
        <f t="shared" si="659"/>
        <v xml:space="preserve"> </v>
      </c>
      <c r="X1299" s="3" t="str">
        <f t="shared" si="660"/>
        <v xml:space="preserve"> </v>
      </c>
      <c r="Y1299" s="3">
        <f t="shared" si="661"/>
        <v>0</v>
      </c>
      <c r="AA1299" s="16" t="str">
        <f t="shared" si="662"/>
        <v>UprStage</v>
      </c>
      <c r="AC1299" s="3">
        <f t="shared" si="663"/>
        <v>2.3982428571428556</v>
      </c>
      <c r="AD1299" s="3">
        <f t="shared" si="664"/>
        <v>19.801588161411491</v>
      </c>
      <c r="AE1299" s="3">
        <f t="shared" si="665"/>
        <v>2.4246571428571926</v>
      </c>
      <c r="AF1299" s="3">
        <f t="shared" si="667"/>
        <v>11.455876646353975</v>
      </c>
      <c r="AH1299" s="28">
        <f t="shared" si="668"/>
        <v>0.26300000000000001</v>
      </c>
      <c r="AI1299" s="28">
        <f t="shared" si="669"/>
        <v>2.5446900494077322E-4</v>
      </c>
      <c r="AJ1299" s="40">
        <f t="shared" si="666"/>
        <v>1.1455876646353974E-2</v>
      </c>
      <c r="AK1299" s="28"/>
      <c r="AM1299" s="14">
        <f>Rho_Coef0+Rho_Coef1*Solution!I1299+Rho_Coef2*Solution!I1299^2</f>
        <v>0.94859231537973443</v>
      </c>
      <c r="AO1299" s="3" t="str">
        <f t="shared" si="647"/>
        <v xml:space="preserve"> </v>
      </c>
      <c r="AP1299" s="3" t="str">
        <f t="shared" si="648"/>
        <v xml:space="preserve"> </v>
      </c>
      <c r="AQ1299" s="3" t="str">
        <f t="shared" si="649"/>
        <v xml:space="preserve"> </v>
      </c>
      <c r="AR1299" s="3" t="str">
        <f t="shared" si="650"/>
        <v xml:space="preserve"> </v>
      </c>
    </row>
    <row r="1300" spans="1:44">
      <c r="A1300" s="3">
        <f t="shared" si="651"/>
        <v>12.969999999999768</v>
      </c>
      <c r="B1300" s="3">
        <f t="shared" si="640"/>
        <v>0</v>
      </c>
      <c r="C1300" s="3">
        <f t="shared" si="641"/>
        <v>4.8229000000000486</v>
      </c>
      <c r="D1300" s="14">
        <f t="shared" si="652"/>
        <v>7.9447425214320758E-3</v>
      </c>
      <c r="E1300" s="14">
        <f t="shared" si="642"/>
        <v>-0.1123437727139672</v>
      </c>
      <c r="F1300" s="14">
        <f t="shared" si="643"/>
        <v>-0.10439903019253513</v>
      </c>
      <c r="G1300" s="3">
        <f t="shared" si="646"/>
        <v>-9.1131419633225441</v>
      </c>
      <c r="H1300" s="3">
        <f t="shared" si="644"/>
        <v>-14.008659647925422</v>
      </c>
      <c r="I1300" s="3">
        <f t="shared" si="645"/>
        <v>546.38656261936455</v>
      </c>
      <c r="P1300" s="3" t="str">
        <f t="shared" si="670"/>
        <v xml:space="preserve"> </v>
      </c>
      <c r="Q1300" s="3" t="str">
        <f t="shared" si="653"/>
        <v xml:space="preserve"> </v>
      </c>
      <c r="R1300" s="3" t="str">
        <f t="shared" si="654"/>
        <v xml:space="preserve"> </v>
      </c>
      <c r="S1300" s="3" t="str">
        <f t="shared" si="655"/>
        <v xml:space="preserve"> </v>
      </c>
      <c r="T1300" s="3" t="str">
        <f t="shared" si="656"/>
        <v xml:space="preserve"> </v>
      </c>
      <c r="U1300" s="3" t="str">
        <f t="shared" si="657"/>
        <v xml:space="preserve"> </v>
      </c>
      <c r="V1300" s="3" t="str">
        <f t="shared" si="658"/>
        <v xml:space="preserve"> </v>
      </c>
      <c r="W1300" s="3" t="str">
        <f t="shared" si="659"/>
        <v xml:space="preserve"> </v>
      </c>
      <c r="X1300" s="3" t="str">
        <f t="shared" si="660"/>
        <v xml:space="preserve"> </v>
      </c>
      <c r="Y1300" s="3">
        <f t="shared" si="661"/>
        <v>0</v>
      </c>
      <c r="AA1300" s="16" t="str">
        <f t="shared" si="662"/>
        <v>UprStage</v>
      </c>
      <c r="AC1300" s="3">
        <f t="shared" si="663"/>
        <v>2.3982428571428556</v>
      </c>
      <c r="AD1300" s="3">
        <f t="shared" si="664"/>
        <v>19.801588161411491</v>
      </c>
      <c r="AE1300" s="3">
        <f t="shared" si="665"/>
        <v>2.4246571428571926</v>
      </c>
      <c r="AF1300" s="3">
        <f t="shared" si="667"/>
        <v>11.455876646353975</v>
      </c>
      <c r="AH1300" s="28">
        <f t="shared" si="668"/>
        <v>0.26300000000000001</v>
      </c>
      <c r="AI1300" s="28">
        <f t="shared" si="669"/>
        <v>2.5446900494077322E-4</v>
      </c>
      <c r="AJ1300" s="40">
        <f t="shared" si="666"/>
        <v>1.1455876646353974E-2</v>
      </c>
      <c r="AK1300" s="28"/>
      <c r="AM1300" s="14">
        <f>Rho_Coef0+Rho_Coef1*Solution!I1300+Rho_Coef2*Solution!I1300^2</f>
        <v>0.94860519260023968</v>
      </c>
      <c r="AO1300" s="3" t="str">
        <f t="shared" si="647"/>
        <v xml:space="preserve"> </v>
      </c>
      <c r="AP1300" s="3" t="str">
        <f t="shared" si="648"/>
        <v xml:space="preserve"> </v>
      </c>
      <c r="AQ1300" s="3" t="str">
        <f t="shared" si="649"/>
        <v xml:space="preserve"> </v>
      </c>
      <c r="AR1300" s="3" t="str">
        <f t="shared" si="650"/>
        <v xml:space="preserve"> </v>
      </c>
    </row>
    <row r="1301" spans="1:44">
      <c r="A1301" s="3">
        <f t="shared" si="651"/>
        <v>12.979999999999768</v>
      </c>
      <c r="B1301" s="3">
        <f t="shared" si="640"/>
        <v>0</v>
      </c>
      <c r="C1301" s="3">
        <f t="shared" si="641"/>
        <v>4.8229000000000486</v>
      </c>
      <c r="D1301" s="14">
        <f t="shared" si="652"/>
        <v>8.0485548713179166E-3</v>
      </c>
      <c r="E1301" s="14">
        <f t="shared" si="642"/>
        <v>-0.1123437727139672</v>
      </c>
      <c r="F1301" s="14">
        <f t="shared" si="643"/>
        <v>-0.10429521784264928</v>
      </c>
      <c r="G1301" s="3">
        <f t="shared" si="646"/>
        <v>-9.1040800335296019</v>
      </c>
      <c r="H1301" s="3">
        <f t="shared" si="644"/>
        <v>-14.099791067558646</v>
      </c>
      <c r="I1301" s="3">
        <f t="shared" si="645"/>
        <v>546.24602081888361</v>
      </c>
      <c r="P1301" s="3" t="str">
        <f t="shared" si="670"/>
        <v xml:space="preserve"> </v>
      </c>
      <c r="Q1301" s="3" t="str">
        <f t="shared" si="653"/>
        <v xml:space="preserve"> </v>
      </c>
      <c r="R1301" s="3" t="str">
        <f t="shared" si="654"/>
        <v xml:space="preserve"> </v>
      </c>
      <c r="S1301" s="3" t="str">
        <f t="shared" si="655"/>
        <v xml:space="preserve"> </v>
      </c>
      <c r="T1301" s="3" t="str">
        <f t="shared" si="656"/>
        <v xml:space="preserve"> </v>
      </c>
      <c r="U1301" s="3" t="str">
        <f t="shared" si="657"/>
        <v xml:space="preserve"> </v>
      </c>
      <c r="V1301" s="3" t="str">
        <f t="shared" si="658"/>
        <v xml:space="preserve"> </v>
      </c>
      <c r="W1301" s="3" t="str">
        <f t="shared" si="659"/>
        <v xml:space="preserve"> </v>
      </c>
      <c r="X1301" s="3" t="str">
        <f t="shared" si="660"/>
        <v xml:space="preserve"> </v>
      </c>
      <c r="Y1301" s="3">
        <f t="shared" si="661"/>
        <v>0</v>
      </c>
      <c r="AA1301" s="16" t="str">
        <f t="shared" si="662"/>
        <v>UprStage</v>
      </c>
      <c r="AC1301" s="3">
        <f t="shared" si="663"/>
        <v>2.3982428571428556</v>
      </c>
      <c r="AD1301" s="3">
        <f t="shared" si="664"/>
        <v>19.801588161411491</v>
      </c>
      <c r="AE1301" s="3">
        <f t="shared" si="665"/>
        <v>2.4246571428571926</v>
      </c>
      <c r="AF1301" s="3">
        <f t="shared" si="667"/>
        <v>11.455876646353975</v>
      </c>
      <c r="AH1301" s="28">
        <f t="shared" si="668"/>
        <v>0.26300000000000001</v>
      </c>
      <c r="AI1301" s="28">
        <f t="shared" si="669"/>
        <v>2.5446900494077322E-4</v>
      </c>
      <c r="AJ1301" s="40">
        <f t="shared" si="666"/>
        <v>1.1455876646353974E-2</v>
      </c>
      <c r="AK1301" s="28"/>
      <c r="AM1301" s="14">
        <f>Rho_Coef0+Rho_Coef1*Solution!I1301+Rho_Coef2*Solution!I1301^2</f>
        <v>0.94861815404094052</v>
      </c>
      <c r="AO1301" s="3" t="str">
        <f t="shared" si="647"/>
        <v xml:space="preserve"> </v>
      </c>
      <c r="AP1301" s="3" t="str">
        <f t="shared" si="648"/>
        <v xml:space="preserve"> </v>
      </c>
      <c r="AQ1301" s="3" t="str">
        <f t="shared" si="649"/>
        <v xml:space="preserve"> </v>
      </c>
      <c r="AR1301" s="3" t="str">
        <f t="shared" si="650"/>
        <v xml:space="preserve"> </v>
      </c>
    </row>
    <row r="1302" spans="1:44">
      <c r="A1302" s="3">
        <f t="shared" si="651"/>
        <v>12.989999999999768</v>
      </c>
      <c r="B1302" s="3">
        <f t="shared" si="640"/>
        <v>0</v>
      </c>
      <c r="C1302" s="3">
        <f t="shared" si="641"/>
        <v>4.8229000000000486</v>
      </c>
      <c r="D1302" s="14">
        <f t="shared" si="652"/>
        <v>8.1529390920945001E-3</v>
      </c>
      <c r="E1302" s="14">
        <f t="shared" si="642"/>
        <v>-0.1123437727139672</v>
      </c>
      <c r="F1302" s="14">
        <f t="shared" si="643"/>
        <v>-0.1041908336218727</v>
      </c>
      <c r="G1302" s="3">
        <f t="shared" si="646"/>
        <v>-9.094968184301564</v>
      </c>
      <c r="H1302" s="3">
        <f t="shared" si="644"/>
        <v>-14.190831867893943</v>
      </c>
      <c r="I1302" s="3">
        <f t="shared" si="645"/>
        <v>546.10456815979887</v>
      </c>
      <c r="P1302" s="3" t="str">
        <f t="shared" si="670"/>
        <v xml:space="preserve"> </v>
      </c>
      <c r="Q1302" s="3" t="str">
        <f t="shared" si="653"/>
        <v xml:space="preserve"> </v>
      </c>
      <c r="R1302" s="3" t="str">
        <f t="shared" si="654"/>
        <v xml:space="preserve"> </v>
      </c>
      <c r="S1302" s="3" t="str">
        <f t="shared" si="655"/>
        <v xml:space="preserve"> </v>
      </c>
      <c r="T1302" s="3" t="str">
        <f t="shared" si="656"/>
        <v xml:space="preserve"> </v>
      </c>
      <c r="U1302" s="3" t="str">
        <f t="shared" si="657"/>
        <v xml:space="preserve"> </v>
      </c>
      <c r="V1302" s="3" t="str">
        <f t="shared" si="658"/>
        <v xml:space="preserve"> </v>
      </c>
      <c r="W1302" s="3" t="str">
        <f t="shared" si="659"/>
        <v xml:space="preserve"> </v>
      </c>
      <c r="X1302" s="3" t="str">
        <f t="shared" si="660"/>
        <v xml:space="preserve"> </v>
      </c>
      <c r="Y1302" s="3">
        <f t="shared" si="661"/>
        <v>0</v>
      </c>
      <c r="AA1302" s="16" t="str">
        <f t="shared" si="662"/>
        <v>UprStage</v>
      </c>
      <c r="AC1302" s="3">
        <f t="shared" si="663"/>
        <v>2.3982428571428556</v>
      </c>
      <c r="AD1302" s="3">
        <f t="shared" si="664"/>
        <v>19.801588161411491</v>
      </c>
      <c r="AE1302" s="3">
        <f t="shared" si="665"/>
        <v>2.4246571428571926</v>
      </c>
      <c r="AF1302" s="3">
        <f t="shared" si="667"/>
        <v>11.455876646353975</v>
      </c>
      <c r="AH1302" s="28">
        <f t="shared" si="668"/>
        <v>0.26300000000000001</v>
      </c>
      <c r="AI1302" s="28">
        <f t="shared" si="669"/>
        <v>2.5446900494077322E-4</v>
      </c>
      <c r="AJ1302" s="40">
        <f t="shared" si="666"/>
        <v>1.1455876646353974E-2</v>
      </c>
      <c r="AK1302" s="28"/>
      <c r="AM1302" s="14">
        <f>Rho_Coef0+Rho_Coef1*Solution!I1302+Rho_Coef2*Solution!I1302^2</f>
        <v>0.94863119962110987</v>
      </c>
      <c r="AO1302" s="3" t="str">
        <f t="shared" si="647"/>
        <v xml:space="preserve"> </v>
      </c>
      <c r="AP1302" s="3" t="str">
        <f t="shared" si="648"/>
        <v xml:space="preserve"> </v>
      </c>
      <c r="AQ1302" s="3" t="str">
        <f t="shared" si="649"/>
        <v xml:space="preserve"> </v>
      </c>
      <c r="AR1302" s="3" t="str">
        <f t="shared" si="650"/>
        <v xml:space="preserve"> </v>
      </c>
    </row>
    <row r="1303" spans="1:44">
      <c r="A1303" s="3">
        <f t="shared" si="651"/>
        <v>12.999999999999767</v>
      </c>
      <c r="B1303" s="3">
        <f t="shared" si="640"/>
        <v>0</v>
      </c>
      <c r="C1303" s="3">
        <f t="shared" si="641"/>
        <v>4.8229000000000486</v>
      </c>
      <c r="D1303" s="14">
        <f t="shared" si="652"/>
        <v>8.2578926527802094E-3</v>
      </c>
      <c r="E1303" s="14">
        <f t="shared" si="642"/>
        <v>-0.1123437727139672</v>
      </c>
      <c r="F1303" s="14">
        <f t="shared" si="643"/>
        <v>-0.10408588006118699</v>
      </c>
      <c r="G1303" s="3">
        <f t="shared" si="646"/>
        <v>-9.0858066365714638</v>
      </c>
      <c r="H1303" s="3">
        <f t="shared" si="644"/>
        <v>-14.281781549736959</v>
      </c>
      <c r="I1303" s="3">
        <f t="shared" si="645"/>
        <v>545.9622055507881</v>
      </c>
      <c r="P1303" s="3" t="str">
        <f t="shared" si="670"/>
        <v xml:space="preserve"> </v>
      </c>
      <c r="Q1303" s="3" t="str">
        <f t="shared" si="653"/>
        <v xml:space="preserve"> </v>
      </c>
      <c r="R1303" s="3" t="str">
        <f t="shared" si="654"/>
        <v xml:space="preserve"> </v>
      </c>
      <c r="S1303" s="3" t="str">
        <f t="shared" si="655"/>
        <v xml:space="preserve"> </v>
      </c>
      <c r="T1303" s="3" t="str">
        <f t="shared" si="656"/>
        <v xml:space="preserve"> </v>
      </c>
      <c r="U1303" s="3" t="str">
        <f t="shared" si="657"/>
        <v xml:space="preserve"> </v>
      </c>
      <c r="V1303" s="3" t="str">
        <f t="shared" si="658"/>
        <v xml:space="preserve"> </v>
      </c>
      <c r="W1303" s="3" t="str">
        <f t="shared" si="659"/>
        <v xml:space="preserve"> </v>
      </c>
      <c r="X1303" s="3" t="str">
        <f t="shared" si="660"/>
        <v xml:space="preserve"> </v>
      </c>
      <c r="Y1303" s="3">
        <f t="shared" si="661"/>
        <v>0</v>
      </c>
      <c r="AA1303" s="16" t="str">
        <f t="shared" si="662"/>
        <v>UprStage</v>
      </c>
      <c r="AC1303" s="3">
        <f t="shared" si="663"/>
        <v>2.3982428571428556</v>
      </c>
      <c r="AD1303" s="3">
        <f t="shared" si="664"/>
        <v>19.801588161411491</v>
      </c>
      <c r="AE1303" s="3">
        <f t="shared" si="665"/>
        <v>2.4246571428571926</v>
      </c>
      <c r="AF1303" s="3">
        <f t="shared" si="667"/>
        <v>11.455876646353975</v>
      </c>
      <c r="AH1303" s="28">
        <f t="shared" si="668"/>
        <v>0.26300000000000001</v>
      </c>
      <c r="AI1303" s="28">
        <f t="shared" si="669"/>
        <v>2.5446900494077322E-4</v>
      </c>
      <c r="AJ1303" s="40">
        <f t="shared" si="666"/>
        <v>1.1455876646353974E-2</v>
      </c>
      <c r="AK1303" s="28"/>
      <c r="AM1303" s="14">
        <f>Rho_Coef0+Rho_Coef1*Solution!I1303+Rho_Coef2*Solution!I1303^2</f>
        <v>0.9486443292595732</v>
      </c>
      <c r="AO1303" s="3" t="str">
        <f t="shared" si="647"/>
        <v xml:space="preserve"> </v>
      </c>
      <c r="AP1303" s="3" t="str">
        <f t="shared" si="648"/>
        <v xml:space="preserve"> </v>
      </c>
      <c r="AQ1303" s="3" t="str">
        <f t="shared" si="649"/>
        <v xml:space="preserve"> </v>
      </c>
      <c r="AR1303" s="3" t="str">
        <f t="shared" si="650"/>
        <v xml:space="preserve"> </v>
      </c>
    </row>
    <row r="1304" spans="1:44">
      <c r="A1304" s="3">
        <f t="shared" si="651"/>
        <v>13.009999999999767</v>
      </c>
      <c r="B1304" s="3">
        <f t="shared" si="640"/>
        <v>0</v>
      </c>
      <c r="C1304" s="3">
        <f t="shared" si="641"/>
        <v>4.8229000000000486</v>
      </c>
      <c r="D1304" s="14">
        <f t="shared" si="652"/>
        <v>8.363413012388958E-3</v>
      </c>
      <c r="E1304" s="14">
        <f t="shared" si="642"/>
        <v>-0.1123437727139672</v>
      </c>
      <c r="F1304" s="14">
        <f t="shared" si="643"/>
        <v>-0.10398035970157823</v>
      </c>
      <c r="G1304" s="3">
        <f t="shared" si="646"/>
        <v>-9.0765956121456437</v>
      </c>
      <c r="H1304" s="3">
        <f t="shared" si="644"/>
        <v>-14.372639616102674</v>
      </c>
      <c r="I1304" s="3">
        <f t="shared" si="645"/>
        <v>545.81893390551022</v>
      </c>
      <c r="P1304" s="3" t="str">
        <f t="shared" si="670"/>
        <v xml:space="preserve"> </v>
      </c>
      <c r="Q1304" s="3" t="str">
        <f t="shared" si="653"/>
        <v xml:space="preserve"> </v>
      </c>
      <c r="R1304" s="3" t="str">
        <f t="shared" si="654"/>
        <v xml:space="preserve"> </v>
      </c>
      <c r="S1304" s="3" t="str">
        <f t="shared" si="655"/>
        <v xml:space="preserve"> </v>
      </c>
      <c r="T1304" s="3" t="str">
        <f t="shared" si="656"/>
        <v xml:space="preserve"> </v>
      </c>
      <c r="U1304" s="3" t="str">
        <f t="shared" si="657"/>
        <v xml:space="preserve"> </v>
      </c>
      <c r="V1304" s="3" t="str">
        <f t="shared" si="658"/>
        <v xml:space="preserve"> </v>
      </c>
      <c r="W1304" s="3" t="str">
        <f t="shared" si="659"/>
        <v xml:space="preserve"> </v>
      </c>
      <c r="X1304" s="3" t="str">
        <f t="shared" si="660"/>
        <v xml:space="preserve"> </v>
      </c>
      <c r="Y1304" s="3">
        <f t="shared" si="661"/>
        <v>0</v>
      </c>
      <c r="AA1304" s="16" t="str">
        <f t="shared" si="662"/>
        <v>UprStage</v>
      </c>
      <c r="AC1304" s="3">
        <f t="shared" si="663"/>
        <v>2.3982428571428556</v>
      </c>
      <c r="AD1304" s="3">
        <f t="shared" si="664"/>
        <v>19.801588161411491</v>
      </c>
      <c r="AE1304" s="3">
        <f t="shared" si="665"/>
        <v>2.4246571428571926</v>
      </c>
      <c r="AF1304" s="3">
        <f t="shared" si="667"/>
        <v>11.455876646353975</v>
      </c>
      <c r="AH1304" s="28">
        <f t="shared" si="668"/>
        <v>0.26300000000000001</v>
      </c>
      <c r="AI1304" s="28">
        <f t="shared" si="669"/>
        <v>2.5446900494077322E-4</v>
      </c>
      <c r="AJ1304" s="40">
        <f t="shared" si="666"/>
        <v>1.1455876646353974E-2</v>
      </c>
      <c r="AK1304" s="28"/>
      <c r="AM1304" s="14">
        <f>Rho_Coef0+Rho_Coef1*Solution!I1304+Rho_Coef2*Solution!I1304^2</f>
        <v>0.94865754287470982</v>
      </c>
      <c r="AO1304" s="3" t="str">
        <f t="shared" si="647"/>
        <v xml:space="preserve"> </v>
      </c>
      <c r="AP1304" s="3" t="str">
        <f t="shared" si="648"/>
        <v xml:space="preserve"> </v>
      </c>
      <c r="AQ1304" s="3" t="str">
        <f t="shared" si="649"/>
        <v xml:space="preserve"> </v>
      </c>
      <c r="AR1304" s="3" t="str">
        <f t="shared" si="650"/>
        <v xml:space="preserve"> </v>
      </c>
    </row>
    <row r="1305" spans="1:44">
      <c r="A1305" s="3">
        <f t="shared" si="651"/>
        <v>13.019999999999767</v>
      </c>
      <c r="B1305" s="3">
        <f t="shared" si="640"/>
        <v>0</v>
      </c>
      <c r="C1305" s="3">
        <f t="shared" si="641"/>
        <v>4.8229000000000486</v>
      </c>
      <c r="D1305" s="14">
        <f t="shared" si="652"/>
        <v>8.4694976200548038E-3</v>
      </c>
      <c r="E1305" s="14">
        <f t="shared" si="642"/>
        <v>-0.1123437727139672</v>
      </c>
      <c r="F1305" s="14">
        <f t="shared" si="643"/>
        <v>-0.10387427509391239</v>
      </c>
      <c r="G1305" s="3">
        <f t="shared" si="646"/>
        <v>-9.0673353336928724</v>
      </c>
      <c r="H1305" s="3">
        <f t="shared" si="644"/>
        <v>-14.463405572224131</v>
      </c>
      <c r="I1305" s="3">
        <f t="shared" si="645"/>
        <v>545.67475414258251</v>
      </c>
      <c r="P1305" s="3" t="str">
        <f t="shared" si="670"/>
        <v xml:space="preserve"> </v>
      </c>
      <c r="Q1305" s="3" t="str">
        <f t="shared" si="653"/>
        <v xml:space="preserve"> </v>
      </c>
      <c r="R1305" s="3" t="str">
        <f t="shared" si="654"/>
        <v xml:space="preserve"> </v>
      </c>
      <c r="S1305" s="3" t="str">
        <f t="shared" si="655"/>
        <v xml:space="preserve"> </v>
      </c>
      <c r="T1305" s="3" t="str">
        <f t="shared" si="656"/>
        <v xml:space="preserve"> </v>
      </c>
      <c r="U1305" s="3" t="str">
        <f t="shared" si="657"/>
        <v xml:space="preserve"> </v>
      </c>
      <c r="V1305" s="3" t="str">
        <f t="shared" si="658"/>
        <v xml:space="preserve"> </v>
      </c>
      <c r="W1305" s="3" t="str">
        <f t="shared" si="659"/>
        <v xml:space="preserve"> </v>
      </c>
      <c r="X1305" s="3" t="str">
        <f t="shared" si="660"/>
        <v xml:space="preserve"> </v>
      </c>
      <c r="Y1305" s="3">
        <f t="shared" si="661"/>
        <v>0</v>
      </c>
      <c r="AA1305" s="16" t="str">
        <f t="shared" si="662"/>
        <v>UprStage</v>
      </c>
      <c r="AC1305" s="3">
        <f t="shared" si="663"/>
        <v>2.3982428571428556</v>
      </c>
      <c r="AD1305" s="3">
        <f t="shared" si="664"/>
        <v>19.801588161411491</v>
      </c>
      <c r="AE1305" s="3">
        <f t="shared" si="665"/>
        <v>2.4246571428571926</v>
      </c>
      <c r="AF1305" s="3">
        <f t="shared" si="667"/>
        <v>11.455876646353975</v>
      </c>
      <c r="AH1305" s="28">
        <f t="shared" si="668"/>
        <v>0.26300000000000001</v>
      </c>
      <c r="AI1305" s="28">
        <f t="shared" si="669"/>
        <v>2.5446900494077322E-4</v>
      </c>
      <c r="AJ1305" s="40">
        <f t="shared" si="666"/>
        <v>1.1455876646353974E-2</v>
      </c>
      <c r="AK1305" s="28"/>
      <c r="AM1305" s="14">
        <f>Rho_Coef0+Rho_Coef1*Solution!I1305+Rho_Coef2*Solution!I1305^2</f>
        <v>0.94867084038445459</v>
      </c>
      <c r="AO1305" s="3" t="str">
        <f t="shared" si="647"/>
        <v xml:space="preserve"> </v>
      </c>
      <c r="AP1305" s="3" t="str">
        <f t="shared" si="648"/>
        <v xml:space="preserve"> </v>
      </c>
      <c r="AQ1305" s="3" t="str">
        <f t="shared" si="649"/>
        <v xml:space="preserve"> </v>
      </c>
      <c r="AR1305" s="3" t="str">
        <f t="shared" si="650"/>
        <v xml:space="preserve"> </v>
      </c>
    </row>
    <row r="1306" spans="1:44">
      <c r="A1306" s="3">
        <f t="shared" si="651"/>
        <v>13.029999999999767</v>
      </c>
      <c r="B1306" s="3">
        <f t="shared" si="640"/>
        <v>0</v>
      </c>
      <c r="C1306" s="3">
        <f t="shared" si="641"/>
        <v>4.8229000000000486</v>
      </c>
      <c r="D1306" s="14">
        <f t="shared" si="652"/>
        <v>8.5761439151568163E-3</v>
      </c>
      <c r="E1306" s="14">
        <f t="shared" si="642"/>
        <v>-0.1123437727139672</v>
      </c>
      <c r="F1306" s="14">
        <f t="shared" si="643"/>
        <v>-0.10376762879881038</v>
      </c>
      <c r="G1306" s="3">
        <f t="shared" si="646"/>
        <v>-9.0580260247334436</v>
      </c>
      <c r="H1306" s="3">
        <f t="shared" si="644"/>
        <v>-14.554078925561059</v>
      </c>
      <c r="I1306" s="3">
        <f t="shared" si="645"/>
        <v>545.52966718555899</v>
      </c>
      <c r="P1306" s="3" t="str">
        <f t="shared" si="670"/>
        <v xml:space="preserve"> </v>
      </c>
      <c r="Q1306" s="3" t="str">
        <f t="shared" si="653"/>
        <v xml:space="preserve"> </v>
      </c>
      <c r="R1306" s="3" t="str">
        <f t="shared" si="654"/>
        <v xml:space="preserve"> </v>
      </c>
      <c r="S1306" s="3" t="str">
        <f t="shared" si="655"/>
        <v xml:space="preserve"> </v>
      </c>
      <c r="T1306" s="3" t="str">
        <f t="shared" si="656"/>
        <v xml:space="preserve"> </v>
      </c>
      <c r="U1306" s="3" t="str">
        <f t="shared" si="657"/>
        <v xml:space="preserve"> </v>
      </c>
      <c r="V1306" s="3" t="str">
        <f t="shared" si="658"/>
        <v xml:space="preserve"> </v>
      </c>
      <c r="W1306" s="3" t="str">
        <f t="shared" si="659"/>
        <v xml:space="preserve"> </v>
      </c>
      <c r="X1306" s="3" t="str">
        <f t="shared" si="660"/>
        <v xml:space="preserve"> </v>
      </c>
      <c r="Y1306" s="3">
        <f t="shared" si="661"/>
        <v>0</v>
      </c>
      <c r="AA1306" s="16" t="str">
        <f t="shared" si="662"/>
        <v>UprStage</v>
      </c>
      <c r="AC1306" s="3">
        <f t="shared" si="663"/>
        <v>2.3982428571428556</v>
      </c>
      <c r="AD1306" s="3">
        <f t="shared" si="664"/>
        <v>19.801588161411491</v>
      </c>
      <c r="AE1306" s="3">
        <f t="shared" si="665"/>
        <v>2.4246571428571926</v>
      </c>
      <c r="AF1306" s="3">
        <f t="shared" si="667"/>
        <v>11.455876646353975</v>
      </c>
      <c r="AH1306" s="28">
        <f t="shared" si="668"/>
        <v>0.26300000000000001</v>
      </c>
      <c r="AI1306" s="28">
        <f t="shared" si="669"/>
        <v>2.5446900494077322E-4</v>
      </c>
      <c r="AJ1306" s="40">
        <f t="shared" si="666"/>
        <v>1.1455876646353974E-2</v>
      </c>
      <c r="AK1306" s="28"/>
      <c r="AM1306" s="14">
        <f>Rho_Coef0+Rho_Coef1*Solution!I1306+Rho_Coef2*Solution!I1306^2</f>
        <v>0.94868422170630118</v>
      </c>
      <c r="AO1306" s="3" t="str">
        <f t="shared" si="647"/>
        <v xml:space="preserve"> </v>
      </c>
      <c r="AP1306" s="3" t="str">
        <f t="shared" si="648"/>
        <v xml:space="preserve"> </v>
      </c>
      <c r="AQ1306" s="3" t="str">
        <f t="shared" si="649"/>
        <v xml:space="preserve"> </v>
      </c>
      <c r="AR1306" s="3" t="str">
        <f t="shared" si="650"/>
        <v xml:space="preserve"> </v>
      </c>
    </row>
    <row r="1307" spans="1:44">
      <c r="A1307" s="3">
        <f t="shared" si="651"/>
        <v>13.039999999999766</v>
      </c>
      <c r="B1307" s="3">
        <f t="shared" si="640"/>
        <v>0</v>
      </c>
      <c r="C1307" s="3">
        <f t="shared" si="641"/>
        <v>4.8229000000000486</v>
      </c>
      <c r="D1307" s="14">
        <f t="shared" si="652"/>
        <v>8.6833493274441238E-3</v>
      </c>
      <c r="E1307" s="14">
        <f t="shared" si="642"/>
        <v>-0.1123437727139672</v>
      </c>
      <c r="F1307" s="14">
        <f t="shared" si="643"/>
        <v>-0.10366042338652308</v>
      </c>
      <c r="G1307" s="3">
        <f t="shared" si="646"/>
        <v>-9.0486679096282661</v>
      </c>
      <c r="H1307" s="3">
        <f t="shared" si="644"/>
        <v>-14.644659185808393</v>
      </c>
      <c r="I1307" s="3">
        <f t="shared" si="645"/>
        <v>545.38367396290789</v>
      </c>
      <c r="P1307" s="3" t="str">
        <f t="shared" si="670"/>
        <v xml:space="preserve"> </v>
      </c>
      <c r="Q1307" s="3" t="str">
        <f t="shared" si="653"/>
        <v xml:space="preserve"> </v>
      </c>
      <c r="R1307" s="3" t="str">
        <f t="shared" si="654"/>
        <v xml:space="preserve"> </v>
      </c>
      <c r="S1307" s="3" t="str">
        <f t="shared" si="655"/>
        <v xml:space="preserve"> </v>
      </c>
      <c r="T1307" s="3" t="str">
        <f t="shared" si="656"/>
        <v xml:space="preserve"> </v>
      </c>
      <c r="U1307" s="3" t="str">
        <f t="shared" si="657"/>
        <v xml:space="preserve"> </v>
      </c>
      <c r="V1307" s="3" t="str">
        <f t="shared" si="658"/>
        <v xml:space="preserve"> </v>
      </c>
      <c r="W1307" s="3" t="str">
        <f t="shared" si="659"/>
        <v xml:space="preserve"> </v>
      </c>
      <c r="X1307" s="3" t="str">
        <f t="shared" si="660"/>
        <v xml:space="preserve"> </v>
      </c>
      <c r="Y1307" s="3">
        <f t="shared" si="661"/>
        <v>0</v>
      </c>
      <c r="AA1307" s="16" t="str">
        <f t="shared" si="662"/>
        <v>UprStage</v>
      </c>
      <c r="AC1307" s="3">
        <f t="shared" si="663"/>
        <v>2.3982428571428556</v>
      </c>
      <c r="AD1307" s="3">
        <f t="shared" si="664"/>
        <v>19.801588161411491</v>
      </c>
      <c r="AE1307" s="3">
        <f t="shared" si="665"/>
        <v>2.4246571428571926</v>
      </c>
      <c r="AF1307" s="3">
        <f t="shared" si="667"/>
        <v>11.455876646353975</v>
      </c>
      <c r="AH1307" s="28">
        <f t="shared" si="668"/>
        <v>0.26300000000000001</v>
      </c>
      <c r="AI1307" s="28">
        <f t="shared" si="669"/>
        <v>2.5446900494077322E-4</v>
      </c>
      <c r="AJ1307" s="40">
        <f t="shared" si="666"/>
        <v>1.1455876646353974E-2</v>
      </c>
      <c r="AK1307" s="28"/>
      <c r="AM1307" s="14">
        <f>Rho_Coef0+Rho_Coef1*Solution!I1307+Rho_Coef2*Solution!I1307^2</f>
        <v>0.94869768675730226</v>
      </c>
      <c r="AO1307" s="3" t="str">
        <f t="shared" si="647"/>
        <v xml:space="preserve"> </v>
      </c>
      <c r="AP1307" s="3" t="str">
        <f t="shared" si="648"/>
        <v xml:space="preserve"> </v>
      </c>
      <c r="AQ1307" s="3" t="str">
        <f t="shared" si="649"/>
        <v xml:space="preserve"> </v>
      </c>
      <c r="AR1307" s="3" t="str">
        <f t="shared" si="650"/>
        <v xml:space="preserve"> </v>
      </c>
    </row>
    <row r="1308" spans="1:44">
      <c r="A1308" s="3">
        <f t="shared" si="651"/>
        <v>13.049999999999766</v>
      </c>
      <c r="B1308" s="3">
        <f t="shared" si="640"/>
        <v>0</v>
      </c>
      <c r="C1308" s="3">
        <f t="shared" si="641"/>
        <v>4.8229000000000486</v>
      </c>
      <c r="D1308" s="14">
        <f t="shared" si="652"/>
        <v>8.7911112771611611E-3</v>
      </c>
      <c r="E1308" s="14">
        <f t="shared" si="642"/>
        <v>-0.1123437727139672</v>
      </c>
      <c r="F1308" s="14">
        <f t="shared" si="643"/>
        <v>-0.10355266143680604</v>
      </c>
      <c r="G1308" s="3">
        <f t="shared" si="646"/>
        <v>-9.0392612135679222</v>
      </c>
      <c r="H1308" s="3">
        <f t="shared" si="644"/>
        <v>-14.735145864904677</v>
      </c>
      <c r="I1308" s="3">
        <f t="shared" si="645"/>
        <v>545.23677540798917</v>
      </c>
      <c r="P1308" s="3" t="str">
        <f t="shared" si="670"/>
        <v xml:space="preserve"> </v>
      </c>
      <c r="Q1308" s="3" t="str">
        <f t="shared" si="653"/>
        <v xml:space="preserve"> </v>
      </c>
      <c r="R1308" s="3" t="str">
        <f t="shared" si="654"/>
        <v xml:space="preserve"> </v>
      </c>
      <c r="S1308" s="3" t="str">
        <f t="shared" si="655"/>
        <v xml:space="preserve"> </v>
      </c>
      <c r="T1308" s="3" t="str">
        <f t="shared" si="656"/>
        <v xml:space="preserve"> </v>
      </c>
      <c r="U1308" s="3" t="str">
        <f t="shared" si="657"/>
        <v xml:space="preserve"> </v>
      </c>
      <c r="V1308" s="3" t="str">
        <f t="shared" si="658"/>
        <v xml:space="preserve"> </v>
      </c>
      <c r="W1308" s="3" t="str">
        <f t="shared" si="659"/>
        <v xml:space="preserve"> </v>
      </c>
      <c r="X1308" s="3" t="str">
        <f t="shared" si="660"/>
        <v xml:space="preserve"> </v>
      </c>
      <c r="Y1308" s="3">
        <f t="shared" si="661"/>
        <v>0</v>
      </c>
      <c r="AA1308" s="16" t="str">
        <f t="shared" si="662"/>
        <v>UprStage</v>
      </c>
      <c r="AC1308" s="3">
        <f t="shared" si="663"/>
        <v>2.3982428571428556</v>
      </c>
      <c r="AD1308" s="3">
        <f t="shared" si="664"/>
        <v>19.801588161411491</v>
      </c>
      <c r="AE1308" s="3">
        <f t="shared" si="665"/>
        <v>2.4246571428571926</v>
      </c>
      <c r="AF1308" s="3">
        <f t="shared" si="667"/>
        <v>11.455876646353975</v>
      </c>
      <c r="AH1308" s="28">
        <f t="shared" si="668"/>
        <v>0.26300000000000001</v>
      </c>
      <c r="AI1308" s="28">
        <f t="shared" si="669"/>
        <v>2.5446900494077322E-4</v>
      </c>
      <c r="AJ1308" s="40">
        <f t="shared" si="666"/>
        <v>1.1455876646353974E-2</v>
      </c>
      <c r="AK1308" s="28"/>
      <c r="AM1308" s="14">
        <f>Rho_Coef0+Rho_Coef1*Solution!I1308+Rho_Coef2*Solution!I1308^2</f>
        <v>0.9487112354540731</v>
      </c>
      <c r="AO1308" s="3" t="str">
        <f t="shared" si="647"/>
        <v xml:space="preserve"> </v>
      </c>
      <c r="AP1308" s="3" t="str">
        <f t="shared" si="648"/>
        <v xml:space="preserve"> </v>
      </c>
      <c r="AQ1308" s="3" t="str">
        <f t="shared" si="649"/>
        <v xml:space="preserve"> </v>
      </c>
      <c r="AR1308" s="3" t="str">
        <f t="shared" si="650"/>
        <v xml:space="preserve"> </v>
      </c>
    </row>
    <row r="1309" spans="1:44">
      <c r="A1309" s="3">
        <f t="shared" si="651"/>
        <v>13.059999999999766</v>
      </c>
      <c r="B1309" s="3">
        <f t="shared" si="640"/>
        <v>0</v>
      </c>
      <c r="C1309" s="3">
        <f t="shared" si="641"/>
        <v>4.8229000000000486</v>
      </c>
      <c r="D1309" s="14">
        <f t="shared" si="652"/>
        <v>8.8994271751730736E-3</v>
      </c>
      <c r="E1309" s="14">
        <f t="shared" si="642"/>
        <v>-0.1123437727139672</v>
      </c>
      <c r="F1309" s="14">
        <f t="shared" si="643"/>
        <v>-0.10344434553879413</v>
      </c>
      <c r="G1309" s="3">
        <f t="shared" si="646"/>
        <v>-9.0298061625617301</v>
      </c>
      <c r="H1309" s="3">
        <f t="shared" si="644"/>
        <v>-14.825538477040356</v>
      </c>
      <c r="I1309" s="3">
        <f t="shared" si="645"/>
        <v>545.08897245903199</v>
      </c>
      <c r="P1309" s="3" t="str">
        <f t="shared" si="670"/>
        <v xml:space="preserve"> </v>
      </c>
      <c r="Q1309" s="3" t="str">
        <f t="shared" si="653"/>
        <v xml:space="preserve"> </v>
      </c>
      <c r="R1309" s="3" t="str">
        <f t="shared" si="654"/>
        <v xml:space="preserve"> </v>
      </c>
      <c r="S1309" s="3" t="str">
        <f t="shared" si="655"/>
        <v xml:space="preserve"> </v>
      </c>
      <c r="T1309" s="3" t="str">
        <f t="shared" si="656"/>
        <v xml:space="preserve"> </v>
      </c>
      <c r="U1309" s="3" t="str">
        <f t="shared" si="657"/>
        <v xml:space="preserve"> </v>
      </c>
      <c r="V1309" s="3" t="str">
        <f t="shared" si="658"/>
        <v xml:space="preserve"> </v>
      </c>
      <c r="W1309" s="3" t="str">
        <f t="shared" si="659"/>
        <v xml:space="preserve"> </v>
      </c>
      <c r="X1309" s="3" t="str">
        <f t="shared" si="660"/>
        <v xml:space="preserve"> </v>
      </c>
      <c r="Y1309" s="3">
        <f t="shared" si="661"/>
        <v>0</v>
      </c>
      <c r="AA1309" s="16" t="str">
        <f t="shared" si="662"/>
        <v>UprStage</v>
      </c>
      <c r="AC1309" s="3">
        <f t="shared" si="663"/>
        <v>2.3982428571428556</v>
      </c>
      <c r="AD1309" s="3">
        <f t="shared" si="664"/>
        <v>19.801588161411491</v>
      </c>
      <c r="AE1309" s="3">
        <f t="shared" si="665"/>
        <v>2.4246571428571926</v>
      </c>
      <c r="AF1309" s="3">
        <f t="shared" si="667"/>
        <v>11.455876646353975</v>
      </c>
      <c r="AH1309" s="28">
        <f t="shared" si="668"/>
        <v>0.26300000000000001</v>
      </c>
      <c r="AI1309" s="28">
        <f t="shared" si="669"/>
        <v>2.5446900494077322E-4</v>
      </c>
      <c r="AJ1309" s="40">
        <f t="shared" si="666"/>
        <v>1.1455876646353974E-2</v>
      </c>
      <c r="AK1309" s="28"/>
      <c r="AM1309" s="14">
        <f>Rho_Coef0+Rho_Coef1*Solution!I1309+Rho_Coef2*Solution!I1309^2</f>
        <v>0.94872486771279241</v>
      </c>
      <c r="AO1309" s="3" t="str">
        <f t="shared" si="647"/>
        <v xml:space="preserve"> </v>
      </c>
      <c r="AP1309" s="3" t="str">
        <f t="shared" si="648"/>
        <v xml:space="preserve"> </v>
      </c>
      <c r="AQ1309" s="3" t="str">
        <f t="shared" si="649"/>
        <v xml:space="preserve"> </v>
      </c>
      <c r="AR1309" s="3" t="str">
        <f t="shared" si="650"/>
        <v xml:space="preserve"> </v>
      </c>
    </row>
    <row r="1310" spans="1:44">
      <c r="A1310" s="3">
        <f t="shared" si="651"/>
        <v>13.069999999999766</v>
      </c>
      <c r="B1310" s="3">
        <f t="shared" si="640"/>
        <v>0</v>
      </c>
      <c r="C1310" s="3">
        <f t="shared" si="641"/>
        <v>4.8229000000000486</v>
      </c>
      <c r="D1310" s="14">
        <f t="shared" si="652"/>
        <v>9.0082944230913224E-3</v>
      </c>
      <c r="E1310" s="14">
        <f t="shared" si="642"/>
        <v>-0.1123437727139672</v>
      </c>
      <c r="F1310" s="14">
        <f t="shared" si="643"/>
        <v>-0.10333547829087587</v>
      </c>
      <c r="G1310" s="3">
        <f t="shared" si="646"/>
        <v>-9.0203029834267756</v>
      </c>
      <c r="H1310" s="3">
        <f t="shared" si="644"/>
        <v>-14.915836538665973</v>
      </c>
      <c r="I1310" s="3">
        <f t="shared" si="645"/>
        <v>544.94026605911233</v>
      </c>
      <c r="P1310" s="3" t="str">
        <f t="shared" si="670"/>
        <v xml:space="preserve"> </v>
      </c>
      <c r="Q1310" s="3" t="str">
        <f t="shared" si="653"/>
        <v xml:space="preserve"> </v>
      </c>
      <c r="R1310" s="3" t="str">
        <f t="shared" si="654"/>
        <v xml:space="preserve"> </v>
      </c>
      <c r="S1310" s="3" t="str">
        <f t="shared" si="655"/>
        <v xml:space="preserve"> </v>
      </c>
      <c r="T1310" s="3" t="str">
        <f t="shared" si="656"/>
        <v xml:space="preserve"> </v>
      </c>
      <c r="U1310" s="3" t="str">
        <f t="shared" si="657"/>
        <v xml:space="preserve"> </v>
      </c>
      <c r="V1310" s="3" t="str">
        <f t="shared" si="658"/>
        <v xml:space="preserve"> </v>
      </c>
      <c r="W1310" s="3" t="str">
        <f t="shared" si="659"/>
        <v xml:space="preserve"> </v>
      </c>
      <c r="X1310" s="3" t="str">
        <f t="shared" si="660"/>
        <v xml:space="preserve"> </v>
      </c>
      <c r="Y1310" s="3">
        <f t="shared" si="661"/>
        <v>0</v>
      </c>
      <c r="AA1310" s="16" t="str">
        <f t="shared" si="662"/>
        <v>UprStage</v>
      </c>
      <c r="AC1310" s="3">
        <f t="shared" si="663"/>
        <v>2.3982428571428556</v>
      </c>
      <c r="AD1310" s="3">
        <f t="shared" si="664"/>
        <v>19.801588161411491</v>
      </c>
      <c r="AE1310" s="3">
        <f t="shared" si="665"/>
        <v>2.4246571428571926</v>
      </c>
      <c r="AF1310" s="3">
        <f t="shared" si="667"/>
        <v>11.455876646353975</v>
      </c>
      <c r="AH1310" s="28">
        <f t="shared" si="668"/>
        <v>0.26300000000000001</v>
      </c>
      <c r="AI1310" s="28">
        <f t="shared" si="669"/>
        <v>2.5446900494077322E-4</v>
      </c>
      <c r="AJ1310" s="40">
        <f t="shared" si="666"/>
        <v>1.1455876646353974E-2</v>
      </c>
      <c r="AK1310" s="28"/>
      <c r="AM1310" s="14">
        <f>Rho_Coef0+Rho_Coef1*Solution!I1310+Rho_Coef2*Solution!I1310^2</f>
        <v>0.94873858344920514</v>
      </c>
      <c r="AO1310" s="3" t="str">
        <f t="shared" si="647"/>
        <v xml:space="preserve"> </v>
      </c>
      <c r="AP1310" s="3" t="str">
        <f t="shared" si="648"/>
        <v xml:space="preserve"> </v>
      </c>
      <c r="AQ1310" s="3" t="str">
        <f t="shared" si="649"/>
        <v xml:space="preserve"> </v>
      </c>
      <c r="AR1310" s="3" t="str">
        <f t="shared" si="650"/>
        <v xml:space="preserve"> </v>
      </c>
    </row>
    <row r="1311" spans="1:44">
      <c r="A1311" s="3">
        <f t="shared" si="651"/>
        <v>13.079999999999766</v>
      </c>
      <c r="B1311" s="3">
        <f t="shared" si="640"/>
        <v>0</v>
      </c>
      <c r="C1311" s="3">
        <f t="shared" si="641"/>
        <v>4.8229000000000486</v>
      </c>
      <c r="D1311" s="14">
        <f t="shared" si="652"/>
        <v>9.1177104133994234E-3</v>
      </c>
      <c r="E1311" s="14">
        <f t="shared" si="642"/>
        <v>-0.1123437727139672</v>
      </c>
      <c r="F1311" s="14">
        <f t="shared" si="643"/>
        <v>-0.10322606230056777</v>
      </c>
      <c r="G1311" s="3">
        <f t="shared" si="646"/>
        <v>-9.0107519037769332</v>
      </c>
      <c r="H1311" s="3">
        <f t="shared" si="644"/>
        <v>-15.00603956850024</v>
      </c>
      <c r="I1311" s="3">
        <f t="shared" si="645"/>
        <v>544.79065715613046</v>
      </c>
      <c r="P1311" s="3" t="str">
        <f t="shared" si="670"/>
        <v xml:space="preserve"> </v>
      </c>
      <c r="Q1311" s="3" t="str">
        <f t="shared" si="653"/>
        <v xml:space="preserve"> </v>
      </c>
      <c r="R1311" s="3" t="str">
        <f t="shared" si="654"/>
        <v xml:space="preserve"> </v>
      </c>
      <c r="S1311" s="3" t="str">
        <f t="shared" si="655"/>
        <v xml:space="preserve"> </v>
      </c>
      <c r="T1311" s="3" t="str">
        <f t="shared" si="656"/>
        <v xml:space="preserve"> </v>
      </c>
      <c r="U1311" s="3" t="str">
        <f t="shared" si="657"/>
        <v xml:space="preserve"> </v>
      </c>
      <c r="V1311" s="3" t="str">
        <f t="shared" si="658"/>
        <v xml:space="preserve"> </v>
      </c>
      <c r="W1311" s="3" t="str">
        <f t="shared" si="659"/>
        <v xml:space="preserve"> </v>
      </c>
      <c r="X1311" s="3" t="str">
        <f t="shared" si="660"/>
        <v xml:space="preserve"> </v>
      </c>
      <c r="Y1311" s="3">
        <f t="shared" si="661"/>
        <v>0</v>
      </c>
      <c r="AA1311" s="16" t="str">
        <f t="shared" si="662"/>
        <v>UprStage</v>
      </c>
      <c r="AC1311" s="3">
        <f t="shared" si="663"/>
        <v>2.3982428571428556</v>
      </c>
      <c r="AD1311" s="3">
        <f t="shared" si="664"/>
        <v>19.801588161411491</v>
      </c>
      <c r="AE1311" s="3">
        <f t="shared" si="665"/>
        <v>2.4246571428571926</v>
      </c>
      <c r="AF1311" s="3">
        <f t="shared" si="667"/>
        <v>11.455876646353975</v>
      </c>
      <c r="AH1311" s="28">
        <f t="shared" si="668"/>
        <v>0.26300000000000001</v>
      </c>
      <c r="AI1311" s="28">
        <f t="shared" si="669"/>
        <v>2.5446900494077322E-4</v>
      </c>
      <c r="AJ1311" s="40">
        <f t="shared" si="666"/>
        <v>1.1455876646353974E-2</v>
      </c>
      <c r="AK1311" s="28"/>
      <c r="AM1311" s="14">
        <f>Rho_Coef0+Rho_Coef1*Solution!I1311+Rho_Coef2*Solution!I1311^2</f>
        <v>0.94875238257862404</v>
      </c>
      <c r="AO1311" s="3" t="str">
        <f t="shared" si="647"/>
        <v xml:space="preserve"> </v>
      </c>
      <c r="AP1311" s="3" t="str">
        <f t="shared" si="648"/>
        <v xml:space="preserve"> </v>
      </c>
      <c r="AQ1311" s="3" t="str">
        <f t="shared" si="649"/>
        <v xml:space="preserve"> </v>
      </c>
      <c r="AR1311" s="3" t="str">
        <f t="shared" si="650"/>
        <v xml:space="preserve"> </v>
      </c>
    </row>
    <row r="1312" spans="1:44">
      <c r="A1312" s="3">
        <f t="shared" si="651"/>
        <v>13.089999999999765</v>
      </c>
      <c r="B1312" s="3">
        <f t="shared" si="640"/>
        <v>0</v>
      </c>
      <c r="C1312" s="3">
        <f t="shared" si="641"/>
        <v>4.8229000000000486</v>
      </c>
      <c r="D1312" s="14">
        <f t="shared" si="652"/>
        <v>9.227672529578854E-3</v>
      </c>
      <c r="E1312" s="14">
        <f t="shared" si="642"/>
        <v>-0.1123437727139672</v>
      </c>
      <c r="F1312" s="14">
        <f t="shared" si="643"/>
        <v>-0.10311610018438834</v>
      </c>
      <c r="G1312" s="3">
        <f t="shared" si="646"/>
        <v>-9.001153152011879</v>
      </c>
      <c r="H1312" s="3">
        <f t="shared" si="644"/>
        <v>-15.096147087538009</v>
      </c>
      <c r="I1312" s="3">
        <f t="shared" si="645"/>
        <v>544.64014670278777</v>
      </c>
      <c r="P1312" s="3" t="str">
        <f t="shared" si="670"/>
        <v xml:space="preserve"> </v>
      </c>
      <c r="Q1312" s="3" t="str">
        <f t="shared" si="653"/>
        <v xml:space="preserve"> </v>
      </c>
      <c r="R1312" s="3" t="str">
        <f t="shared" si="654"/>
        <v xml:space="preserve"> </v>
      </c>
      <c r="S1312" s="3" t="str">
        <f t="shared" si="655"/>
        <v xml:space="preserve"> </v>
      </c>
      <c r="T1312" s="3" t="str">
        <f t="shared" si="656"/>
        <v xml:space="preserve"> </v>
      </c>
      <c r="U1312" s="3" t="str">
        <f t="shared" si="657"/>
        <v xml:space="preserve"> </v>
      </c>
      <c r="V1312" s="3" t="str">
        <f t="shared" si="658"/>
        <v xml:space="preserve"> </v>
      </c>
      <c r="W1312" s="3" t="str">
        <f t="shared" si="659"/>
        <v xml:space="preserve"> </v>
      </c>
      <c r="X1312" s="3" t="str">
        <f t="shared" si="660"/>
        <v xml:space="preserve"> </v>
      </c>
      <c r="Y1312" s="3">
        <f t="shared" si="661"/>
        <v>0</v>
      </c>
      <c r="AA1312" s="16" t="str">
        <f t="shared" si="662"/>
        <v>UprStage</v>
      </c>
      <c r="AC1312" s="3">
        <f t="shared" si="663"/>
        <v>2.3982428571428556</v>
      </c>
      <c r="AD1312" s="3">
        <f t="shared" si="664"/>
        <v>19.801588161411491</v>
      </c>
      <c r="AE1312" s="3">
        <f t="shared" si="665"/>
        <v>2.4246571428571926</v>
      </c>
      <c r="AF1312" s="3">
        <f t="shared" si="667"/>
        <v>11.455876646353975</v>
      </c>
      <c r="AH1312" s="28">
        <f t="shared" si="668"/>
        <v>0.26300000000000001</v>
      </c>
      <c r="AI1312" s="28">
        <f t="shared" si="669"/>
        <v>2.5446900494077322E-4</v>
      </c>
      <c r="AJ1312" s="40">
        <f t="shared" si="666"/>
        <v>1.1455876646353974E-2</v>
      </c>
      <c r="AK1312" s="28"/>
      <c r="AM1312" s="14">
        <f>Rho_Coef0+Rho_Coef1*Solution!I1312+Rho_Coef2*Solution!I1312^2</f>
        <v>0.94876626501593153</v>
      </c>
      <c r="AO1312" s="3" t="str">
        <f t="shared" si="647"/>
        <v xml:space="preserve"> </v>
      </c>
      <c r="AP1312" s="3" t="str">
        <f t="shared" si="648"/>
        <v xml:space="preserve"> </v>
      </c>
      <c r="AQ1312" s="3" t="str">
        <f t="shared" si="649"/>
        <v xml:space="preserve"> </v>
      </c>
      <c r="AR1312" s="3" t="str">
        <f t="shared" si="650"/>
        <v xml:space="preserve"> </v>
      </c>
    </row>
    <row r="1313" spans="1:44">
      <c r="A1313" s="3">
        <f t="shared" si="651"/>
        <v>13.099999999999765</v>
      </c>
      <c r="B1313" s="3">
        <f t="shared" si="640"/>
        <v>0</v>
      </c>
      <c r="C1313" s="3">
        <f t="shared" si="641"/>
        <v>4.8229000000000486</v>
      </c>
      <c r="D1313" s="14">
        <f t="shared" si="652"/>
        <v>9.3381781462350769E-3</v>
      </c>
      <c r="E1313" s="14">
        <f t="shared" si="642"/>
        <v>-0.1123437727139672</v>
      </c>
      <c r="F1313" s="14">
        <f t="shared" si="643"/>
        <v>-0.10300559456773212</v>
      </c>
      <c r="G1313" s="3">
        <f t="shared" si="646"/>
        <v>-8.9915069573060897</v>
      </c>
      <c r="H1313" s="3">
        <f t="shared" si="644"/>
        <v>-15.186158619058128</v>
      </c>
      <c r="I1313" s="3">
        <f t="shared" si="645"/>
        <v>544.48873565656459</v>
      </c>
      <c r="P1313" s="3" t="str">
        <f t="shared" si="670"/>
        <v xml:space="preserve"> </v>
      </c>
      <c r="Q1313" s="3" t="str">
        <f t="shared" si="653"/>
        <v xml:space="preserve"> </v>
      </c>
      <c r="R1313" s="3" t="str">
        <f t="shared" si="654"/>
        <v xml:space="preserve"> </v>
      </c>
      <c r="S1313" s="3" t="str">
        <f t="shared" si="655"/>
        <v xml:space="preserve"> </v>
      </c>
      <c r="T1313" s="3" t="str">
        <f t="shared" si="656"/>
        <v xml:space="preserve"> </v>
      </c>
      <c r="U1313" s="3" t="str">
        <f t="shared" si="657"/>
        <v xml:space="preserve"> </v>
      </c>
      <c r="V1313" s="3" t="str">
        <f t="shared" si="658"/>
        <v xml:space="preserve"> </v>
      </c>
      <c r="W1313" s="3" t="str">
        <f t="shared" si="659"/>
        <v xml:space="preserve"> </v>
      </c>
      <c r="X1313" s="3" t="str">
        <f t="shared" si="660"/>
        <v xml:space="preserve"> </v>
      </c>
      <c r="Y1313" s="3">
        <f t="shared" si="661"/>
        <v>0</v>
      </c>
      <c r="AA1313" s="16" t="str">
        <f t="shared" si="662"/>
        <v>UprStage</v>
      </c>
      <c r="AC1313" s="3">
        <f t="shared" si="663"/>
        <v>2.3982428571428556</v>
      </c>
      <c r="AD1313" s="3">
        <f t="shared" si="664"/>
        <v>19.801588161411491</v>
      </c>
      <c r="AE1313" s="3">
        <f t="shared" si="665"/>
        <v>2.4246571428571926</v>
      </c>
      <c r="AF1313" s="3">
        <f t="shared" si="667"/>
        <v>11.455876646353975</v>
      </c>
      <c r="AH1313" s="28">
        <f t="shared" si="668"/>
        <v>0.26300000000000001</v>
      </c>
      <c r="AI1313" s="28">
        <f t="shared" si="669"/>
        <v>2.5446900494077322E-4</v>
      </c>
      <c r="AJ1313" s="40">
        <f t="shared" si="666"/>
        <v>1.1455876646353974E-2</v>
      </c>
      <c r="AK1313" s="28"/>
      <c r="AM1313" s="14">
        <f>Rho_Coef0+Rho_Coef1*Solution!I1313+Rho_Coef2*Solution!I1313^2</f>
        <v>0.94878023067558237</v>
      </c>
      <c r="AO1313" s="3" t="str">
        <f t="shared" si="647"/>
        <v xml:space="preserve"> </v>
      </c>
      <c r="AP1313" s="3" t="str">
        <f t="shared" si="648"/>
        <v xml:space="preserve"> </v>
      </c>
      <c r="AQ1313" s="3" t="str">
        <f t="shared" si="649"/>
        <v xml:space="preserve"> </v>
      </c>
      <c r="AR1313" s="3" t="str">
        <f t="shared" si="650"/>
        <v xml:space="preserve"> </v>
      </c>
    </row>
    <row r="1314" spans="1:44">
      <c r="A1314" s="3">
        <f t="shared" si="651"/>
        <v>13.109999999999765</v>
      </c>
      <c r="B1314" s="3">
        <f t="shared" si="640"/>
        <v>0</v>
      </c>
      <c r="C1314" s="3">
        <f t="shared" si="641"/>
        <v>4.8229000000000486</v>
      </c>
      <c r="D1314" s="14">
        <f t="shared" si="652"/>
        <v>9.4492246292237313E-3</v>
      </c>
      <c r="E1314" s="14">
        <f t="shared" si="642"/>
        <v>-0.1123437727139672</v>
      </c>
      <c r="F1314" s="14">
        <f t="shared" si="643"/>
        <v>-0.10289454808474346</v>
      </c>
      <c r="G1314" s="3">
        <f t="shared" si="646"/>
        <v>-8.9818135495978293</v>
      </c>
      <c r="H1314" s="3">
        <f t="shared" si="644"/>
        <v>-15.27607368863119</v>
      </c>
      <c r="I1314" s="3">
        <f t="shared" si="645"/>
        <v>544.33642497969652</v>
      </c>
      <c r="P1314" s="3" t="str">
        <f t="shared" si="670"/>
        <v xml:space="preserve"> </v>
      </c>
      <c r="Q1314" s="3" t="str">
        <f t="shared" si="653"/>
        <v xml:space="preserve"> </v>
      </c>
      <c r="R1314" s="3" t="str">
        <f t="shared" si="654"/>
        <v xml:space="preserve"> </v>
      </c>
      <c r="S1314" s="3" t="str">
        <f t="shared" si="655"/>
        <v xml:space="preserve"> </v>
      </c>
      <c r="T1314" s="3" t="str">
        <f t="shared" si="656"/>
        <v xml:space="preserve"> </v>
      </c>
      <c r="U1314" s="3" t="str">
        <f t="shared" si="657"/>
        <v xml:space="preserve"> </v>
      </c>
      <c r="V1314" s="3" t="str">
        <f t="shared" si="658"/>
        <v xml:space="preserve"> </v>
      </c>
      <c r="W1314" s="3" t="str">
        <f t="shared" si="659"/>
        <v xml:space="preserve"> </v>
      </c>
      <c r="X1314" s="3" t="str">
        <f t="shared" si="660"/>
        <v xml:space="preserve"> </v>
      </c>
      <c r="Y1314" s="3">
        <f t="shared" si="661"/>
        <v>0</v>
      </c>
      <c r="AA1314" s="16" t="str">
        <f t="shared" si="662"/>
        <v>UprStage</v>
      </c>
      <c r="AC1314" s="3">
        <f t="shared" si="663"/>
        <v>2.3982428571428556</v>
      </c>
      <c r="AD1314" s="3">
        <f t="shared" si="664"/>
        <v>19.801588161411491</v>
      </c>
      <c r="AE1314" s="3">
        <f t="shared" si="665"/>
        <v>2.4246571428571926</v>
      </c>
      <c r="AF1314" s="3">
        <f t="shared" si="667"/>
        <v>11.455876646353975</v>
      </c>
      <c r="AH1314" s="28">
        <f t="shared" si="668"/>
        <v>0.26300000000000001</v>
      </c>
      <c r="AI1314" s="28">
        <f t="shared" si="669"/>
        <v>2.5446900494077322E-4</v>
      </c>
      <c r="AJ1314" s="40">
        <f t="shared" si="666"/>
        <v>1.1455876646353974E-2</v>
      </c>
      <c r="AK1314" s="28"/>
      <c r="AM1314" s="14">
        <f>Rho_Coef0+Rho_Coef1*Solution!I1314+Rho_Coef2*Solution!I1314^2</f>
        <v>0.94879427947160488</v>
      </c>
      <c r="AO1314" s="3" t="str">
        <f t="shared" si="647"/>
        <v xml:space="preserve"> </v>
      </c>
      <c r="AP1314" s="3" t="str">
        <f t="shared" si="648"/>
        <v xml:space="preserve"> </v>
      </c>
      <c r="AQ1314" s="3" t="str">
        <f t="shared" si="649"/>
        <v xml:space="preserve"> </v>
      </c>
      <c r="AR1314" s="3" t="str">
        <f t="shared" si="650"/>
        <v xml:space="preserve"> </v>
      </c>
    </row>
    <row r="1315" spans="1:44">
      <c r="A1315" s="3">
        <f t="shared" si="651"/>
        <v>13.119999999999765</v>
      </c>
      <c r="B1315" s="3">
        <f t="shared" si="640"/>
        <v>0</v>
      </c>
      <c r="C1315" s="3">
        <f t="shared" si="641"/>
        <v>4.8229000000000486</v>
      </c>
      <c r="D1315" s="14">
        <f t="shared" si="652"/>
        <v>9.5608093357768872E-3</v>
      </c>
      <c r="E1315" s="14">
        <f t="shared" si="642"/>
        <v>-0.1123437727139672</v>
      </c>
      <c r="F1315" s="14">
        <f t="shared" si="643"/>
        <v>-0.10278296337819032</v>
      </c>
      <c r="G1315" s="3">
        <f t="shared" si="646"/>
        <v>-8.9720731595781213</v>
      </c>
      <c r="H1315" s="3">
        <f t="shared" si="644"/>
        <v>-15.365891824127168</v>
      </c>
      <c r="I1315" s="3">
        <f t="shared" si="645"/>
        <v>544.18321563915219</v>
      </c>
      <c r="P1315" s="3" t="str">
        <f t="shared" si="670"/>
        <v xml:space="preserve"> </v>
      </c>
      <c r="Q1315" s="3" t="str">
        <f t="shared" si="653"/>
        <v xml:space="preserve"> </v>
      </c>
      <c r="R1315" s="3" t="str">
        <f t="shared" si="654"/>
        <v xml:space="preserve"> </v>
      </c>
      <c r="S1315" s="3" t="str">
        <f t="shared" si="655"/>
        <v xml:space="preserve"> </v>
      </c>
      <c r="T1315" s="3" t="str">
        <f t="shared" si="656"/>
        <v xml:space="preserve"> </v>
      </c>
      <c r="U1315" s="3" t="str">
        <f t="shared" si="657"/>
        <v xml:space="preserve"> </v>
      </c>
      <c r="V1315" s="3" t="str">
        <f t="shared" si="658"/>
        <v xml:space="preserve"> </v>
      </c>
      <c r="W1315" s="3" t="str">
        <f t="shared" si="659"/>
        <v xml:space="preserve"> </v>
      </c>
      <c r="X1315" s="3" t="str">
        <f t="shared" si="660"/>
        <v xml:space="preserve"> </v>
      </c>
      <c r="Y1315" s="3">
        <f t="shared" si="661"/>
        <v>0</v>
      </c>
      <c r="AA1315" s="16" t="str">
        <f t="shared" si="662"/>
        <v>UprStage</v>
      </c>
      <c r="AC1315" s="3">
        <f t="shared" si="663"/>
        <v>2.3982428571428556</v>
      </c>
      <c r="AD1315" s="3">
        <f t="shared" si="664"/>
        <v>19.801588161411491</v>
      </c>
      <c r="AE1315" s="3">
        <f t="shared" si="665"/>
        <v>2.4246571428571926</v>
      </c>
      <c r="AF1315" s="3">
        <f t="shared" si="667"/>
        <v>11.455876646353975</v>
      </c>
      <c r="AH1315" s="28">
        <f t="shared" si="668"/>
        <v>0.26300000000000001</v>
      </c>
      <c r="AI1315" s="28">
        <f t="shared" si="669"/>
        <v>2.5446900494077322E-4</v>
      </c>
      <c r="AJ1315" s="40">
        <f t="shared" si="666"/>
        <v>1.1455876646353974E-2</v>
      </c>
      <c r="AK1315" s="28"/>
      <c r="AM1315" s="14">
        <f>Rho_Coef0+Rho_Coef1*Solution!I1315+Rho_Coef2*Solution!I1315^2</f>
        <v>0.94880841131760374</v>
      </c>
      <c r="AO1315" s="3" t="str">
        <f t="shared" si="647"/>
        <v xml:space="preserve"> </v>
      </c>
      <c r="AP1315" s="3" t="str">
        <f t="shared" si="648"/>
        <v xml:space="preserve"> </v>
      </c>
      <c r="AQ1315" s="3" t="str">
        <f t="shared" si="649"/>
        <v xml:space="preserve"> </v>
      </c>
      <c r="AR1315" s="3" t="str">
        <f t="shared" si="650"/>
        <v xml:space="preserve"> </v>
      </c>
    </row>
    <row r="1316" spans="1:44">
      <c r="A1316" s="3">
        <f t="shared" si="651"/>
        <v>13.129999999999765</v>
      </c>
      <c r="B1316" s="3">
        <f t="shared" si="640"/>
        <v>0</v>
      </c>
      <c r="C1316" s="3">
        <f t="shared" si="641"/>
        <v>4.8229000000000486</v>
      </c>
      <c r="D1316" s="14">
        <f t="shared" si="652"/>
        <v>9.6729296146294847E-3</v>
      </c>
      <c r="E1316" s="14">
        <f t="shared" si="642"/>
        <v>-0.1123437727139672</v>
      </c>
      <c r="F1316" s="14">
        <f t="shared" si="643"/>
        <v>-0.10267084309933772</v>
      </c>
      <c r="G1316" s="3">
        <f t="shared" si="646"/>
        <v>-8.962286018679718</v>
      </c>
      <c r="H1316" s="3">
        <f t="shared" si="644"/>
        <v>-15.455612555722949</v>
      </c>
      <c r="I1316" s="3">
        <f t="shared" si="645"/>
        <v>544.02910860660995</v>
      </c>
      <c r="P1316" s="3" t="str">
        <f t="shared" si="670"/>
        <v xml:space="preserve"> </v>
      </c>
      <c r="Q1316" s="3" t="str">
        <f t="shared" si="653"/>
        <v xml:space="preserve"> </v>
      </c>
      <c r="R1316" s="3" t="str">
        <f t="shared" si="654"/>
        <v xml:space="preserve"> </v>
      </c>
      <c r="S1316" s="3" t="str">
        <f t="shared" si="655"/>
        <v xml:space="preserve"> </v>
      </c>
      <c r="T1316" s="3" t="str">
        <f t="shared" si="656"/>
        <v xml:space="preserve"> </v>
      </c>
      <c r="U1316" s="3" t="str">
        <f t="shared" si="657"/>
        <v xml:space="preserve"> </v>
      </c>
      <c r="V1316" s="3" t="str">
        <f t="shared" si="658"/>
        <v xml:space="preserve"> </v>
      </c>
      <c r="W1316" s="3" t="str">
        <f t="shared" si="659"/>
        <v xml:space="preserve"> </v>
      </c>
      <c r="X1316" s="3" t="str">
        <f t="shared" si="660"/>
        <v xml:space="preserve"> </v>
      </c>
      <c r="Y1316" s="3">
        <f t="shared" si="661"/>
        <v>0</v>
      </c>
      <c r="AA1316" s="16" t="str">
        <f t="shared" si="662"/>
        <v>UprStage</v>
      </c>
      <c r="AC1316" s="3">
        <f t="shared" si="663"/>
        <v>2.3982428571428556</v>
      </c>
      <c r="AD1316" s="3">
        <f t="shared" si="664"/>
        <v>19.801588161411491</v>
      </c>
      <c r="AE1316" s="3">
        <f t="shared" si="665"/>
        <v>2.4246571428571926</v>
      </c>
      <c r="AF1316" s="3">
        <f t="shared" si="667"/>
        <v>11.455876646353975</v>
      </c>
      <c r="AH1316" s="28">
        <f t="shared" si="668"/>
        <v>0.26300000000000001</v>
      </c>
      <c r="AI1316" s="28">
        <f t="shared" si="669"/>
        <v>2.5446900494077322E-4</v>
      </c>
      <c r="AJ1316" s="40">
        <f t="shared" si="666"/>
        <v>1.1455876646353974E-2</v>
      </c>
      <c r="AK1316" s="28"/>
      <c r="AM1316" s="14">
        <f>Rho_Coef0+Rho_Coef1*Solution!I1316+Rho_Coef2*Solution!I1316^2</f>
        <v>0.94882262612676149</v>
      </c>
      <c r="AO1316" s="3" t="str">
        <f t="shared" si="647"/>
        <v xml:space="preserve"> </v>
      </c>
      <c r="AP1316" s="3" t="str">
        <f t="shared" si="648"/>
        <v xml:space="preserve"> </v>
      </c>
      <c r="AQ1316" s="3" t="str">
        <f t="shared" si="649"/>
        <v xml:space="preserve"> </v>
      </c>
      <c r="AR1316" s="3" t="str">
        <f t="shared" si="650"/>
        <v xml:space="preserve"> </v>
      </c>
    </row>
    <row r="1317" spans="1:44">
      <c r="A1317" s="3">
        <f t="shared" si="651"/>
        <v>13.139999999999764</v>
      </c>
      <c r="B1317" s="3">
        <f t="shared" si="640"/>
        <v>0</v>
      </c>
      <c r="C1317" s="3">
        <f t="shared" si="641"/>
        <v>4.8229000000000486</v>
      </c>
      <c r="D1317" s="14">
        <f t="shared" si="652"/>
        <v>9.7855828061458091E-3</v>
      </c>
      <c r="E1317" s="14">
        <f t="shared" si="642"/>
        <v>-0.1123437727139672</v>
      </c>
      <c r="F1317" s="14">
        <f t="shared" si="643"/>
        <v>-0.1025581899078214</v>
      </c>
      <c r="G1317" s="3">
        <f t="shared" si="646"/>
        <v>-8.9524523590660579</v>
      </c>
      <c r="H1317" s="3">
        <f t="shared" si="644"/>
        <v>-15.545235415909746</v>
      </c>
      <c r="I1317" s="3">
        <f t="shared" si="645"/>
        <v>543.87410485843486</v>
      </c>
      <c r="P1317" s="3" t="str">
        <f t="shared" si="670"/>
        <v xml:space="preserve"> </v>
      </c>
      <c r="Q1317" s="3" t="str">
        <f t="shared" si="653"/>
        <v xml:space="preserve"> </v>
      </c>
      <c r="R1317" s="3" t="str">
        <f t="shared" si="654"/>
        <v xml:space="preserve"> </v>
      </c>
      <c r="S1317" s="3" t="str">
        <f t="shared" si="655"/>
        <v xml:space="preserve"> </v>
      </c>
      <c r="T1317" s="3" t="str">
        <f t="shared" si="656"/>
        <v xml:space="preserve"> </v>
      </c>
      <c r="U1317" s="3" t="str">
        <f t="shared" si="657"/>
        <v xml:space="preserve"> </v>
      </c>
      <c r="V1317" s="3" t="str">
        <f t="shared" si="658"/>
        <v xml:space="preserve"> </v>
      </c>
      <c r="W1317" s="3" t="str">
        <f t="shared" si="659"/>
        <v xml:space="preserve"> </v>
      </c>
      <c r="X1317" s="3" t="str">
        <f t="shared" si="660"/>
        <v xml:space="preserve"> </v>
      </c>
      <c r="Y1317" s="3">
        <f t="shared" si="661"/>
        <v>0</v>
      </c>
      <c r="AA1317" s="16" t="str">
        <f t="shared" si="662"/>
        <v>UprStage</v>
      </c>
      <c r="AC1317" s="3">
        <f t="shared" si="663"/>
        <v>2.3982428571428556</v>
      </c>
      <c r="AD1317" s="3">
        <f t="shared" si="664"/>
        <v>19.801588161411491</v>
      </c>
      <c r="AE1317" s="3">
        <f t="shared" si="665"/>
        <v>2.4246571428571926</v>
      </c>
      <c r="AF1317" s="3">
        <f t="shared" si="667"/>
        <v>11.455876646353975</v>
      </c>
      <c r="AH1317" s="28">
        <f t="shared" si="668"/>
        <v>0.26300000000000001</v>
      </c>
      <c r="AI1317" s="28">
        <f t="shared" si="669"/>
        <v>2.5446900494077322E-4</v>
      </c>
      <c r="AJ1317" s="40">
        <f t="shared" si="666"/>
        <v>1.1455876646353974E-2</v>
      </c>
      <c r="AK1317" s="28"/>
      <c r="AM1317" s="14">
        <f>Rho_Coef0+Rho_Coef1*Solution!I1317+Rho_Coef2*Solution!I1317^2</f>
        <v>0.94883692381184059</v>
      </c>
      <c r="AO1317" s="3" t="str">
        <f t="shared" si="647"/>
        <v xml:space="preserve"> </v>
      </c>
      <c r="AP1317" s="3" t="str">
        <f t="shared" si="648"/>
        <v xml:space="preserve"> </v>
      </c>
      <c r="AQ1317" s="3" t="str">
        <f t="shared" si="649"/>
        <v xml:space="preserve"> </v>
      </c>
      <c r="AR1317" s="3" t="str">
        <f t="shared" si="650"/>
        <v xml:space="preserve"> </v>
      </c>
    </row>
    <row r="1318" spans="1:44">
      <c r="A1318" s="3">
        <f t="shared" si="651"/>
        <v>13.149999999999764</v>
      </c>
      <c r="B1318" s="3">
        <f t="shared" si="640"/>
        <v>0</v>
      </c>
      <c r="C1318" s="3">
        <f t="shared" si="641"/>
        <v>4.8229000000000486</v>
      </c>
      <c r="D1318" s="14">
        <f t="shared" si="652"/>
        <v>9.8987662424460804E-3</v>
      </c>
      <c r="E1318" s="14">
        <f t="shared" si="642"/>
        <v>-0.1123437727139672</v>
      </c>
      <c r="F1318" s="14">
        <f t="shared" si="643"/>
        <v>-0.10244500647152112</v>
      </c>
      <c r="G1318" s="3">
        <f t="shared" si="646"/>
        <v>-8.9425724136202156</v>
      </c>
      <c r="H1318" s="3">
        <f t="shared" si="644"/>
        <v>-15.634759939500407</v>
      </c>
      <c r="I1318" s="3">
        <f t="shared" si="645"/>
        <v>543.71820537565509</v>
      </c>
      <c r="P1318" s="3" t="str">
        <f t="shared" si="670"/>
        <v xml:space="preserve"> </v>
      </c>
      <c r="Q1318" s="3" t="str">
        <f t="shared" si="653"/>
        <v xml:space="preserve"> </v>
      </c>
      <c r="R1318" s="3" t="str">
        <f t="shared" si="654"/>
        <v xml:space="preserve"> </v>
      </c>
      <c r="S1318" s="3" t="str">
        <f t="shared" si="655"/>
        <v xml:space="preserve"> </v>
      </c>
      <c r="T1318" s="3" t="str">
        <f t="shared" si="656"/>
        <v xml:space="preserve"> </v>
      </c>
      <c r="U1318" s="3" t="str">
        <f t="shared" si="657"/>
        <v xml:space="preserve"> </v>
      </c>
      <c r="V1318" s="3" t="str">
        <f t="shared" si="658"/>
        <v xml:space="preserve"> </v>
      </c>
      <c r="W1318" s="3" t="str">
        <f t="shared" si="659"/>
        <v xml:space="preserve"> </v>
      </c>
      <c r="X1318" s="3" t="str">
        <f t="shared" si="660"/>
        <v xml:space="preserve"> </v>
      </c>
      <c r="Y1318" s="3">
        <f t="shared" si="661"/>
        <v>0</v>
      </c>
      <c r="AA1318" s="16" t="str">
        <f t="shared" si="662"/>
        <v>UprStage</v>
      </c>
      <c r="AC1318" s="3">
        <f t="shared" si="663"/>
        <v>2.3982428571428556</v>
      </c>
      <c r="AD1318" s="3">
        <f t="shared" si="664"/>
        <v>19.801588161411491</v>
      </c>
      <c r="AE1318" s="3">
        <f t="shared" si="665"/>
        <v>2.4246571428571926</v>
      </c>
      <c r="AF1318" s="3">
        <f t="shared" si="667"/>
        <v>11.455876646353975</v>
      </c>
      <c r="AH1318" s="28">
        <f t="shared" si="668"/>
        <v>0.26300000000000001</v>
      </c>
      <c r="AI1318" s="28">
        <f t="shared" si="669"/>
        <v>2.5446900494077322E-4</v>
      </c>
      <c r="AJ1318" s="40">
        <f t="shared" si="666"/>
        <v>1.1455876646353974E-2</v>
      </c>
      <c r="AK1318" s="28"/>
      <c r="AM1318" s="14">
        <f>Rho_Coef0+Rho_Coef1*Solution!I1318+Rho_Coef2*Solution!I1318^2</f>
        <v>0.94885130428518605</v>
      </c>
      <c r="AO1318" s="3" t="str">
        <f t="shared" si="647"/>
        <v xml:space="preserve"> </v>
      </c>
      <c r="AP1318" s="3" t="str">
        <f t="shared" si="648"/>
        <v xml:space="preserve"> </v>
      </c>
      <c r="AQ1318" s="3" t="str">
        <f t="shared" si="649"/>
        <v xml:space="preserve"> </v>
      </c>
      <c r="AR1318" s="3" t="str">
        <f t="shared" si="650"/>
        <v xml:space="preserve"> </v>
      </c>
    </row>
    <row r="1319" spans="1:44">
      <c r="A1319" s="3">
        <f t="shared" si="651"/>
        <v>13.159999999999764</v>
      </c>
      <c r="B1319" s="3">
        <f t="shared" si="640"/>
        <v>0</v>
      </c>
      <c r="C1319" s="3">
        <f t="shared" si="641"/>
        <v>4.8229000000000486</v>
      </c>
      <c r="D1319" s="14">
        <f t="shared" si="652"/>
        <v>1.0012477247533139E-2</v>
      </c>
      <c r="E1319" s="14">
        <f t="shared" si="642"/>
        <v>-0.1123437727139672</v>
      </c>
      <c r="F1319" s="14">
        <f t="shared" si="643"/>
        <v>-0.10233129546643406</v>
      </c>
      <c r="G1319" s="3">
        <f t="shared" si="646"/>
        <v>-8.9326464159338457</v>
      </c>
      <c r="H1319" s="3">
        <f t="shared" si="644"/>
        <v>-15.724185663636609</v>
      </c>
      <c r="I1319" s="3">
        <f t="shared" si="645"/>
        <v>543.56141114393938</v>
      </c>
      <c r="P1319" s="3" t="str">
        <f t="shared" si="670"/>
        <v xml:space="preserve"> </v>
      </c>
      <c r="Q1319" s="3" t="str">
        <f t="shared" si="653"/>
        <v xml:space="preserve"> </v>
      </c>
      <c r="R1319" s="3" t="str">
        <f t="shared" si="654"/>
        <v xml:space="preserve"> </v>
      </c>
      <c r="S1319" s="3" t="str">
        <f t="shared" si="655"/>
        <v xml:space="preserve"> </v>
      </c>
      <c r="T1319" s="3" t="str">
        <f t="shared" si="656"/>
        <v xml:space="preserve"> </v>
      </c>
      <c r="U1319" s="3" t="str">
        <f t="shared" si="657"/>
        <v xml:space="preserve"> </v>
      </c>
      <c r="V1319" s="3" t="str">
        <f t="shared" si="658"/>
        <v xml:space="preserve"> </v>
      </c>
      <c r="W1319" s="3" t="str">
        <f t="shared" si="659"/>
        <v xml:space="preserve"> </v>
      </c>
      <c r="X1319" s="3" t="str">
        <f t="shared" si="660"/>
        <v xml:space="preserve"> </v>
      </c>
      <c r="Y1319" s="3">
        <f t="shared" si="661"/>
        <v>0</v>
      </c>
      <c r="AA1319" s="16" t="str">
        <f t="shared" si="662"/>
        <v>UprStage</v>
      </c>
      <c r="AC1319" s="3">
        <f t="shared" si="663"/>
        <v>2.3982428571428556</v>
      </c>
      <c r="AD1319" s="3">
        <f t="shared" si="664"/>
        <v>19.801588161411491</v>
      </c>
      <c r="AE1319" s="3">
        <f t="shared" si="665"/>
        <v>2.4246571428571926</v>
      </c>
      <c r="AF1319" s="3">
        <f t="shared" si="667"/>
        <v>11.455876646353975</v>
      </c>
      <c r="AH1319" s="28">
        <f t="shared" si="668"/>
        <v>0.26300000000000001</v>
      </c>
      <c r="AI1319" s="28">
        <f t="shared" si="669"/>
        <v>2.5446900494077322E-4</v>
      </c>
      <c r="AJ1319" s="40">
        <f t="shared" si="666"/>
        <v>1.1455876646353974E-2</v>
      </c>
      <c r="AK1319" s="28"/>
      <c r="AM1319" s="14">
        <f>Rho_Coef0+Rho_Coef1*Solution!I1319+Rho_Coef2*Solution!I1319^2</f>
        <v>0.94886576745872675</v>
      </c>
      <c r="AO1319" s="3" t="str">
        <f t="shared" si="647"/>
        <v xml:space="preserve"> </v>
      </c>
      <c r="AP1319" s="3" t="str">
        <f t="shared" si="648"/>
        <v xml:space="preserve"> </v>
      </c>
      <c r="AQ1319" s="3" t="str">
        <f t="shared" si="649"/>
        <v xml:space="preserve"> </v>
      </c>
      <c r="AR1319" s="3" t="str">
        <f t="shared" si="650"/>
        <v xml:space="preserve"> </v>
      </c>
    </row>
    <row r="1320" spans="1:44">
      <c r="A1320" s="3">
        <f t="shared" si="651"/>
        <v>13.169999999999764</v>
      </c>
      <c r="B1320" s="3">
        <f t="shared" si="640"/>
        <v>0</v>
      </c>
      <c r="C1320" s="3">
        <f t="shared" si="641"/>
        <v>4.8229000000000486</v>
      </c>
      <c r="D1320" s="14">
        <f t="shared" si="652"/>
        <v>1.0126713137419188E-2</v>
      </c>
      <c r="E1320" s="14">
        <f t="shared" si="642"/>
        <v>-0.1123437727139672</v>
      </c>
      <c r="F1320" s="14">
        <f t="shared" si="643"/>
        <v>-0.10221705957654802</v>
      </c>
      <c r="G1320" s="3">
        <f t="shared" si="646"/>
        <v>-8.9226746002961121</v>
      </c>
      <c r="H1320" s="3">
        <f t="shared" si="644"/>
        <v>-15.813512127795947</v>
      </c>
      <c r="I1320" s="3">
        <f t="shared" si="645"/>
        <v>543.40372315357297</v>
      </c>
      <c r="P1320" s="3" t="str">
        <f t="shared" si="670"/>
        <v xml:space="preserve"> </v>
      </c>
      <c r="Q1320" s="3" t="str">
        <f t="shared" si="653"/>
        <v xml:space="preserve"> </v>
      </c>
      <c r="R1320" s="3" t="str">
        <f t="shared" si="654"/>
        <v xml:space="preserve"> </v>
      </c>
      <c r="S1320" s="3" t="str">
        <f t="shared" si="655"/>
        <v xml:space="preserve"> </v>
      </c>
      <c r="T1320" s="3" t="str">
        <f t="shared" si="656"/>
        <v xml:space="preserve"> </v>
      </c>
      <c r="U1320" s="3" t="str">
        <f t="shared" si="657"/>
        <v xml:space="preserve"> </v>
      </c>
      <c r="V1320" s="3" t="str">
        <f t="shared" si="658"/>
        <v xml:space="preserve"> </v>
      </c>
      <c r="W1320" s="3" t="str">
        <f t="shared" si="659"/>
        <v xml:space="preserve"> </v>
      </c>
      <c r="X1320" s="3" t="str">
        <f t="shared" si="660"/>
        <v xml:space="preserve"> </v>
      </c>
      <c r="Y1320" s="3">
        <f t="shared" si="661"/>
        <v>0</v>
      </c>
      <c r="AA1320" s="16" t="str">
        <f t="shared" si="662"/>
        <v>UprStage</v>
      </c>
      <c r="AC1320" s="3">
        <f t="shared" si="663"/>
        <v>2.3982428571428556</v>
      </c>
      <c r="AD1320" s="3">
        <f t="shared" si="664"/>
        <v>19.801588161411491</v>
      </c>
      <c r="AE1320" s="3">
        <f t="shared" si="665"/>
        <v>2.4246571428571926</v>
      </c>
      <c r="AF1320" s="3">
        <f t="shared" si="667"/>
        <v>11.455876646353975</v>
      </c>
      <c r="AH1320" s="28">
        <f t="shared" si="668"/>
        <v>0.26300000000000001</v>
      </c>
      <c r="AI1320" s="28">
        <f t="shared" si="669"/>
        <v>2.5446900494077322E-4</v>
      </c>
      <c r="AJ1320" s="40">
        <f t="shared" si="666"/>
        <v>1.1455876646353974E-2</v>
      </c>
      <c r="AK1320" s="28"/>
      <c r="AM1320" s="14">
        <f>Rho_Coef0+Rho_Coef1*Solution!I1320+Rho_Coef2*Solution!I1320^2</f>
        <v>0.94888031324397792</v>
      </c>
      <c r="AO1320" s="3" t="str">
        <f t="shared" si="647"/>
        <v xml:space="preserve"> </v>
      </c>
      <c r="AP1320" s="3" t="str">
        <f t="shared" si="648"/>
        <v xml:space="preserve"> </v>
      </c>
      <c r="AQ1320" s="3" t="str">
        <f t="shared" si="649"/>
        <v xml:space="preserve"> </v>
      </c>
      <c r="AR1320" s="3" t="str">
        <f t="shared" si="650"/>
        <v xml:space="preserve"> </v>
      </c>
    </row>
    <row r="1321" spans="1:44">
      <c r="A1321" s="3">
        <f t="shared" si="651"/>
        <v>13.179999999999763</v>
      </c>
      <c r="B1321" s="3">
        <f t="shared" si="640"/>
        <v>0</v>
      </c>
      <c r="C1321" s="3">
        <f t="shared" si="641"/>
        <v>4.8229000000000486</v>
      </c>
      <c r="D1321" s="14">
        <f t="shared" si="652"/>
        <v>1.0241471220252599E-2</v>
      </c>
      <c r="E1321" s="14">
        <f t="shared" si="642"/>
        <v>-0.1123437727139672</v>
      </c>
      <c r="F1321" s="14">
        <f t="shared" si="643"/>
        <v>-0.1021023014937146</v>
      </c>
      <c r="G1321" s="3">
        <f t="shared" si="646"/>
        <v>-8.9126572016826309</v>
      </c>
      <c r="H1321" s="3">
        <f t="shared" si="644"/>
        <v>-15.902738873798908</v>
      </c>
      <c r="I1321" s="3">
        <f t="shared" si="645"/>
        <v>543.24514239943494</v>
      </c>
      <c r="P1321" s="3" t="str">
        <f t="shared" si="670"/>
        <v xml:space="preserve"> </v>
      </c>
      <c r="Q1321" s="3" t="str">
        <f t="shared" si="653"/>
        <v xml:space="preserve"> </v>
      </c>
      <c r="R1321" s="3" t="str">
        <f t="shared" si="654"/>
        <v xml:space="preserve"> </v>
      </c>
      <c r="S1321" s="3" t="str">
        <f t="shared" si="655"/>
        <v xml:space="preserve"> </v>
      </c>
      <c r="T1321" s="3" t="str">
        <f t="shared" si="656"/>
        <v xml:space="preserve"> </v>
      </c>
      <c r="U1321" s="3" t="str">
        <f t="shared" si="657"/>
        <v xml:space="preserve"> </v>
      </c>
      <c r="V1321" s="3" t="str">
        <f t="shared" si="658"/>
        <v xml:space="preserve"> </v>
      </c>
      <c r="W1321" s="3" t="str">
        <f t="shared" si="659"/>
        <v xml:space="preserve"> </v>
      </c>
      <c r="X1321" s="3" t="str">
        <f t="shared" si="660"/>
        <v xml:space="preserve"> </v>
      </c>
      <c r="Y1321" s="3">
        <f t="shared" si="661"/>
        <v>0</v>
      </c>
      <c r="AA1321" s="16" t="str">
        <f t="shared" si="662"/>
        <v>UprStage</v>
      </c>
      <c r="AC1321" s="3">
        <f t="shared" si="663"/>
        <v>2.3982428571428556</v>
      </c>
      <c r="AD1321" s="3">
        <f t="shared" si="664"/>
        <v>19.801588161411491</v>
      </c>
      <c r="AE1321" s="3">
        <f t="shared" si="665"/>
        <v>2.4246571428571926</v>
      </c>
      <c r="AF1321" s="3">
        <f t="shared" si="667"/>
        <v>11.455876646353975</v>
      </c>
      <c r="AH1321" s="28">
        <f t="shared" si="668"/>
        <v>0.26300000000000001</v>
      </c>
      <c r="AI1321" s="28">
        <f t="shared" si="669"/>
        <v>2.5446900494077322E-4</v>
      </c>
      <c r="AJ1321" s="40">
        <f t="shared" si="666"/>
        <v>1.1455876646353974E-2</v>
      </c>
      <c r="AK1321" s="28"/>
      <c r="AM1321" s="14">
        <f>Rho_Coef0+Rho_Coef1*Solution!I1321+Rho_Coef2*Solution!I1321^2</f>
        <v>0.94889494155204324</v>
      </c>
      <c r="AO1321" s="3" t="str">
        <f t="shared" si="647"/>
        <v xml:space="preserve"> </v>
      </c>
      <c r="AP1321" s="3" t="str">
        <f t="shared" si="648"/>
        <v xml:space="preserve"> </v>
      </c>
      <c r="AQ1321" s="3" t="str">
        <f t="shared" si="649"/>
        <v xml:space="preserve"> </v>
      </c>
      <c r="AR1321" s="3" t="str">
        <f t="shared" si="650"/>
        <v xml:space="preserve"> </v>
      </c>
    </row>
    <row r="1322" spans="1:44">
      <c r="A1322" s="3">
        <f t="shared" si="651"/>
        <v>13.189999999999763</v>
      </c>
      <c r="B1322" s="3">
        <f t="shared" si="640"/>
        <v>0</v>
      </c>
      <c r="C1322" s="3">
        <f t="shared" si="641"/>
        <v>4.8229000000000486</v>
      </c>
      <c r="D1322" s="14">
        <f t="shared" si="652"/>
        <v>1.035674879644476E-2</v>
      </c>
      <c r="E1322" s="14">
        <f t="shared" si="642"/>
        <v>-0.1123437727139672</v>
      </c>
      <c r="F1322" s="14">
        <f t="shared" si="643"/>
        <v>-0.10198702391752244</v>
      </c>
      <c r="G1322" s="3">
        <f t="shared" si="646"/>
        <v>-8.9025944557443832</v>
      </c>
      <c r="H1322" s="3">
        <f t="shared" si="644"/>
        <v>-15.991865445815735</v>
      </c>
      <c r="I1322" s="3">
        <f t="shared" si="645"/>
        <v>543.08566988097414</v>
      </c>
      <c r="P1322" s="3" t="str">
        <f t="shared" si="670"/>
        <v xml:space="preserve"> </v>
      </c>
      <c r="Q1322" s="3" t="str">
        <f t="shared" si="653"/>
        <v xml:space="preserve"> </v>
      </c>
      <c r="R1322" s="3" t="str">
        <f t="shared" si="654"/>
        <v xml:space="preserve"> </v>
      </c>
      <c r="S1322" s="3" t="str">
        <f t="shared" si="655"/>
        <v xml:space="preserve"> </v>
      </c>
      <c r="T1322" s="3" t="str">
        <f t="shared" si="656"/>
        <v xml:space="preserve"> </v>
      </c>
      <c r="U1322" s="3" t="str">
        <f t="shared" si="657"/>
        <v xml:space="preserve"> </v>
      </c>
      <c r="V1322" s="3" t="str">
        <f t="shared" si="658"/>
        <v xml:space="preserve"> </v>
      </c>
      <c r="W1322" s="3" t="str">
        <f t="shared" si="659"/>
        <v xml:space="preserve"> </v>
      </c>
      <c r="X1322" s="3" t="str">
        <f t="shared" si="660"/>
        <v xml:space="preserve"> </v>
      </c>
      <c r="Y1322" s="3">
        <f t="shared" si="661"/>
        <v>0</v>
      </c>
      <c r="AA1322" s="16" t="str">
        <f t="shared" si="662"/>
        <v>UprStage</v>
      </c>
      <c r="AC1322" s="3">
        <f t="shared" si="663"/>
        <v>2.3982428571428556</v>
      </c>
      <c r="AD1322" s="3">
        <f t="shared" si="664"/>
        <v>19.801588161411491</v>
      </c>
      <c r="AE1322" s="3">
        <f t="shared" si="665"/>
        <v>2.4246571428571926</v>
      </c>
      <c r="AF1322" s="3">
        <f t="shared" si="667"/>
        <v>11.455876646353975</v>
      </c>
      <c r="AH1322" s="28">
        <f t="shared" si="668"/>
        <v>0.26300000000000001</v>
      </c>
      <c r="AI1322" s="28">
        <f t="shared" si="669"/>
        <v>2.5446900494077322E-4</v>
      </c>
      <c r="AJ1322" s="40">
        <f t="shared" si="666"/>
        <v>1.1455876646353974E-2</v>
      </c>
      <c r="AK1322" s="28"/>
      <c r="AM1322" s="14">
        <f>Rho_Coef0+Rho_Coef1*Solution!I1322+Rho_Coef2*Solution!I1322^2</f>
        <v>0.94890965229361657</v>
      </c>
      <c r="AO1322" s="3" t="str">
        <f t="shared" si="647"/>
        <v xml:space="preserve"> </v>
      </c>
      <c r="AP1322" s="3" t="str">
        <f t="shared" si="648"/>
        <v xml:space="preserve"> </v>
      </c>
      <c r="AQ1322" s="3" t="str">
        <f t="shared" si="649"/>
        <v xml:space="preserve"> </v>
      </c>
      <c r="AR1322" s="3" t="str">
        <f t="shared" si="650"/>
        <v xml:space="preserve"> </v>
      </c>
    </row>
    <row r="1323" spans="1:44">
      <c r="A1323" s="3">
        <f t="shared" si="651"/>
        <v>13.199999999999763</v>
      </c>
      <c r="B1323" s="3">
        <f t="shared" si="640"/>
        <v>0</v>
      </c>
      <c r="C1323" s="3">
        <f t="shared" si="641"/>
        <v>4.8229000000000486</v>
      </c>
      <c r="D1323" s="14">
        <f t="shared" si="652"/>
        <v>1.0472543158796994E-2</v>
      </c>
      <c r="E1323" s="14">
        <f t="shared" si="642"/>
        <v>-0.1123437727139672</v>
      </c>
      <c r="F1323" s="14">
        <f t="shared" si="643"/>
        <v>-0.10187122955517021</v>
      </c>
      <c r="G1323" s="3">
        <f t="shared" si="646"/>
        <v>-8.8924865987966495</v>
      </c>
      <c r="H1323" s="3">
        <f t="shared" si="644"/>
        <v>-16.080891390373178</v>
      </c>
      <c r="I1323" s="3">
        <f t="shared" si="645"/>
        <v>542.92530660218608</v>
      </c>
      <c r="P1323" s="3" t="str">
        <f t="shared" si="670"/>
        <v xml:space="preserve"> </v>
      </c>
      <c r="Q1323" s="3" t="str">
        <f t="shared" si="653"/>
        <v xml:space="preserve"> </v>
      </c>
      <c r="R1323" s="3" t="str">
        <f t="shared" si="654"/>
        <v xml:space="preserve"> </v>
      </c>
      <c r="S1323" s="3" t="str">
        <f t="shared" si="655"/>
        <v xml:space="preserve"> </v>
      </c>
      <c r="T1323" s="3" t="str">
        <f t="shared" si="656"/>
        <v xml:space="preserve"> </v>
      </c>
      <c r="U1323" s="3" t="str">
        <f t="shared" si="657"/>
        <v xml:space="preserve"> </v>
      </c>
      <c r="V1323" s="3" t="str">
        <f t="shared" si="658"/>
        <v xml:space="preserve"> </v>
      </c>
      <c r="W1323" s="3" t="str">
        <f t="shared" si="659"/>
        <v xml:space="preserve"> </v>
      </c>
      <c r="X1323" s="3" t="str">
        <f t="shared" si="660"/>
        <v xml:space="preserve"> </v>
      </c>
      <c r="Y1323" s="3">
        <f t="shared" si="661"/>
        <v>0</v>
      </c>
      <c r="AA1323" s="16" t="str">
        <f t="shared" si="662"/>
        <v>UprStage</v>
      </c>
      <c r="AC1323" s="3">
        <f t="shared" si="663"/>
        <v>2.3982428571428556</v>
      </c>
      <c r="AD1323" s="3">
        <f t="shared" si="664"/>
        <v>19.801588161411491</v>
      </c>
      <c r="AE1323" s="3">
        <f t="shared" si="665"/>
        <v>2.4246571428571926</v>
      </c>
      <c r="AF1323" s="3">
        <f t="shared" si="667"/>
        <v>11.455876646353975</v>
      </c>
      <c r="AH1323" s="28">
        <f t="shared" si="668"/>
        <v>0.26300000000000001</v>
      </c>
      <c r="AI1323" s="28">
        <f t="shared" si="669"/>
        <v>2.5446900494077322E-4</v>
      </c>
      <c r="AJ1323" s="40">
        <f t="shared" si="666"/>
        <v>1.1455876646353974E-2</v>
      </c>
      <c r="AK1323" s="28"/>
      <c r="AM1323" s="14">
        <f>Rho_Coef0+Rho_Coef1*Solution!I1323+Rho_Coef2*Solution!I1323^2</f>
        <v>0.94892444537898446</v>
      </c>
      <c r="AO1323" s="3" t="str">
        <f t="shared" si="647"/>
        <v xml:space="preserve"> </v>
      </c>
      <c r="AP1323" s="3" t="str">
        <f t="shared" si="648"/>
        <v xml:space="preserve"> </v>
      </c>
      <c r="AQ1323" s="3" t="str">
        <f t="shared" si="649"/>
        <v xml:space="preserve"> </v>
      </c>
      <c r="AR1323" s="3" t="str">
        <f t="shared" si="650"/>
        <v xml:space="preserve"> </v>
      </c>
    </row>
    <row r="1324" spans="1:44">
      <c r="A1324" s="3">
        <f t="shared" si="651"/>
        <v>13.209999999999763</v>
      </c>
      <c r="B1324" s="3">
        <f t="shared" si="640"/>
        <v>0</v>
      </c>
      <c r="C1324" s="3">
        <f t="shared" si="641"/>
        <v>4.8229000000000486</v>
      </c>
      <c r="D1324" s="14">
        <f t="shared" si="652"/>
        <v>1.0588851592627492E-2</v>
      </c>
      <c r="E1324" s="14">
        <f t="shared" si="642"/>
        <v>-0.1123437727139672</v>
      </c>
      <c r="F1324" s="14">
        <f t="shared" si="643"/>
        <v>-0.10175492112133971</v>
      </c>
      <c r="G1324" s="3">
        <f t="shared" si="646"/>
        <v>-8.8823338678079189</v>
      </c>
      <c r="H1324" s="3">
        <f t="shared" si="644"/>
        <v>-16.169816256361145</v>
      </c>
      <c r="I1324" s="3">
        <f t="shared" si="645"/>
        <v>542.76405357158899</v>
      </c>
      <c r="P1324" s="3" t="str">
        <f t="shared" si="670"/>
        <v xml:space="preserve"> </v>
      </c>
      <c r="Q1324" s="3" t="str">
        <f t="shared" si="653"/>
        <v xml:space="preserve"> </v>
      </c>
      <c r="R1324" s="3" t="str">
        <f t="shared" si="654"/>
        <v xml:space="preserve"> </v>
      </c>
      <c r="S1324" s="3" t="str">
        <f t="shared" si="655"/>
        <v xml:space="preserve"> </v>
      </c>
      <c r="T1324" s="3" t="str">
        <f t="shared" si="656"/>
        <v xml:space="preserve"> </v>
      </c>
      <c r="U1324" s="3" t="str">
        <f t="shared" si="657"/>
        <v xml:space="preserve"> </v>
      </c>
      <c r="V1324" s="3" t="str">
        <f t="shared" si="658"/>
        <v xml:space="preserve"> </v>
      </c>
      <c r="W1324" s="3" t="str">
        <f t="shared" si="659"/>
        <v xml:space="preserve"> </v>
      </c>
      <c r="X1324" s="3" t="str">
        <f t="shared" si="660"/>
        <v xml:space="preserve"> </v>
      </c>
      <c r="Y1324" s="3">
        <f t="shared" si="661"/>
        <v>0</v>
      </c>
      <c r="AA1324" s="16" t="str">
        <f t="shared" si="662"/>
        <v>UprStage</v>
      </c>
      <c r="AC1324" s="3">
        <f t="shared" si="663"/>
        <v>2.3982428571428556</v>
      </c>
      <c r="AD1324" s="3">
        <f t="shared" si="664"/>
        <v>19.801588161411491</v>
      </c>
      <c r="AE1324" s="3">
        <f t="shared" si="665"/>
        <v>2.4246571428571926</v>
      </c>
      <c r="AF1324" s="3">
        <f t="shared" si="667"/>
        <v>11.455876646353975</v>
      </c>
      <c r="AH1324" s="28">
        <f t="shared" si="668"/>
        <v>0.26300000000000001</v>
      </c>
      <c r="AI1324" s="28">
        <f t="shared" si="669"/>
        <v>2.5446900494077322E-4</v>
      </c>
      <c r="AJ1324" s="40">
        <f t="shared" si="666"/>
        <v>1.1455876646353974E-2</v>
      </c>
      <c r="AK1324" s="28"/>
      <c r="AM1324" s="14">
        <f>Rho_Coef0+Rho_Coef1*Solution!I1324+Rho_Coef2*Solution!I1324^2</f>
        <v>0.94893932071802811</v>
      </c>
      <c r="AO1324" s="3" t="str">
        <f t="shared" si="647"/>
        <v xml:space="preserve"> </v>
      </c>
      <c r="AP1324" s="3" t="str">
        <f t="shared" si="648"/>
        <v xml:space="preserve"> </v>
      </c>
      <c r="AQ1324" s="3" t="str">
        <f t="shared" si="649"/>
        <v xml:space="preserve"> </v>
      </c>
      <c r="AR1324" s="3" t="str">
        <f t="shared" si="650"/>
        <v xml:space="preserve"> </v>
      </c>
    </row>
    <row r="1325" spans="1:44">
      <c r="A1325" s="3">
        <f t="shared" si="651"/>
        <v>13.219999999999763</v>
      </c>
      <c r="B1325" s="3">
        <f t="shared" si="640"/>
        <v>0</v>
      </c>
      <c r="C1325" s="3">
        <f t="shared" si="641"/>
        <v>4.8229000000000486</v>
      </c>
      <c r="D1325" s="14">
        <f t="shared" si="652"/>
        <v>1.0705671375898274E-2</v>
      </c>
      <c r="E1325" s="14">
        <f t="shared" si="642"/>
        <v>-0.1123437727139672</v>
      </c>
      <c r="F1325" s="14">
        <f t="shared" si="643"/>
        <v>-0.10163810133806893</v>
      </c>
      <c r="G1325" s="3">
        <f t="shared" si="646"/>
        <v>-8.8721365003888177</v>
      </c>
      <c r="H1325" s="3">
        <f t="shared" si="644"/>
        <v>-16.258639595039224</v>
      </c>
      <c r="I1325" s="3">
        <f t="shared" si="645"/>
        <v>542.60191180220033</v>
      </c>
      <c r="P1325" s="3" t="str">
        <f t="shared" si="670"/>
        <v xml:space="preserve"> </v>
      </c>
      <c r="Q1325" s="3" t="str">
        <f t="shared" si="653"/>
        <v xml:space="preserve"> </v>
      </c>
      <c r="R1325" s="3" t="str">
        <f t="shared" si="654"/>
        <v xml:space="preserve"> </v>
      </c>
      <c r="S1325" s="3" t="str">
        <f t="shared" si="655"/>
        <v xml:space="preserve"> </v>
      </c>
      <c r="T1325" s="3" t="str">
        <f t="shared" si="656"/>
        <v xml:space="preserve"> </v>
      </c>
      <c r="U1325" s="3" t="str">
        <f t="shared" si="657"/>
        <v xml:space="preserve"> </v>
      </c>
      <c r="V1325" s="3" t="str">
        <f t="shared" si="658"/>
        <v xml:space="preserve"> </v>
      </c>
      <c r="W1325" s="3" t="str">
        <f t="shared" si="659"/>
        <v xml:space="preserve"> </v>
      </c>
      <c r="X1325" s="3" t="str">
        <f t="shared" si="660"/>
        <v xml:space="preserve"> </v>
      </c>
      <c r="Y1325" s="3">
        <f t="shared" si="661"/>
        <v>0</v>
      </c>
      <c r="AA1325" s="16" t="str">
        <f t="shared" si="662"/>
        <v>UprStage</v>
      </c>
      <c r="AC1325" s="3">
        <f t="shared" si="663"/>
        <v>2.3982428571428556</v>
      </c>
      <c r="AD1325" s="3">
        <f t="shared" si="664"/>
        <v>19.801588161411491</v>
      </c>
      <c r="AE1325" s="3">
        <f t="shared" si="665"/>
        <v>2.4246571428571926</v>
      </c>
      <c r="AF1325" s="3">
        <f t="shared" si="667"/>
        <v>11.455876646353975</v>
      </c>
      <c r="AH1325" s="28">
        <f t="shared" si="668"/>
        <v>0.26300000000000001</v>
      </c>
      <c r="AI1325" s="28">
        <f t="shared" si="669"/>
        <v>2.5446900494077322E-4</v>
      </c>
      <c r="AJ1325" s="40">
        <f t="shared" si="666"/>
        <v>1.1455876646353974E-2</v>
      </c>
      <c r="AK1325" s="28"/>
      <c r="AM1325" s="14">
        <f>Rho_Coef0+Rho_Coef1*Solution!I1325+Rho_Coef2*Solution!I1325^2</f>
        <v>0.94895427822022516</v>
      </c>
      <c r="AO1325" s="3" t="str">
        <f t="shared" si="647"/>
        <v xml:space="preserve"> </v>
      </c>
      <c r="AP1325" s="3" t="str">
        <f t="shared" si="648"/>
        <v xml:space="preserve"> </v>
      </c>
      <c r="AQ1325" s="3" t="str">
        <f t="shared" si="649"/>
        <v xml:space="preserve"> </v>
      </c>
      <c r="AR1325" s="3" t="str">
        <f t="shared" si="650"/>
        <v xml:space="preserve"> </v>
      </c>
    </row>
    <row r="1326" spans="1:44">
      <c r="A1326" s="3">
        <f t="shared" si="651"/>
        <v>13.229999999999762</v>
      </c>
      <c r="B1326" s="3">
        <f t="shared" si="640"/>
        <v>0</v>
      </c>
      <c r="C1326" s="3">
        <f t="shared" si="641"/>
        <v>4.8229000000000486</v>
      </c>
      <c r="D1326" s="14">
        <f t="shared" si="652"/>
        <v>1.082299977934216E-2</v>
      </c>
      <c r="E1326" s="14">
        <f t="shared" si="642"/>
        <v>-0.1123437727139672</v>
      </c>
      <c r="F1326" s="14">
        <f t="shared" si="643"/>
        <v>-0.10152077293462504</v>
      </c>
      <c r="G1326" s="3">
        <f t="shared" si="646"/>
        <v>-8.8618947347810124</v>
      </c>
      <c r="H1326" s="3">
        <f t="shared" si="644"/>
        <v>-16.347360960043112</v>
      </c>
      <c r="I1326" s="3">
        <f t="shared" si="645"/>
        <v>542.43888231151323</v>
      </c>
      <c r="P1326" s="3" t="str">
        <f t="shared" si="670"/>
        <v xml:space="preserve"> </v>
      </c>
      <c r="Q1326" s="3" t="str">
        <f t="shared" si="653"/>
        <v xml:space="preserve"> </v>
      </c>
      <c r="R1326" s="3" t="str">
        <f t="shared" si="654"/>
        <v xml:space="preserve"> </v>
      </c>
      <c r="S1326" s="3" t="str">
        <f t="shared" si="655"/>
        <v xml:space="preserve"> </v>
      </c>
      <c r="T1326" s="3" t="str">
        <f t="shared" si="656"/>
        <v xml:space="preserve"> </v>
      </c>
      <c r="U1326" s="3" t="str">
        <f t="shared" si="657"/>
        <v xml:space="preserve"> </v>
      </c>
      <c r="V1326" s="3" t="str">
        <f t="shared" si="658"/>
        <v xml:space="preserve"> </v>
      </c>
      <c r="W1326" s="3" t="str">
        <f t="shared" si="659"/>
        <v xml:space="preserve"> </v>
      </c>
      <c r="X1326" s="3" t="str">
        <f t="shared" si="660"/>
        <v xml:space="preserve"> </v>
      </c>
      <c r="Y1326" s="3">
        <f t="shared" si="661"/>
        <v>0</v>
      </c>
      <c r="AA1326" s="16" t="str">
        <f t="shared" si="662"/>
        <v>UprStage</v>
      </c>
      <c r="AC1326" s="3">
        <f t="shared" si="663"/>
        <v>2.3982428571428556</v>
      </c>
      <c r="AD1326" s="3">
        <f t="shared" si="664"/>
        <v>19.801588161411491</v>
      </c>
      <c r="AE1326" s="3">
        <f t="shared" si="665"/>
        <v>2.4246571428571926</v>
      </c>
      <c r="AF1326" s="3">
        <f t="shared" si="667"/>
        <v>11.455876646353975</v>
      </c>
      <c r="AH1326" s="28">
        <f t="shared" si="668"/>
        <v>0.26300000000000001</v>
      </c>
      <c r="AI1326" s="28">
        <f t="shared" si="669"/>
        <v>2.5446900494077322E-4</v>
      </c>
      <c r="AJ1326" s="40">
        <f t="shared" si="666"/>
        <v>1.1455876646353974E-2</v>
      </c>
      <c r="AK1326" s="28"/>
      <c r="AM1326" s="14">
        <f>Rho_Coef0+Rho_Coef1*Solution!I1326+Rho_Coef2*Solution!I1326^2</f>
        <v>0.94896931779465243</v>
      </c>
      <c r="AO1326" s="3" t="str">
        <f t="shared" si="647"/>
        <v xml:space="preserve"> </v>
      </c>
      <c r="AP1326" s="3" t="str">
        <f t="shared" si="648"/>
        <v xml:space="preserve"> </v>
      </c>
      <c r="AQ1326" s="3" t="str">
        <f t="shared" si="649"/>
        <v xml:space="preserve"> </v>
      </c>
      <c r="AR1326" s="3" t="str">
        <f t="shared" si="650"/>
        <v xml:space="preserve"> </v>
      </c>
    </row>
    <row r="1327" spans="1:44">
      <c r="A1327" s="3">
        <f t="shared" si="651"/>
        <v>13.239999999999762</v>
      </c>
      <c r="B1327" s="3">
        <f t="shared" si="640"/>
        <v>0</v>
      </c>
      <c r="C1327" s="3">
        <f t="shared" si="641"/>
        <v>4.8229000000000486</v>
      </c>
      <c r="D1327" s="14">
        <f t="shared" si="652"/>
        <v>1.0940834066589756E-2</v>
      </c>
      <c r="E1327" s="14">
        <f t="shared" si="642"/>
        <v>-0.1123437727139672</v>
      </c>
      <c r="F1327" s="14">
        <f t="shared" si="643"/>
        <v>-0.10140293864737744</v>
      </c>
      <c r="G1327" s="3">
        <f t="shared" si="646"/>
        <v>-8.8516088098461356</v>
      </c>
      <c r="H1327" s="3">
        <f t="shared" si="644"/>
        <v>-16.435979907390923</v>
      </c>
      <c r="I1327" s="3">
        <f t="shared" si="645"/>
        <v>542.27496612147229</v>
      </c>
      <c r="P1327" s="3" t="str">
        <f t="shared" si="670"/>
        <v xml:space="preserve"> </v>
      </c>
      <c r="Q1327" s="3" t="str">
        <f t="shared" si="653"/>
        <v xml:space="preserve"> </v>
      </c>
      <c r="R1327" s="3" t="str">
        <f t="shared" si="654"/>
        <v xml:space="preserve"> </v>
      </c>
      <c r="S1327" s="3" t="str">
        <f t="shared" si="655"/>
        <v xml:space="preserve"> </v>
      </c>
      <c r="T1327" s="3" t="str">
        <f t="shared" si="656"/>
        <v xml:space="preserve"> </v>
      </c>
      <c r="U1327" s="3" t="str">
        <f t="shared" si="657"/>
        <v xml:space="preserve"> </v>
      </c>
      <c r="V1327" s="3" t="str">
        <f t="shared" si="658"/>
        <v xml:space="preserve"> </v>
      </c>
      <c r="W1327" s="3" t="str">
        <f t="shared" si="659"/>
        <v xml:space="preserve"> </v>
      </c>
      <c r="X1327" s="3" t="str">
        <f t="shared" si="660"/>
        <v xml:space="preserve"> </v>
      </c>
      <c r="Y1327" s="3">
        <f t="shared" si="661"/>
        <v>0</v>
      </c>
      <c r="AA1327" s="16" t="str">
        <f t="shared" si="662"/>
        <v>UprStage</v>
      </c>
      <c r="AC1327" s="3">
        <f t="shared" si="663"/>
        <v>2.3982428571428556</v>
      </c>
      <c r="AD1327" s="3">
        <f t="shared" si="664"/>
        <v>19.801588161411491</v>
      </c>
      <c r="AE1327" s="3">
        <f t="shared" si="665"/>
        <v>2.4246571428571926</v>
      </c>
      <c r="AF1327" s="3">
        <f t="shared" si="667"/>
        <v>11.455876646353975</v>
      </c>
      <c r="AH1327" s="28">
        <f t="shared" si="668"/>
        <v>0.26300000000000001</v>
      </c>
      <c r="AI1327" s="28">
        <f t="shared" si="669"/>
        <v>2.5446900494077322E-4</v>
      </c>
      <c r="AJ1327" s="40">
        <f t="shared" si="666"/>
        <v>1.1455876646353974E-2</v>
      </c>
      <c r="AK1327" s="28"/>
      <c r="AM1327" s="14">
        <f>Rho_Coef0+Rho_Coef1*Solution!I1327+Rho_Coef2*Solution!I1327^2</f>
        <v>0.94898443934998711</v>
      </c>
      <c r="AO1327" s="3" t="str">
        <f t="shared" si="647"/>
        <v xml:space="preserve"> </v>
      </c>
      <c r="AP1327" s="3" t="str">
        <f t="shared" si="648"/>
        <v xml:space="preserve"> </v>
      </c>
      <c r="AQ1327" s="3" t="str">
        <f t="shared" si="649"/>
        <v xml:space="preserve"> </v>
      </c>
      <c r="AR1327" s="3" t="str">
        <f t="shared" si="650"/>
        <v xml:space="preserve"> </v>
      </c>
    </row>
    <row r="1328" spans="1:44">
      <c r="A1328" s="3">
        <f t="shared" si="651"/>
        <v>13.249999999999762</v>
      </c>
      <c r="B1328" s="3">
        <f t="shared" si="640"/>
        <v>0</v>
      </c>
      <c r="C1328" s="3">
        <f t="shared" si="641"/>
        <v>4.8229000000000486</v>
      </c>
      <c r="D1328" s="14">
        <f t="shared" si="652"/>
        <v>1.1059171494296421E-2</v>
      </c>
      <c r="E1328" s="14">
        <f t="shared" si="642"/>
        <v>-0.1123437727139672</v>
      </c>
      <c r="F1328" s="14">
        <f t="shared" si="643"/>
        <v>-0.10128460121967078</v>
      </c>
      <c r="G1328" s="3">
        <f t="shared" si="646"/>
        <v>-8.8412789650547019</v>
      </c>
      <c r="H1328" s="3">
        <f t="shared" si="644"/>
        <v>-16.524495995489385</v>
      </c>
      <c r="I1328" s="3">
        <f t="shared" si="645"/>
        <v>542.11016425845003</v>
      </c>
      <c r="P1328" s="3" t="str">
        <f t="shared" si="670"/>
        <v xml:space="preserve"> </v>
      </c>
      <c r="Q1328" s="3" t="str">
        <f t="shared" si="653"/>
        <v xml:space="preserve"> </v>
      </c>
      <c r="R1328" s="3" t="str">
        <f t="shared" si="654"/>
        <v xml:space="preserve"> </v>
      </c>
      <c r="S1328" s="3" t="str">
        <f t="shared" si="655"/>
        <v xml:space="preserve"> </v>
      </c>
      <c r="T1328" s="3" t="str">
        <f t="shared" si="656"/>
        <v xml:space="preserve"> </v>
      </c>
      <c r="U1328" s="3" t="str">
        <f t="shared" si="657"/>
        <v xml:space="preserve"> </v>
      </c>
      <c r="V1328" s="3" t="str">
        <f t="shared" si="658"/>
        <v xml:space="preserve"> </v>
      </c>
      <c r="W1328" s="3" t="str">
        <f t="shared" si="659"/>
        <v xml:space="preserve"> </v>
      </c>
      <c r="X1328" s="3" t="str">
        <f t="shared" si="660"/>
        <v xml:space="preserve"> </v>
      </c>
      <c r="Y1328" s="3">
        <f t="shared" si="661"/>
        <v>0</v>
      </c>
      <c r="AA1328" s="16" t="str">
        <f t="shared" si="662"/>
        <v>UprStage</v>
      </c>
      <c r="AC1328" s="3">
        <f t="shared" si="663"/>
        <v>2.3982428571428556</v>
      </c>
      <c r="AD1328" s="3">
        <f t="shared" si="664"/>
        <v>19.801588161411491</v>
      </c>
      <c r="AE1328" s="3">
        <f t="shared" si="665"/>
        <v>2.4246571428571926</v>
      </c>
      <c r="AF1328" s="3">
        <f t="shared" si="667"/>
        <v>11.455876646353975</v>
      </c>
      <c r="AH1328" s="28">
        <f t="shared" si="668"/>
        <v>0.26300000000000001</v>
      </c>
      <c r="AI1328" s="28">
        <f t="shared" si="669"/>
        <v>2.5446900494077322E-4</v>
      </c>
      <c r="AJ1328" s="40">
        <f t="shared" si="666"/>
        <v>1.1455876646353974E-2</v>
      </c>
      <c r="AK1328" s="28"/>
      <c r="AM1328" s="14">
        <f>Rho_Coef0+Rho_Coef1*Solution!I1328+Rho_Coef2*Solution!I1328^2</f>
        <v>0.94899964279450988</v>
      </c>
      <c r="AO1328" s="3" t="str">
        <f t="shared" si="647"/>
        <v xml:space="preserve"> </v>
      </c>
      <c r="AP1328" s="3" t="str">
        <f t="shared" si="648"/>
        <v xml:space="preserve"> </v>
      </c>
      <c r="AQ1328" s="3" t="str">
        <f t="shared" si="649"/>
        <v xml:space="preserve"> </v>
      </c>
      <c r="AR1328" s="3" t="str">
        <f t="shared" si="650"/>
        <v xml:space="preserve"> </v>
      </c>
    </row>
    <row r="1329" spans="1:44">
      <c r="A1329" s="3">
        <f t="shared" si="651"/>
        <v>13.259999999999762</v>
      </c>
      <c r="B1329" s="3">
        <f t="shared" si="640"/>
        <v>0</v>
      </c>
      <c r="C1329" s="3">
        <f t="shared" si="641"/>
        <v>4.8229000000000486</v>
      </c>
      <c r="D1329" s="14">
        <f t="shared" si="652"/>
        <v>1.1178009312269256E-2</v>
      </c>
      <c r="E1329" s="14">
        <f t="shared" si="642"/>
        <v>-0.1123437727139672</v>
      </c>
      <c r="F1329" s="14">
        <f t="shared" si="643"/>
        <v>-0.10116576340169794</v>
      </c>
      <c r="G1329" s="3">
        <f t="shared" si="646"/>
        <v>-8.8309054404750125</v>
      </c>
      <c r="H1329" s="3">
        <f t="shared" si="644"/>
        <v>-16.612908785139933</v>
      </c>
      <c r="I1329" s="3">
        <f t="shared" si="645"/>
        <v>541.94447775322317</v>
      </c>
      <c r="P1329" s="3" t="str">
        <f t="shared" si="670"/>
        <v xml:space="preserve"> </v>
      </c>
      <c r="Q1329" s="3" t="str">
        <f t="shared" si="653"/>
        <v xml:space="preserve"> </v>
      </c>
      <c r="R1329" s="3" t="str">
        <f t="shared" si="654"/>
        <v xml:space="preserve"> </v>
      </c>
      <c r="S1329" s="3" t="str">
        <f t="shared" si="655"/>
        <v xml:space="preserve"> </v>
      </c>
      <c r="T1329" s="3" t="str">
        <f t="shared" si="656"/>
        <v xml:space="preserve"> </v>
      </c>
      <c r="U1329" s="3" t="str">
        <f t="shared" si="657"/>
        <v xml:space="preserve"> </v>
      </c>
      <c r="V1329" s="3" t="str">
        <f t="shared" si="658"/>
        <v xml:space="preserve"> </v>
      </c>
      <c r="W1329" s="3" t="str">
        <f t="shared" si="659"/>
        <v xml:space="preserve"> </v>
      </c>
      <c r="X1329" s="3" t="str">
        <f t="shared" si="660"/>
        <v xml:space="preserve"> </v>
      </c>
      <c r="Y1329" s="3">
        <f t="shared" si="661"/>
        <v>0</v>
      </c>
      <c r="AA1329" s="16" t="str">
        <f t="shared" si="662"/>
        <v>UprStage</v>
      </c>
      <c r="AC1329" s="3">
        <f t="shared" si="663"/>
        <v>2.3982428571428556</v>
      </c>
      <c r="AD1329" s="3">
        <f t="shared" si="664"/>
        <v>19.801588161411491</v>
      </c>
      <c r="AE1329" s="3">
        <f t="shared" si="665"/>
        <v>2.4246571428571926</v>
      </c>
      <c r="AF1329" s="3">
        <f t="shared" si="667"/>
        <v>11.455876646353975</v>
      </c>
      <c r="AH1329" s="28">
        <f t="shared" si="668"/>
        <v>0.26300000000000001</v>
      </c>
      <c r="AI1329" s="28">
        <f t="shared" si="669"/>
        <v>2.5446900494077322E-4</v>
      </c>
      <c r="AJ1329" s="40">
        <f t="shared" si="666"/>
        <v>1.1455876646353974E-2</v>
      </c>
      <c r="AK1329" s="28"/>
      <c r="AM1329" s="14">
        <f>Rho_Coef0+Rho_Coef1*Solution!I1329+Rho_Coef2*Solution!I1329^2</f>
        <v>0.94901492803610643</v>
      </c>
      <c r="AO1329" s="3" t="str">
        <f t="shared" si="647"/>
        <v xml:space="preserve"> </v>
      </c>
      <c r="AP1329" s="3" t="str">
        <f t="shared" si="648"/>
        <v xml:space="preserve"> </v>
      </c>
      <c r="AQ1329" s="3" t="str">
        <f t="shared" si="649"/>
        <v xml:space="preserve"> </v>
      </c>
      <c r="AR1329" s="3" t="str">
        <f t="shared" si="650"/>
        <v xml:space="preserve"> </v>
      </c>
    </row>
    <row r="1330" spans="1:44">
      <c r="A1330" s="3">
        <f t="shared" si="651"/>
        <v>13.269999999999762</v>
      </c>
      <c r="B1330" s="3">
        <f t="shared" si="640"/>
        <v>0</v>
      </c>
      <c r="C1330" s="3">
        <f t="shared" si="641"/>
        <v>4.8229000000000486</v>
      </c>
      <c r="D1330" s="14">
        <f t="shared" si="652"/>
        <v>1.1297344763594019E-2</v>
      </c>
      <c r="E1330" s="14">
        <f t="shared" si="642"/>
        <v>-0.1123437727139672</v>
      </c>
      <c r="F1330" s="14">
        <f t="shared" si="643"/>
        <v>-0.10104642795037318</v>
      </c>
      <c r="G1330" s="3">
        <f t="shared" si="646"/>
        <v>-8.8204884767620904</v>
      </c>
      <c r="H1330" s="3">
        <f t="shared" si="644"/>
        <v>-16.701217839544682</v>
      </c>
      <c r="I1330" s="3">
        <f t="shared" si="645"/>
        <v>541.777907640948</v>
      </c>
      <c r="P1330" s="3" t="str">
        <f t="shared" si="670"/>
        <v xml:space="preserve"> </v>
      </c>
      <c r="Q1330" s="3" t="str">
        <f t="shared" si="653"/>
        <v xml:space="preserve"> </v>
      </c>
      <c r="R1330" s="3" t="str">
        <f t="shared" si="654"/>
        <v xml:space="preserve"> </v>
      </c>
      <c r="S1330" s="3" t="str">
        <f t="shared" si="655"/>
        <v xml:space="preserve"> </v>
      </c>
      <c r="T1330" s="3" t="str">
        <f t="shared" si="656"/>
        <v xml:space="preserve"> </v>
      </c>
      <c r="U1330" s="3" t="str">
        <f t="shared" si="657"/>
        <v xml:space="preserve"> </v>
      </c>
      <c r="V1330" s="3" t="str">
        <f t="shared" si="658"/>
        <v xml:space="preserve"> </v>
      </c>
      <c r="W1330" s="3" t="str">
        <f t="shared" si="659"/>
        <v xml:space="preserve"> </v>
      </c>
      <c r="X1330" s="3" t="str">
        <f t="shared" si="660"/>
        <v xml:space="preserve"> </v>
      </c>
      <c r="Y1330" s="3">
        <f t="shared" si="661"/>
        <v>0</v>
      </c>
      <c r="AA1330" s="16" t="str">
        <f t="shared" si="662"/>
        <v>UprStage</v>
      </c>
      <c r="AC1330" s="3">
        <f t="shared" si="663"/>
        <v>2.3982428571428556</v>
      </c>
      <c r="AD1330" s="3">
        <f t="shared" si="664"/>
        <v>19.801588161411491</v>
      </c>
      <c r="AE1330" s="3">
        <f t="shared" si="665"/>
        <v>2.4246571428571926</v>
      </c>
      <c r="AF1330" s="3">
        <f t="shared" si="667"/>
        <v>11.455876646353975</v>
      </c>
      <c r="AH1330" s="28">
        <f t="shared" si="668"/>
        <v>0.26300000000000001</v>
      </c>
      <c r="AI1330" s="28">
        <f t="shared" si="669"/>
        <v>2.5446900494077322E-4</v>
      </c>
      <c r="AJ1330" s="40">
        <f t="shared" si="666"/>
        <v>1.1455876646353974E-2</v>
      </c>
      <c r="AK1330" s="28"/>
      <c r="AM1330" s="14">
        <f>Rho_Coef0+Rho_Coef1*Solution!I1330+Rho_Coef2*Solution!I1330^2</f>
        <v>0.94903029498226976</v>
      </c>
      <c r="AO1330" s="3" t="str">
        <f t="shared" si="647"/>
        <v xml:space="preserve"> </v>
      </c>
      <c r="AP1330" s="3" t="str">
        <f t="shared" si="648"/>
        <v xml:space="preserve"> </v>
      </c>
      <c r="AQ1330" s="3" t="str">
        <f t="shared" si="649"/>
        <v xml:space="preserve"> </v>
      </c>
      <c r="AR1330" s="3" t="str">
        <f t="shared" si="650"/>
        <v xml:space="preserve"> </v>
      </c>
    </row>
    <row r="1331" spans="1:44">
      <c r="A1331" s="3">
        <f t="shared" si="651"/>
        <v>13.279999999999761</v>
      </c>
      <c r="B1331" s="3">
        <f t="shared" ref="B1331:B1394" si="671">MAX(P1331:Y1331)</f>
        <v>0</v>
      </c>
      <c r="C1331" s="3">
        <f t="shared" ref="C1331:C1394" si="672">C1330+AVERAGE(B1330:B1331)*DeltaT</f>
        <v>4.8229000000000486</v>
      </c>
      <c r="D1331" s="14">
        <f t="shared" si="652"/>
        <v>1.1417175084762044E-2</v>
      </c>
      <c r="E1331" s="14">
        <f t="shared" ref="E1331:E1394" si="673">-Grav*AJ1331</f>
        <v>-0.1123437727139672</v>
      </c>
      <c r="F1331" s="14">
        <f t="shared" ref="F1331:F1394" si="674">B1331+D1331+E1331</f>
        <v>-0.10092659762920515</v>
      </c>
      <c r="G1331" s="3">
        <f t="shared" si="646"/>
        <v>-8.8100283151465977</v>
      </c>
      <c r="H1331" s="3">
        <f t="shared" ref="H1331:H1394" si="675">H1330+(G1330*DeltaT)</f>
        <v>-16.789422724312303</v>
      </c>
      <c r="I1331" s="3">
        <f t="shared" ref="I1331:I1394" si="676">I1330+(H1330*DeltaT)+(0.5*G1331*DeltaT^2)</f>
        <v>541.61045496113684</v>
      </c>
      <c r="P1331" s="3" t="str">
        <f t="shared" si="670"/>
        <v xml:space="preserve"> </v>
      </c>
      <c r="Q1331" s="3" t="str">
        <f t="shared" si="653"/>
        <v xml:space="preserve"> </v>
      </c>
      <c r="R1331" s="3" t="str">
        <f t="shared" si="654"/>
        <v xml:space="preserve"> </v>
      </c>
      <c r="S1331" s="3" t="str">
        <f t="shared" si="655"/>
        <v xml:space="preserve"> </v>
      </c>
      <c r="T1331" s="3" t="str">
        <f t="shared" si="656"/>
        <v xml:space="preserve"> </v>
      </c>
      <c r="U1331" s="3" t="str">
        <f t="shared" si="657"/>
        <v xml:space="preserve"> </v>
      </c>
      <c r="V1331" s="3" t="str">
        <f t="shared" si="658"/>
        <v xml:space="preserve"> </v>
      </c>
      <c r="W1331" s="3" t="str">
        <f t="shared" si="659"/>
        <v xml:space="preserve"> </v>
      </c>
      <c r="X1331" s="3" t="str">
        <f t="shared" si="660"/>
        <v xml:space="preserve"> </v>
      </c>
      <c r="Y1331" s="3">
        <f t="shared" si="661"/>
        <v>0</v>
      </c>
      <c r="AA1331" s="16" t="str">
        <f t="shared" si="662"/>
        <v>UprStage</v>
      </c>
      <c r="AC1331" s="3">
        <f t="shared" si="663"/>
        <v>2.3982428571428556</v>
      </c>
      <c r="AD1331" s="3">
        <f t="shared" si="664"/>
        <v>19.801588161411491</v>
      </c>
      <c r="AE1331" s="3">
        <f t="shared" si="665"/>
        <v>2.4246571428571926</v>
      </c>
      <c r="AF1331" s="3">
        <f t="shared" si="667"/>
        <v>11.455876646353975</v>
      </c>
      <c r="AH1331" s="28">
        <f t="shared" si="668"/>
        <v>0.26300000000000001</v>
      </c>
      <c r="AI1331" s="28">
        <f t="shared" si="669"/>
        <v>2.5446900494077322E-4</v>
      </c>
      <c r="AJ1331" s="40">
        <f t="shared" si="666"/>
        <v>1.1455876646353974E-2</v>
      </c>
      <c r="AK1331" s="28"/>
      <c r="AM1331" s="14">
        <f>Rho_Coef0+Rho_Coef1*Solution!I1331+Rho_Coef2*Solution!I1331^2</f>
        <v>0.94904574354010185</v>
      </c>
      <c r="AO1331" s="3" t="str">
        <f t="shared" si="647"/>
        <v xml:space="preserve"> </v>
      </c>
      <c r="AP1331" s="3" t="str">
        <f t="shared" si="648"/>
        <v xml:space="preserve"> </v>
      </c>
      <c r="AQ1331" s="3" t="str">
        <f t="shared" si="649"/>
        <v xml:space="preserve"> </v>
      </c>
      <c r="AR1331" s="3" t="str">
        <f t="shared" si="650"/>
        <v xml:space="preserve"> </v>
      </c>
    </row>
    <row r="1332" spans="1:44">
      <c r="A1332" s="3">
        <f t="shared" si="651"/>
        <v>13.289999999999761</v>
      </c>
      <c r="B1332" s="3">
        <f t="shared" si="671"/>
        <v>0</v>
      </c>
      <c r="C1332" s="3">
        <f t="shared" si="672"/>
        <v>4.8229000000000486</v>
      </c>
      <c r="D1332" s="14">
        <f t="shared" si="652"/>
        <v>1.1537497505797113E-2</v>
      </c>
      <c r="E1332" s="14">
        <f t="shared" si="673"/>
        <v>-0.1123437727139672</v>
      </c>
      <c r="F1332" s="14">
        <f t="shared" si="674"/>
        <v>-0.10080627520817009</v>
      </c>
      <c r="G1332" s="3">
        <f t="shared" si="646"/>
        <v>-8.7995251974237512</v>
      </c>
      <c r="H1332" s="3">
        <f t="shared" si="675"/>
        <v>-16.877523007463768</v>
      </c>
      <c r="I1332" s="3">
        <f t="shared" si="676"/>
        <v>541.44212075763392</v>
      </c>
      <c r="P1332" s="3" t="str">
        <f t="shared" si="670"/>
        <v xml:space="preserve"> </v>
      </c>
      <c r="Q1332" s="3" t="str">
        <f t="shared" si="653"/>
        <v xml:space="preserve"> </v>
      </c>
      <c r="R1332" s="3" t="str">
        <f t="shared" si="654"/>
        <v xml:space="preserve"> </v>
      </c>
      <c r="S1332" s="3" t="str">
        <f t="shared" si="655"/>
        <v xml:space="preserve"> </v>
      </c>
      <c r="T1332" s="3" t="str">
        <f t="shared" si="656"/>
        <v xml:space="preserve"> </v>
      </c>
      <c r="U1332" s="3" t="str">
        <f t="shared" si="657"/>
        <v xml:space="preserve"> </v>
      </c>
      <c r="V1332" s="3" t="str">
        <f t="shared" si="658"/>
        <v xml:space="preserve"> </v>
      </c>
      <c r="W1332" s="3" t="str">
        <f t="shared" si="659"/>
        <v xml:space="preserve"> </v>
      </c>
      <c r="X1332" s="3" t="str">
        <f t="shared" si="660"/>
        <v xml:space="preserve"> </v>
      </c>
      <c r="Y1332" s="3">
        <f t="shared" si="661"/>
        <v>0</v>
      </c>
      <c r="AA1332" s="16" t="str">
        <f t="shared" si="662"/>
        <v>UprStage</v>
      </c>
      <c r="AC1332" s="3">
        <f t="shared" si="663"/>
        <v>2.3982428571428556</v>
      </c>
      <c r="AD1332" s="3">
        <f t="shared" si="664"/>
        <v>19.801588161411491</v>
      </c>
      <c r="AE1332" s="3">
        <f t="shared" si="665"/>
        <v>2.4246571428571926</v>
      </c>
      <c r="AF1332" s="3">
        <f t="shared" si="667"/>
        <v>11.455876646353975</v>
      </c>
      <c r="AH1332" s="28">
        <f t="shared" si="668"/>
        <v>0.26300000000000001</v>
      </c>
      <c r="AI1332" s="28">
        <f t="shared" si="669"/>
        <v>2.5446900494077322E-4</v>
      </c>
      <c r="AJ1332" s="40">
        <f t="shared" si="666"/>
        <v>1.1455876646353974E-2</v>
      </c>
      <c r="AK1332" s="28"/>
      <c r="AM1332" s="14">
        <f>Rho_Coef0+Rho_Coef1*Solution!I1332+Rho_Coef2*Solution!I1332^2</f>
        <v>0.94906127361631698</v>
      </c>
      <c r="AO1332" s="3" t="str">
        <f t="shared" si="647"/>
        <v xml:space="preserve"> </v>
      </c>
      <c r="AP1332" s="3" t="str">
        <f t="shared" si="648"/>
        <v xml:space="preserve"> </v>
      </c>
      <c r="AQ1332" s="3" t="str">
        <f t="shared" si="649"/>
        <v xml:space="preserve"> </v>
      </c>
      <c r="AR1332" s="3" t="str">
        <f t="shared" si="650"/>
        <v xml:space="preserve"> </v>
      </c>
    </row>
    <row r="1333" spans="1:44">
      <c r="A1333" s="3">
        <f t="shared" si="651"/>
        <v>13.299999999999761</v>
      </c>
      <c r="B1333" s="3">
        <f t="shared" si="671"/>
        <v>0</v>
      </c>
      <c r="C1333" s="3">
        <f t="shared" si="672"/>
        <v>4.8229000000000486</v>
      </c>
      <c r="D1333" s="14">
        <f t="shared" si="652"/>
        <v>1.1658309250382271E-2</v>
      </c>
      <c r="E1333" s="14">
        <f t="shared" si="673"/>
        <v>-0.1123437727139672</v>
      </c>
      <c r="F1333" s="14">
        <f t="shared" si="674"/>
        <v>-0.10068546346358492</v>
      </c>
      <c r="G1333" s="3">
        <f t="shared" si="646"/>
        <v>-8.7889793659422626</v>
      </c>
      <c r="H1333" s="3">
        <f t="shared" si="675"/>
        <v>-16.965518259438007</v>
      </c>
      <c r="I1333" s="3">
        <f t="shared" si="676"/>
        <v>541.27290607859095</v>
      </c>
      <c r="P1333" s="3" t="str">
        <f t="shared" si="670"/>
        <v xml:space="preserve"> </v>
      </c>
      <c r="Q1333" s="3" t="str">
        <f t="shared" si="653"/>
        <v xml:space="preserve"> </v>
      </c>
      <c r="R1333" s="3" t="str">
        <f t="shared" si="654"/>
        <v xml:space="preserve"> </v>
      </c>
      <c r="S1333" s="3" t="str">
        <f t="shared" si="655"/>
        <v xml:space="preserve"> </v>
      </c>
      <c r="T1333" s="3" t="str">
        <f t="shared" si="656"/>
        <v xml:space="preserve"> </v>
      </c>
      <c r="U1333" s="3" t="str">
        <f t="shared" si="657"/>
        <v xml:space="preserve"> </v>
      </c>
      <c r="V1333" s="3" t="str">
        <f t="shared" si="658"/>
        <v xml:space="preserve"> </v>
      </c>
      <c r="W1333" s="3" t="str">
        <f t="shared" si="659"/>
        <v xml:space="preserve"> </v>
      </c>
      <c r="X1333" s="3" t="str">
        <f t="shared" si="660"/>
        <v xml:space="preserve"> </v>
      </c>
      <c r="Y1333" s="3">
        <f t="shared" si="661"/>
        <v>0</v>
      </c>
      <c r="AA1333" s="16" t="str">
        <f t="shared" si="662"/>
        <v>UprStage</v>
      </c>
      <c r="AC1333" s="3">
        <f t="shared" si="663"/>
        <v>2.3982428571428556</v>
      </c>
      <c r="AD1333" s="3">
        <f t="shared" si="664"/>
        <v>19.801588161411491</v>
      </c>
      <c r="AE1333" s="3">
        <f t="shared" si="665"/>
        <v>2.4246571428571926</v>
      </c>
      <c r="AF1333" s="3">
        <f t="shared" si="667"/>
        <v>11.455876646353975</v>
      </c>
      <c r="AH1333" s="28">
        <f t="shared" si="668"/>
        <v>0.26300000000000001</v>
      </c>
      <c r="AI1333" s="28">
        <f t="shared" si="669"/>
        <v>2.5446900494077322E-4</v>
      </c>
      <c r="AJ1333" s="40">
        <f t="shared" si="666"/>
        <v>1.1455876646353974E-2</v>
      </c>
      <c r="AK1333" s="28"/>
      <c r="AM1333" s="14">
        <f>Rho_Coef0+Rho_Coef1*Solution!I1333+Rho_Coef2*Solution!I1333^2</f>
        <v>0.9490768851172422</v>
      </c>
      <c r="AO1333" s="3" t="str">
        <f t="shared" si="647"/>
        <v xml:space="preserve"> </v>
      </c>
      <c r="AP1333" s="3" t="str">
        <f t="shared" si="648"/>
        <v xml:space="preserve"> </v>
      </c>
      <c r="AQ1333" s="3" t="str">
        <f t="shared" si="649"/>
        <v xml:space="preserve"> </v>
      </c>
      <c r="AR1333" s="3" t="str">
        <f t="shared" si="650"/>
        <v xml:space="preserve"> </v>
      </c>
    </row>
    <row r="1334" spans="1:44">
      <c r="A1334" s="3">
        <f t="shared" si="651"/>
        <v>13.309999999999761</v>
      </c>
      <c r="B1334" s="3">
        <f t="shared" si="671"/>
        <v>0</v>
      </c>
      <c r="C1334" s="3">
        <f t="shared" si="672"/>
        <v>4.8229000000000486</v>
      </c>
      <c r="D1334" s="14">
        <f t="shared" si="652"/>
        <v>1.1779607535986581E-2</v>
      </c>
      <c r="E1334" s="14">
        <f t="shared" si="673"/>
        <v>-0.1123437727139672</v>
      </c>
      <c r="F1334" s="14">
        <f t="shared" si="674"/>
        <v>-0.10056416517798061</v>
      </c>
      <c r="G1334" s="3">
        <f t="shared" si="646"/>
        <v>-8.7783910635932738</v>
      </c>
      <c r="H1334" s="3">
        <f t="shared" si="675"/>
        <v>-17.053408053097428</v>
      </c>
      <c r="I1334" s="3">
        <f t="shared" si="676"/>
        <v>541.10281197644338</v>
      </c>
      <c r="P1334" s="3" t="str">
        <f t="shared" si="670"/>
        <v xml:space="preserve"> </v>
      </c>
      <c r="Q1334" s="3" t="str">
        <f t="shared" si="653"/>
        <v xml:space="preserve"> </v>
      </c>
      <c r="R1334" s="3" t="str">
        <f t="shared" si="654"/>
        <v xml:space="preserve"> </v>
      </c>
      <c r="S1334" s="3" t="str">
        <f t="shared" si="655"/>
        <v xml:space="preserve"> </v>
      </c>
      <c r="T1334" s="3" t="str">
        <f t="shared" si="656"/>
        <v xml:space="preserve"> </v>
      </c>
      <c r="U1334" s="3" t="str">
        <f t="shared" si="657"/>
        <v xml:space="preserve"> </v>
      </c>
      <c r="V1334" s="3" t="str">
        <f t="shared" si="658"/>
        <v xml:space="preserve"> </v>
      </c>
      <c r="W1334" s="3" t="str">
        <f t="shared" si="659"/>
        <v xml:space="preserve"> </v>
      </c>
      <c r="X1334" s="3" t="str">
        <f t="shared" si="660"/>
        <v xml:space="preserve"> </v>
      </c>
      <c r="Y1334" s="3">
        <f t="shared" si="661"/>
        <v>0</v>
      </c>
      <c r="AA1334" s="16" t="str">
        <f t="shared" si="662"/>
        <v>UprStage</v>
      </c>
      <c r="AC1334" s="3">
        <f t="shared" si="663"/>
        <v>2.3982428571428556</v>
      </c>
      <c r="AD1334" s="3">
        <f t="shared" si="664"/>
        <v>19.801588161411491</v>
      </c>
      <c r="AE1334" s="3">
        <f t="shared" si="665"/>
        <v>2.4246571428571926</v>
      </c>
      <c r="AF1334" s="3">
        <f t="shared" si="667"/>
        <v>11.455876646353975</v>
      </c>
      <c r="AH1334" s="28">
        <f t="shared" si="668"/>
        <v>0.26300000000000001</v>
      </c>
      <c r="AI1334" s="28">
        <f t="shared" si="669"/>
        <v>2.5446900494077322E-4</v>
      </c>
      <c r="AJ1334" s="40">
        <f t="shared" si="666"/>
        <v>1.1455876646353974E-2</v>
      </c>
      <c r="AK1334" s="28"/>
      <c r="AM1334" s="14">
        <f>Rho_Coef0+Rho_Coef1*Solution!I1334+Rho_Coef2*Solution!I1334^2</f>
        <v>0.94909257794882118</v>
      </c>
      <c r="AO1334" s="3" t="str">
        <f t="shared" si="647"/>
        <v xml:space="preserve"> </v>
      </c>
      <c r="AP1334" s="3" t="str">
        <f t="shared" si="648"/>
        <v xml:space="preserve"> </v>
      </c>
      <c r="AQ1334" s="3" t="str">
        <f t="shared" si="649"/>
        <v xml:space="preserve"> </v>
      </c>
      <c r="AR1334" s="3" t="str">
        <f t="shared" si="650"/>
        <v xml:space="preserve"> </v>
      </c>
    </row>
    <row r="1335" spans="1:44">
      <c r="A1335" s="3">
        <f t="shared" si="651"/>
        <v>13.31999999999976</v>
      </c>
      <c r="B1335" s="3">
        <f t="shared" si="671"/>
        <v>0</v>
      </c>
      <c r="C1335" s="3">
        <f t="shared" si="672"/>
        <v>4.8229000000000486</v>
      </c>
      <c r="D1335" s="14">
        <f t="shared" si="652"/>
        <v>1.190138957399183E-2</v>
      </c>
      <c r="E1335" s="14">
        <f t="shared" si="673"/>
        <v>-0.1123437727139672</v>
      </c>
      <c r="F1335" s="14">
        <f t="shared" si="674"/>
        <v>-0.10044238313997537</v>
      </c>
      <c r="G1335" s="3">
        <f t="shared" si="646"/>
        <v>-8.7677605337992937</v>
      </c>
      <c r="H1335" s="3">
        <f t="shared" si="675"/>
        <v>-17.141191963733359</v>
      </c>
      <c r="I1335" s="3">
        <f t="shared" si="676"/>
        <v>540.93183950788568</v>
      </c>
      <c r="P1335" s="3" t="str">
        <f t="shared" si="670"/>
        <v xml:space="preserve"> </v>
      </c>
      <c r="Q1335" s="3" t="str">
        <f t="shared" si="653"/>
        <v xml:space="preserve"> </v>
      </c>
      <c r="R1335" s="3" t="str">
        <f t="shared" si="654"/>
        <v xml:space="preserve"> </v>
      </c>
      <c r="S1335" s="3" t="str">
        <f t="shared" si="655"/>
        <v xml:space="preserve"> </v>
      </c>
      <c r="T1335" s="3" t="str">
        <f t="shared" si="656"/>
        <v xml:space="preserve"> </v>
      </c>
      <c r="U1335" s="3" t="str">
        <f t="shared" si="657"/>
        <v xml:space="preserve"> </v>
      </c>
      <c r="V1335" s="3" t="str">
        <f t="shared" si="658"/>
        <v xml:space="preserve"> </v>
      </c>
      <c r="W1335" s="3" t="str">
        <f t="shared" si="659"/>
        <v xml:space="preserve"> </v>
      </c>
      <c r="X1335" s="3" t="str">
        <f t="shared" si="660"/>
        <v xml:space="preserve"> </v>
      </c>
      <c r="Y1335" s="3">
        <f t="shared" si="661"/>
        <v>0</v>
      </c>
      <c r="AA1335" s="16" t="str">
        <f t="shared" si="662"/>
        <v>UprStage</v>
      </c>
      <c r="AC1335" s="3">
        <f t="shared" si="663"/>
        <v>2.3982428571428556</v>
      </c>
      <c r="AD1335" s="3">
        <f t="shared" si="664"/>
        <v>19.801588161411491</v>
      </c>
      <c r="AE1335" s="3">
        <f t="shared" si="665"/>
        <v>2.4246571428571926</v>
      </c>
      <c r="AF1335" s="3">
        <f t="shared" si="667"/>
        <v>11.455876646353975</v>
      </c>
      <c r="AH1335" s="28">
        <f t="shared" si="668"/>
        <v>0.26300000000000001</v>
      </c>
      <c r="AI1335" s="28">
        <f t="shared" si="669"/>
        <v>2.5446900494077322E-4</v>
      </c>
      <c r="AJ1335" s="40">
        <f t="shared" si="666"/>
        <v>1.1455876646353974E-2</v>
      </c>
      <c r="AK1335" s="28"/>
      <c r="AM1335" s="14">
        <f>Rho_Coef0+Rho_Coef1*Solution!I1335+Rho_Coef2*Solution!I1335^2</f>
        <v>0.94910835201661503</v>
      </c>
      <c r="AO1335" s="3" t="str">
        <f t="shared" si="647"/>
        <v xml:space="preserve"> </v>
      </c>
      <c r="AP1335" s="3" t="str">
        <f t="shared" si="648"/>
        <v xml:space="preserve"> </v>
      </c>
      <c r="AQ1335" s="3" t="str">
        <f t="shared" si="649"/>
        <v xml:space="preserve"> </v>
      </c>
      <c r="AR1335" s="3" t="str">
        <f t="shared" si="650"/>
        <v xml:space="preserve"> </v>
      </c>
    </row>
    <row r="1336" spans="1:44">
      <c r="A1336" s="3">
        <f t="shared" si="651"/>
        <v>13.32999999999976</v>
      </c>
      <c r="B1336" s="3">
        <f t="shared" si="671"/>
        <v>0</v>
      </c>
      <c r="C1336" s="3">
        <f t="shared" si="672"/>
        <v>4.8229000000000486</v>
      </c>
      <c r="D1336" s="14">
        <f t="shared" si="652"/>
        <v>1.2023652569819125E-2</v>
      </c>
      <c r="E1336" s="14">
        <f t="shared" si="673"/>
        <v>-0.1123437727139672</v>
      </c>
      <c r="F1336" s="14">
        <f t="shared" si="674"/>
        <v>-0.10032012014414807</v>
      </c>
      <c r="G1336" s="3">
        <f t="shared" si="646"/>
        <v>-8.7570880205031401</v>
      </c>
      <c r="H1336" s="3">
        <f t="shared" si="675"/>
        <v>-17.228869569071353</v>
      </c>
      <c r="I1336" s="3">
        <f t="shared" si="676"/>
        <v>540.75998973384731</v>
      </c>
      <c r="P1336" s="3" t="str">
        <f t="shared" si="670"/>
        <v xml:space="preserve"> </v>
      </c>
      <c r="Q1336" s="3" t="str">
        <f t="shared" si="653"/>
        <v xml:space="preserve"> </v>
      </c>
      <c r="R1336" s="3" t="str">
        <f t="shared" si="654"/>
        <v xml:space="preserve"> </v>
      </c>
      <c r="S1336" s="3" t="str">
        <f t="shared" si="655"/>
        <v xml:space="preserve"> </v>
      </c>
      <c r="T1336" s="3" t="str">
        <f t="shared" si="656"/>
        <v xml:space="preserve"> </v>
      </c>
      <c r="U1336" s="3" t="str">
        <f t="shared" si="657"/>
        <v xml:space="preserve"> </v>
      </c>
      <c r="V1336" s="3" t="str">
        <f t="shared" si="658"/>
        <v xml:space="preserve"> </v>
      </c>
      <c r="W1336" s="3" t="str">
        <f t="shared" si="659"/>
        <v xml:space="preserve"> </v>
      </c>
      <c r="X1336" s="3" t="str">
        <f t="shared" si="660"/>
        <v xml:space="preserve"> </v>
      </c>
      <c r="Y1336" s="3">
        <f t="shared" si="661"/>
        <v>0</v>
      </c>
      <c r="AA1336" s="16" t="str">
        <f t="shared" si="662"/>
        <v>UprStage</v>
      </c>
      <c r="AC1336" s="3">
        <f t="shared" si="663"/>
        <v>2.3982428571428556</v>
      </c>
      <c r="AD1336" s="3">
        <f t="shared" si="664"/>
        <v>19.801588161411491</v>
      </c>
      <c r="AE1336" s="3">
        <f t="shared" si="665"/>
        <v>2.4246571428571926</v>
      </c>
      <c r="AF1336" s="3">
        <f t="shared" si="667"/>
        <v>11.455876646353975</v>
      </c>
      <c r="AH1336" s="28">
        <f t="shared" si="668"/>
        <v>0.26300000000000001</v>
      </c>
      <c r="AI1336" s="28">
        <f t="shared" si="669"/>
        <v>2.5446900494077322E-4</v>
      </c>
      <c r="AJ1336" s="40">
        <f t="shared" si="666"/>
        <v>1.1455876646353974E-2</v>
      </c>
      <c r="AK1336" s="28"/>
      <c r="AM1336" s="14">
        <f>Rho_Coef0+Rho_Coef1*Solution!I1336+Rho_Coef2*Solution!I1336^2</f>
        <v>0.94912420722580526</v>
      </c>
      <c r="AO1336" s="3" t="str">
        <f t="shared" si="647"/>
        <v xml:space="preserve"> </v>
      </c>
      <c r="AP1336" s="3" t="str">
        <f t="shared" si="648"/>
        <v xml:space="preserve"> </v>
      </c>
      <c r="AQ1336" s="3" t="str">
        <f t="shared" si="649"/>
        <v xml:space="preserve"> </v>
      </c>
      <c r="AR1336" s="3" t="str">
        <f t="shared" si="650"/>
        <v xml:space="preserve"> </v>
      </c>
    </row>
    <row r="1337" spans="1:44">
      <c r="A1337" s="3">
        <f t="shared" si="651"/>
        <v>13.33999999999976</v>
      </c>
      <c r="B1337" s="3">
        <f t="shared" si="671"/>
        <v>0</v>
      </c>
      <c r="C1337" s="3">
        <f t="shared" si="672"/>
        <v>4.8229000000000486</v>
      </c>
      <c r="D1337" s="14">
        <f t="shared" si="652"/>
        <v>1.2146393723055425E-2</v>
      </c>
      <c r="E1337" s="14">
        <f t="shared" si="673"/>
        <v>-0.1123437727139672</v>
      </c>
      <c r="F1337" s="14">
        <f t="shared" si="674"/>
        <v>-0.10019737899091177</v>
      </c>
      <c r="G1337" s="3">
        <f t="shared" si="646"/>
        <v>-8.7463737681569125</v>
      </c>
      <c r="H1337" s="3">
        <f t="shared" si="675"/>
        <v>-17.316440449276385</v>
      </c>
      <c r="I1337" s="3">
        <f t="shared" si="676"/>
        <v>540.58726371946818</v>
      </c>
      <c r="P1337" s="3" t="str">
        <f t="shared" si="670"/>
        <v xml:space="preserve"> </v>
      </c>
      <c r="Q1337" s="3" t="str">
        <f t="shared" si="653"/>
        <v xml:space="preserve"> </v>
      </c>
      <c r="R1337" s="3" t="str">
        <f t="shared" si="654"/>
        <v xml:space="preserve"> </v>
      </c>
      <c r="S1337" s="3" t="str">
        <f t="shared" si="655"/>
        <v xml:space="preserve"> </v>
      </c>
      <c r="T1337" s="3" t="str">
        <f t="shared" si="656"/>
        <v xml:space="preserve"> </v>
      </c>
      <c r="U1337" s="3" t="str">
        <f t="shared" si="657"/>
        <v xml:space="preserve"> </v>
      </c>
      <c r="V1337" s="3" t="str">
        <f t="shared" si="658"/>
        <v xml:space="preserve"> </v>
      </c>
      <c r="W1337" s="3" t="str">
        <f t="shared" si="659"/>
        <v xml:space="preserve"> </v>
      </c>
      <c r="X1337" s="3" t="str">
        <f t="shared" si="660"/>
        <v xml:space="preserve"> </v>
      </c>
      <c r="Y1337" s="3">
        <f t="shared" si="661"/>
        <v>0</v>
      </c>
      <c r="AA1337" s="16" t="str">
        <f t="shared" si="662"/>
        <v>UprStage</v>
      </c>
      <c r="AC1337" s="3">
        <f t="shared" si="663"/>
        <v>2.3982428571428556</v>
      </c>
      <c r="AD1337" s="3">
        <f t="shared" si="664"/>
        <v>19.801588161411491</v>
      </c>
      <c r="AE1337" s="3">
        <f t="shared" si="665"/>
        <v>2.4246571428571926</v>
      </c>
      <c r="AF1337" s="3">
        <f t="shared" si="667"/>
        <v>11.455876646353975</v>
      </c>
      <c r="AH1337" s="28">
        <f t="shared" si="668"/>
        <v>0.26300000000000001</v>
      </c>
      <c r="AI1337" s="28">
        <f t="shared" si="669"/>
        <v>2.5446900494077322E-4</v>
      </c>
      <c r="AJ1337" s="40">
        <f t="shared" si="666"/>
        <v>1.1455876646353974E-2</v>
      </c>
      <c r="AK1337" s="28"/>
      <c r="AM1337" s="14">
        <f>Rho_Coef0+Rho_Coef1*Solution!I1337+Rho_Coef2*Solution!I1337^2</f>
        <v>0.94914014348119558</v>
      </c>
      <c r="AO1337" s="3" t="str">
        <f t="shared" si="647"/>
        <v xml:space="preserve"> </v>
      </c>
      <c r="AP1337" s="3" t="str">
        <f t="shared" si="648"/>
        <v xml:space="preserve"> </v>
      </c>
      <c r="AQ1337" s="3" t="str">
        <f t="shared" si="649"/>
        <v xml:space="preserve"> </v>
      </c>
      <c r="AR1337" s="3" t="str">
        <f t="shared" si="650"/>
        <v xml:space="preserve"> </v>
      </c>
    </row>
    <row r="1338" spans="1:44">
      <c r="A1338" s="3">
        <f t="shared" si="651"/>
        <v>13.34999999999976</v>
      </c>
      <c r="B1338" s="3">
        <f t="shared" si="671"/>
        <v>0</v>
      </c>
      <c r="C1338" s="3">
        <f t="shared" si="672"/>
        <v>4.8229000000000486</v>
      </c>
      <c r="D1338" s="14">
        <f t="shared" si="652"/>
        <v>1.2269610227579981E-2</v>
      </c>
      <c r="E1338" s="14">
        <f t="shared" si="673"/>
        <v>-0.1123437727139672</v>
      </c>
      <c r="F1338" s="14">
        <f t="shared" si="674"/>
        <v>-0.10007416248638722</v>
      </c>
      <c r="G1338" s="3">
        <f t="shared" si="646"/>
        <v>-8.7356180217109358</v>
      </c>
      <c r="H1338" s="3">
        <f t="shared" si="675"/>
        <v>-17.403904186957956</v>
      </c>
      <c r="I1338" s="3">
        <f t="shared" si="676"/>
        <v>540.41366253407432</v>
      </c>
      <c r="P1338" s="3" t="str">
        <f t="shared" si="670"/>
        <v xml:space="preserve"> </v>
      </c>
      <c r="Q1338" s="3" t="str">
        <f t="shared" si="653"/>
        <v xml:space="preserve"> </v>
      </c>
      <c r="R1338" s="3" t="str">
        <f t="shared" si="654"/>
        <v xml:space="preserve"> </v>
      </c>
      <c r="S1338" s="3" t="str">
        <f t="shared" si="655"/>
        <v xml:space="preserve"> </v>
      </c>
      <c r="T1338" s="3" t="str">
        <f t="shared" si="656"/>
        <v xml:space="preserve"> </v>
      </c>
      <c r="U1338" s="3" t="str">
        <f t="shared" si="657"/>
        <v xml:space="preserve"> </v>
      </c>
      <c r="V1338" s="3" t="str">
        <f t="shared" si="658"/>
        <v xml:space="preserve"> </v>
      </c>
      <c r="W1338" s="3" t="str">
        <f t="shared" si="659"/>
        <v xml:space="preserve"> </v>
      </c>
      <c r="X1338" s="3" t="str">
        <f t="shared" si="660"/>
        <v xml:space="preserve"> </v>
      </c>
      <c r="Y1338" s="3">
        <f t="shared" si="661"/>
        <v>0</v>
      </c>
      <c r="AA1338" s="16" t="str">
        <f t="shared" si="662"/>
        <v>UprStage</v>
      </c>
      <c r="AC1338" s="3">
        <f t="shared" si="663"/>
        <v>2.3982428571428556</v>
      </c>
      <c r="AD1338" s="3">
        <f t="shared" si="664"/>
        <v>19.801588161411491</v>
      </c>
      <c r="AE1338" s="3">
        <f t="shared" si="665"/>
        <v>2.4246571428571926</v>
      </c>
      <c r="AF1338" s="3">
        <f t="shared" si="667"/>
        <v>11.455876646353975</v>
      </c>
      <c r="AH1338" s="28">
        <f t="shared" si="668"/>
        <v>0.26300000000000001</v>
      </c>
      <c r="AI1338" s="28">
        <f t="shared" si="669"/>
        <v>2.5446900494077322E-4</v>
      </c>
      <c r="AJ1338" s="40">
        <f t="shared" si="666"/>
        <v>1.1455876646353974E-2</v>
      </c>
      <c r="AK1338" s="28"/>
      <c r="AM1338" s="14">
        <f>Rho_Coef0+Rho_Coef1*Solution!I1338+Rho_Coef2*Solution!I1338^2</f>
        <v>0.94915616068721398</v>
      </c>
      <c r="AO1338" s="3" t="str">
        <f t="shared" si="647"/>
        <v xml:space="preserve"> </v>
      </c>
      <c r="AP1338" s="3" t="str">
        <f t="shared" si="648"/>
        <v xml:space="preserve"> </v>
      </c>
      <c r="AQ1338" s="3" t="str">
        <f t="shared" si="649"/>
        <v xml:space="preserve"> </v>
      </c>
      <c r="AR1338" s="3" t="str">
        <f t="shared" si="650"/>
        <v xml:space="preserve"> </v>
      </c>
    </row>
    <row r="1339" spans="1:44">
      <c r="A1339" s="3">
        <f t="shared" si="651"/>
        <v>13.35999999999976</v>
      </c>
      <c r="B1339" s="3">
        <f t="shared" si="671"/>
        <v>0</v>
      </c>
      <c r="C1339" s="3">
        <f t="shared" si="672"/>
        <v>4.8229000000000486</v>
      </c>
      <c r="D1339" s="14">
        <f t="shared" si="652"/>
        <v>1.2393299271690642E-2</v>
      </c>
      <c r="E1339" s="14">
        <f t="shared" si="673"/>
        <v>-0.1123437727139672</v>
      </c>
      <c r="F1339" s="14">
        <f t="shared" si="674"/>
        <v>-9.9950473442276561E-2</v>
      </c>
      <c r="G1339" s="3">
        <f t="shared" si="646"/>
        <v>-8.7248210266027506</v>
      </c>
      <c r="H1339" s="3">
        <f t="shared" si="675"/>
        <v>-17.491260367175066</v>
      </c>
      <c r="I1339" s="3">
        <f t="shared" si="676"/>
        <v>540.23918725115334</v>
      </c>
      <c r="P1339" s="3" t="str">
        <f t="shared" si="670"/>
        <v xml:space="preserve"> </v>
      </c>
      <c r="Q1339" s="3" t="str">
        <f t="shared" si="653"/>
        <v xml:space="preserve"> </v>
      </c>
      <c r="R1339" s="3" t="str">
        <f t="shared" si="654"/>
        <v xml:space="preserve"> </v>
      </c>
      <c r="S1339" s="3" t="str">
        <f t="shared" si="655"/>
        <v xml:space="preserve"> </v>
      </c>
      <c r="T1339" s="3" t="str">
        <f t="shared" si="656"/>
        <v xml:space="preserve"> </v>
      </c>
      <c r="U1339" s="3" t="str">
        <f t="shared" si="657"/>
        <v xml:space="preserve"> </v>
      </c>
      <c r="V1339" s="3" t="str">
        <f t="shared" si="658"/>
        <v xml:space="preserve"> </v>
      </c>
      <c r="W1339" s="3" t="str">
        <f t="shared" si="659"/>
        <v xml:space="preserve"> </v>
      </c>
      <c r="X1339" s="3" t="str">
        <f t="shared" si="660"/>
        <v xml:space="preserve"> </v>
      </c>
      <c r="Y1339" s="3">
        <f t="shared" si="661"/>
        <v>0</v>
      </c>
      <c r="AA1339" s="16" t="str">
        <f t="shared" si="662"/>
        <v>UprStage</v>
      </c>
      <c r="AC1339" s="3">
        <f t="shared" si="663"/>
        <v>2.3982428571428556</v>
      </c>
      <c r="AD1339" s="3">
        <f t="shared" si="664"/>
        <v>19.801588161411491</v>
      </c>
      <c r="AE1339" s="3">
        <f t="shared" si="665"/>
        <v>2.4246571428571926</v>
      </c>
      <c r="AF1339" s="3">
        <f t="shared" si="667"/>
        <v>11.455876646353975</v>
      </c>
      <c r="AH1339" s="28">
        <f t="shared" si="668"/>
        <v>0.26300000000000001</v>
      </c>
      <c r="AI1339" s="28">
        <f t="shared" si="669"/>
        <v>2.5446900494077322E-4</v>
      </c>
      <c r="AJ1339" s="40">
        <f t="shared" si="666"/>
        <v>1.1455876646353974E-2</v>
      </c>
      <c r="AK1339" s="28"/>
      <c r="AM1339" s="14">
        <f>Rho_Coef0+Rho_Coef1*Solution!I1339+Rho_Coef2*Solution!I1339^2</f>
        <v>0.94917225874791544</v>
      </c>
      <c r="AO1339" s="3" t="str">
        <f t="shared" si="647"/>
        <v xml:space="preserve"> </v>
      </c>
      <c r="AP1339" s="3" t="str">
        <f t="shared" si="648"/>
        <v xml:space="preserve"> </v>
      </c>
      <c r="AQ1339" s="3" t="str">
        <f t="shared" si="649"/>
        <v xml:space="preserve"> </v>
      </c>
      <c r="AR1339" s="3" t="str">
        <f t="shared" si="650"/>
        <v xml:space="preserve"> </v>
      </c>
    </row>
    <row r="1340" spans="1:44">
      <c r="A1340" s="3">
        <f t="shared" si="651"/>
        <v>13.369999999999759</v>
      </c>
      <c r="B1340" s="3">
        <f t="shared" si="671"/>
        <v>0</v>
      </c>
      <c r="C1340" s="3">
        <f t="shared" si="672"/>
        <v>4.8229000000000486</v>
      </c>
      <c r="D1340" s="14">
        <f t="shared" si="652"/>
        <v>1.2517458038230104E-2</v>
      </c>
      <c r="E1340" s="14">
        <f t="shared" si="673"/>
        <v>-0.1123437727139672</v>
      </c>
      <c r="F1340" s="14">
        <f t="shared" si="674"/>
        <v>-9.9826314675737091E-2</v>
      </c>
      <c r="G1340" s="3">
        <f t="shared" si="646"/>
        <v>-8.71398302874608</v>
      </c>
      <c r="H1340" s="3">
        <f t="shared" si="675"/>
        <v>-17.578508577441095</v>
      </c>
      <c r="I1340" s="3">
        <f t="shared" si="676"/>
        <v>540.06383894833016</v>
      </c>
      <c r="P1340" s="3" t="str">
        <f t="shared" si="670"/>
        <v xml:space="preserve"> </v>
      </c>
      <c r="Q1340" s="3" t="str">
        <f t="shared" si="653"/>
        <v xml:space="preserve"> </v>
      </c>
      <c r="R1340" s="3" t="str">
        <f t="shared" si="654"/>
        <v xml:space="preserve"> </v>
      </c>
      <c r="S1340" s="3" t="str">
        <f t="shared" si="655"/>
        <v xml:space="preserve"> </v>
      </c>
      <c r="T1340" s="3" t="str">
        <f t="shared" si="656"/>
        <v xml:space="preserve"> </v>
      </c>
      <c r="U1340" s="3" t="str">
        <f t="shared" si="657"/>
        <v xml:space="preserve"> </v>
      </c>
      <c r="V1340" s="3" t="str">
        <f t="shared" si="658"/>
        <v xml:space="preserve"> </v>
      </c>
      <c r="W1340" s="3" t="str">
        <f t="shared" si="659"/>
        <v xml:space="preserve"> </v>
      </c>
      <c r="X1340" s="3" t="str">
        <f t="shared" si="660"/>
        <v xml:space="preserve"> </v>
      </c>
      <c r="Y1340" s="3">
        <f t="shared" si="661"/>
        <v>0</v>
      </c>
      <c r="AA1340" s="16" t="str">
        <f t="shared" si="662"/>
        <v>UprStage</v>
      </c>
      <c r="AC1340" s="3">
        <f t="shared" si="663"/>
        <v>2.3982428571428556</v>
      </c>
      <c r="AD1340" s="3">
        <f t="shared" si="664"/>
        <v>19.801588161411491</v>
      </c>
      <c r="AE1340" s="3">
        <f t="shared" si="665"/>
        <v>2.4246571428571926</v>
      </c>
      <c r="AF1340" s="3">
        <f t="shared" si="667"/>
        <v>11.455876646353975</v>
      </c>
      <c r="AH1340" s="28">
        <f t="shared" si="668"/>
        <v>0.26300000000000001</v>
      </c>
      <c r="AI1340" s="28">
        <f t="shared" si="669"/>
        <v>2.5446900494077322E-4</v>
      </c>
      <c r="AJ1340" s="40">
        <f t="shared" si="666"/>
        <v>1.1455876646353974E-2</v>
      </c>
      <c r="AK1340" s="28"/>
      <c r="AM1340" s="14">
        <f>Rho_Coef0+Rho_Coef1*Solution!I1340+Rho_Coef2*Solution!I1340^2</f>
        <v>0.94918843756698346</v>
      </c>
      <c r="AO1340" s="3" t="str">
        <f t="shared" si="647"/>
        <v xml:space="preserve"> </v>
      </c>
      <c r="AP1340" s="3" t="str">
        <f t="shared" si="648"/>
        <v xml:space="preserve"> </v>
      </c>
      <c r="AQ1340" s="3" t="str">
        <f t="shared" si="649"/>
        <v xml:space="preserve"> </v>
      </c>
      <c r="AR1340" s="3" t="str">
        <f t="shared" si="650"/>
        <v xml:space="preserve"> </v>
      </c>
    </row>
    <row r="1341" spans="1:44">
      <c r="A1341" s="3">
        <f t="shared" si="651"/>
        <v>13.379999999999759</v>
      </c>
      <c r="B1341" s="3">
        <f t="shared" si="671"/>
        <v>0</v>
      </c>
      <c r="C1341" s="3">
        <f t="shared" si="672"/>
        <v>4.8229000000000486</v>
      </c>
      <c r="D1341" s="14">
        <f t="shared" si="652"/>
        <v>1.2642083704711964E-2</v>
      </c>
      <c r="E1341" s="14">
        <f t="shared" si="673"/>
        <v>-0.1123437727139672</v>
      </c>
      <c r="F1341" s="14">
        <f t="shared" si="674"/>
        <v>-9.9701689009255232E-2</v>
      </c>
      <c r="G1341" s="3">
        <f t="shared" si="646"/>
        <v>-8.7031042745198359</v>
      </c>
      <c r="H1341" s="3">
        <f t="shared" si="675"/>
        <v>-17.665648407728558</v>
      </c>
      <c r="I1341" s="3">
        <f t="shared" si="676"/>
        <v>539.88761870734197</v>
      </c>
      <c r="P1341" s="3" t="str">
        <f t="shared" si="670"/>
        <v xml:space="preserve"> </v>
      </c>
      <c r="Q1341" s="3" t="str">
        <f t="shared" si="653"/>
        <v xml:space="preserve"> </v>
      </c>
      <c r="R1341" s="3" t="str">
        <f t="shared" si="654"/>
        <v xml:space="preserve"> </v>
      </c>
      <c r="S1341" s="3" t="str">
        <f t="shared" si="655"/>
        <v xml:space="preserve"> </v>
      </c>
      <c r="T1341" s="3" t="str">
        <f t="shared" si="656"/>
        <v xml:space="preserve"> </v>
      </c>
      <c r="U1341" s="3" t="str">
        <f t="shared" si="657"/>
        <v xml:space="preserve"> </v>
      </c>
      <c r="V1341" s="3" t="str">
        <f t="shared" si="658"/>
        <v xml:space="preserve"> </v>
      </c>
      <c r="W1341" s="3" t="str">
        <f t="shared" si="659"/>
        <v xml:space="preserve"> </v>
      </c>
      <c r="X1341" s="3" t="str">
        <f t="shared" si="660"/>
        <v xml:space="preserve"> </v>
      </c>
      <c r="Y1341" s="3">
        <f t="shared" si="661"/>
        <v>0</v>
      </c>
      <c r="AA1341" s="16" t="str">
        <f t="shared" si="662"/>
        <v>UprStage</v>
      </c>
      <c r="AC1341" s="3">
        <f t="shared" si="663"/>
        <v>2.3982428571428556</v>
      </c>
      <c r="AD1341" s="3">
        <f t="shared" si="664"/>
        <v>19.801588161411491</v>
      </c>
      <c r="AE1341" s="3">
        <f t="shared" si="665"/>
        <v>2.4246571428571926</v>
      </c>
      <c r="AF1341" s="3">
        <f t="shared" si="667"/>
        <v>11.455876646353975</v>
      </c>
      <c r="AH1341" s="28">
        <f t="shared" si="668"/>
        <v>0.26300000000000001</v>
      </c>
      <c r="AI1341" s="28">
        <f t="shared" si="669"/>
        <v>2.5446900494077322E-4</v>
      </c>
      <c r="AJ1341" s="40">
        <f t="shared" si="666"/>
        <v>1.1455876646353974E-2</v>
      </c>
      <c r="AK1341" s="28"/>
      <c r="AM1341" s="14">
        <f>Rho_Coef0+Rho_Coef1*Solution!I1341+Rho_Coef2*Solution!I1341^2</f>
        <v>0.94920469704773247</v>
      </c>
      <c r="AO1341" s="3" t="str">
        <f t="shared" si="647"/>
        <v xml:space="preserve"> </v>
      </c>
      <c r="AP1341" s="3" t="str">
        <f t="shared" si="648"/>
        <v xml:space="preserve"> </v>
      </c>
      <c r="AQ1341" s="3" t="str">
        <f t="shared" si="649"/>
        <v xml:space="preserve"> </v>
      </c>
      <c r="AR1341" s="3" t="str">
        <f t="shared" si="650"/>
        <v xml:space="preserve"> </v>
      </c>
    </row>
    <row r="1342" spans="1:44">
      <c r="A1342" s="3">
        <f t="shared" si="651"/>
        <v>13.389999999999759</v>
      </c>
      <c r="B1342" s="3">
        <f t="shared" si="671"/>
        <v>0</v>
      </c>
      <c r="C1342" s="3">
        <f t="shared" si="672"/>
        <v>4.8229000000000486</v>
      </c>
      <c r="D1342" s="14">
        <f t="shared" si="652"/>
        <v>1.2767173443446704E-2</v>
      </c>
      <c r="E1342" s="14">
        <f t="shared" si="673"/>
        <v>-0.1123437727139672</v>
      </c>
      <c r="F1342" s="14">
        <f t="shared" si="674"/>
        <v>-9.9576599270520497E-2</v>
      </c>
      <c r="G1342" s="3">
        <f t="shared" si="646"/>
        <v>-8.6921850107571146</v>
      </c>
      <c r="H1342" s="3">
        <f t="shared" si="675"/>
        <v>-17.752679450473757</v>
      </c>
      <c r="I1342" s="3">
        <f t="shared" si="676"/>
        <v>539.71052761401415</v>
      </c>
      <c r="P1342" s="3" t="str">
        <f t="shared" si="670"/>
        <v xml:space="preserve"> </v>
      </c>
      <c r="Q1342" s="3" t="str">
        <f t="shared" si="653"/>
        <v xml:space="preserve"> </v>
      </c>
      <c r="R1342" s="3" t="str">
        <f t="shared" si="654"/>
        <v xml:space="preserve"> </v>
      </c>
      <c r="S1342" s="3" t="str">
        <f t="shared" si="655"/>
        <v xml:space="preserve"> </v>
      </c>
      <c r="T1342" s="3" t="str">
        <f t="shared" si="656"/>
        <v xml:space="preserve"> </v>
      </c>
      <c r="U1342" s="3" t="str">
        <f t="shared" si="657"/>
        <v xml:space="preserve"> </v>
      </c>
      <c r="V1342" s="3" t="str">
        <f t="shared" si="658"/>
        <v xml:space="preserve"> </v>
      </c>
      <c r="W1342" s="3" t="str">
        <f t="shared" si="659"/>
        <v xml:space="preserve"> </v>
      </c>
      <c r="X1342" s="3" t="str">
        <f t="shared" si="660"/>
        <v xml:space="preserve"> </v>
      </c>
      <c r="Y1342" s="3">
        <f t="shared" si="661"/>
        <v>0</v>
      </c>
      <c r="AA1342" s="16" t="str">
        <f t="shared" si="662"/>
        <v>UprStage</v>
      </c>
      <c r="AC1342" s="3">
        <f t="shared" si="663"/>
        <v>2.3982428571428556</v>
      </c>
      <c r="AD1342" s="3">
        <f t="shared" si="664"/>
        <v>19.801588161411491</v>
      </c>
      <c r="AE1342" s="3">
        <f t="shared" si="665"/>
        <v>2.4246571428571926</v>
      </c>
      <c r="AF1342" s="3">
        <f t="shared" si="667"/>
        <v>11.455876646353975</v>
      </c>
      <c r="AH1342" s="28">
        <f t="shared" si="668"/>
        <v>0.26300000000000001</v>
      </c>
      <c r="AI1342" s="28">
        <f t="shared" si="669"/>
        <v>2.5446900494077322E-4</v>
      </c>
      <c r="AJ1342" s="40">
        <f t="shared" si="666"/>
        <v>1.1455876646353974E-2</v>
      </c>
      <c r="AK1342" s="28"/>
      <c r="AM1342" s="14">
        <f>Rho_Coef0+Rho_Coef1*Solution!I1342+Rho_Coef2*Solution!I1342^2</f>
        <v>0.94922103709311012</v>
      </c>
      <c r="AO1342" s="3" t="str">
        <f t="shared" si="647"/>
        <v xml:space="preserve"> </v>
      </c>
      <c r="AP1342" s="3" t="str">
        <f t="shared" si="648"/>
        <v xml:space="preserve"> </v>
      </c>
      <c r="AQ1342" s="3" t="str">
        <f t="shared" si="649"/>
        <v xml:space="preserve"> </v>
      </c>
      <c r="AR1342" s="3" t="str">
        <f t="shared" si="650"/>
        <v xml:space="preserve"> </v>
      </c>
    </row>
    <row r="1343" spans="1:44">
      <c r="A1343" s="3">
        <f t="shared" si="651"/>
        <v>13.399999999999759</v>
      </c>
      <c r="B1343" s="3">
        <f t="shared" si="671"/>
        <v>0</v>
      </c>
      <c r="C1343" s="3">
        <f t="shared" si="672"/>
        <v>4.8229000000000486</v>
      </c>
      <c r="D1343" s="14">
        <f t="shared" si="652"/>
        <v>1.2892724421667523E-2</v>
      </c>
      <c r="E1343" s="14">
        <f t="shared" si="673"/>
        <v>-0.1123437727139672</v>
      </c>
      <c r="F1343" s="14">
        <f t="shared" si="674"/>
        <v>-9.9451048292299671E-2</v>
      </c>
      <c r="G1343" s="3">
        <f t="shared" si="646"/>
        <v>-8.6812254847342167</v>
      </c>
      <c r="H1343" s="3">
        <f t="shared" si="675"/>
        <v>-17.839601300581329</v>
      </c>
      <c r="I1343" s="3">
        <f t="shared" si="676"/>
        <v>539.53256675823513</v>
      </c>
      <c r="P1343" s="3" t="str">
        <f t="shared" si="670"/>
        <v xml:space="preserve"> </v>
      </c>
      <c r="Q1343" s="3" t="str">
        <f t="shared" si="653"/>
        <v xml:space="preserve"> </v>
      </c>
      <c r="R1343" s="3" t="str">
        <f t="shared" si="654"/>
        <v xml:space="preserve"> </v>
      </c>
      <c r="S1343" s="3" t="str">
        <f t="shared" si="655"/>
        <v xml:space="preserve"> </v>
      </c>
      <c r="T1343" s="3" t="str">
        <f t="shared" si="656"/>
        <v xml:space="preserve"> </v>
      </c>
      <c r="U1343" s="3" t="str">
        <f t="shared" si="657"/>
        <v xml:space="preserve"> </v>
      </c>
      <c r="V1343" s="3" t="str">
        <f t="shared" si="658"/>
        <v xml:space="preserve"> </v>
      </c>
      <c r="W1343" s="3" t="str">
        <f t="shared" si="659"/>
        <v xml:space="preserve"> </v>
      </c>
      <c r="X1343" s="3" t="str">
        <f t="shared" si="660"/>
        <v xml:space="preserve"> </v>
      </c>
      <c r="Y1343" s="3">
        <f t="shared" si="661"/>
        <v>0</v>
      </c>
      <c r="AA1343" s="16" t="str">
        <f t="shared" si="662"/>
        <v>UprStage</v>
      </c>
      <c r="AC1343" s="3">
        <f t="shared" si="663"/>
        <v>2.3982428571428556</v>
      </c>
      <c r="AD1343" s="3">
        <f t="shared" si="664"/>
        <v>19.801588161411491</v>
      </c>
      <c r="AE1343" s="3">
        <f t="shared" si="665"/>
        <v>2.4246571428571926</v>
      </c>
      <c r="AF1343" s="3">
        <f t="shared" si="667"/>
        <v>11.455876646353975</v>
      </c>
      <c r="AH1343" s="28">
        <f t="shared" si="668"/>
        <v>0.26300000000000001</v>
      </c>
      <c r="AI1343" s="28">
        <f t="shared" si="669"/>
        <v>2.5446900494077322E-4</v>
      </c>
      <c r="AJ1343" s="40">
        <f t="shared" si="666"/>
        <v>1.1455876646353974E-2</v>
      </c>
      <c r="AK1343" s="28"/>
      <c r="AM1343" s="14">
        <f>Rho_Coef0+Rho_Coef1*Solution!I1343+Rho_Coef2*Solution!I1343^2</f>
        <v>0.94923745760569955</v>
      </c>
      <c r="AO1343" s="3" t="str">
        <f t="shared" si="647"/>
        <v xml:space="preserve"> </v>
      </c>
      <c r="AP1343" s="3" t="str">
        <f t="shared" si="648"/>
        <v xml:space="preserve"> </v>
      </c>
      <c r="AQ1343" s="3" t="str">
        <f t="shared" si="649"/>
        <v xml:space="preserve"> </v>
      </c>
      <c r="AR1343" s="3" t="str">
        <f t="shared" si="650"/>
        <v xml:space="preserve"> </v>
      </c>
    </row>
    <row r="1344" spans="1:44">
      <c r="A1344" s="3">
        <f t="shared" si="651"/>
        <v>13.409999999999759</v>
      </c>
      <c r="B1344" s="3">
        <f t="shared" si="671"/>
        <v>0</v>
      </c>
      <c r="C1344" s="3">
        <f t="shared" si="672"/>
        <v>4.8229000000000486</v>
      </c>
      <c r="D1344" s="14">
        <f t="shared" si="652"/>
        <v>1.3018733801655972E-2</v>
      </c>
      <c r="E1344" s="14">
        <f t="shared" si="673"/>
        <v>-0.1123437727139672</v>
      </c>
      <c r="F1344" s="14">
        <f t="shared" si="674"/>
        <v>-9.9325038912311231E-2</v>
      </c>
      <c r="G1344" s="3">
        <f t="shared" si="646"/>
        <v>-8.6702259441596823</v>
      </c>
      <c r="H1344" s="3">
        <f t="shared" si="675"/>
        <v>-17.92641355542867</v>
      </c>
      <c r="I1344" s="3">
        <f t="shared" si="676"/>
        <v>539.35373723393218</v>
      </c>
      <c r="P1344" s="3" t="str">
        <f t="shared" si="670"/>
        <v xml:space="preserve"> </v>
      </c>
      <c r="Q1344" s="3" t="str">
        <f t="shared" si="653"/>
        <v xml:space="preserve"> </v>
      </c>
      <c r="R1344" s="3" t="str">
        <f t="shared" si="654"/>
        <v xml:space="preserve"> </v>
      </c>
      <c r="S1344" s="3" t="str">
        <f t="shared" si="655"/>
        <v xml:space="preserve"> </v>
      </c>
      <c r="T1344" s="3" t="str">
        <f t="shared" si="656"/>
        <v xml:space="preserve"> </v>
      </c>
      <c r="U1344" s="3" t="str">
        <f t="shared" si="657"/>
        <v xml:space="preserve"> </v>
      </c>
      <c r="V1344" s="3" t="str">
        <f t="shared" si="658"/>
        <v xml:space="preserve"> </v>
      </c>
      <c r="W1344" s="3" t="str">
        <f t="shared" si="659"/>
        <v xml:space="preserve"> </v>
      </c>
      <c r="X1344" s="3" t="str">
        <f t="shared" si="660"/>
        <v xml:space="preserve"> </v>
      </c>
      <c r="Y1344" s="3">
        <f t="shared" si="661"/>
        <v>0</v>
      </c>
      <c r="AA1344" s="16" t="str">
        <f t="shared" si="662"/>
        <v>UprStage</v>
      </c>
      <c r="AC1344" s="3">
        <f t="shared" si="663"/>
        <v>2.3982428571428556</v>
      </c>
      <c r="AD1344" s="3">
        <f t="shared" si="664"/>
        <v>19.801588161411491</v>
      </c>
      <c r="AE1344" s="3">
        <f t="shared" si="665"/>
        <v>2.4246571428571926</v>
      </c>
      <c r="AF1344" s="3">
        <f t="shared" si="667"/>
        <v>11.455876646353975</v>
      </c>
      <c r="AH1344" s="28">
        <f t="shared" si="668"/>
        <v>0.26300000000000001</v>
      </c>
      <c r="AI1344" s="28">
        <f t="shared" si="669"/>
        <v>2.5446900494077322E-4</v>
      </c>
      <c r="AJ1344" s="40">
        <f t="shared" si="666"/>
        <v>1.1455876646353974E-2</v>
      </c>
      <c r="AK1344" s="28"/>
      <c r="AM1344" s="14">
        <f>Rho_Coef0+Rho_Coef1*Solution!I1344+Rho_Coef2*Solution!I1344^2</f>
        <v>0.94925395848772109</v>
      </c>
      <c r="AO1344" s="3" t="str">
        <f t="shared" si="647"/>
        <v xml:space="preserve"> </v>
      </c>
      <c r="AP1344" s="3" t="str">
        <f t="shared" si="648"/>
        <v xml:space="preserve"> </v>
      </c>
      <c r="AQ1344" s="3" t="str">
        <f t="shared" si="649"/>
        <v xml:space="preserve"> </v>
      </c>
      <c r="AR1344" s="3" t="str">
        <f t="shared" si="650"/>
        <v xml:space="preserve"> </v>
      </c>
    </row>
    <row r="1345" spans="1:44">
      <c r="A1345" s="3">
        <f t="shared" si="651"/>
        <v>13.419999999999758</v>
      </c>
      <c r="B1345" s="3">
        <f t="shared" si="671"/>
        <v>0</v>
      </c>
      <c r="C1345" s="3">
        <f t="shared" si="672"/>
        <v>4.8229000000000486</v>
      </c>
      <c r="D1345" s="14">
        <f t="shared" si="652"/>
        <v>1.314519874086752E-2</v>
      </c>
      <c r="E1345" s="14">
        <f t="shared" si="673"/>
        <v>-0.1123437727139672</v>
      </c>
      <c r="F1345" s="14">
        <f t="shared" si="674"/>
        <v>-9.9198573973099682E-2</v>
      </c>
      <c r="G1345" s="3">
        <f t="shared" si="646"/>
        <v>-8.6591866371633195</v>
      </c>
      <c r="H1345" s="3">
        <f t="shared" si="675"/>
        <v>-18.013115814870268</v>
      </c>
      <c r="I1345" s="3">
        <f t="shared" si="676"/>
        <v>539.17404013904604</v>
      </c>
      <c r="P1345" s="3" t="str">
        <f t="shared" si="670"/>
        <v xml:space="preserve"> </v>
      </c>
      <c r="Q1345" s="3" t="str">
        <f t="shared" si="653"/>
        <v xml:space="preserve"> </v>
      </c>
      <c r="R1345" s="3" t="str">
        <f t="shared" si="654"/>
        <v xml:space="preserve"> </v>
      </c>
      <c r="S1345" s="3" t="str">
        <f t="shared" si="655"/>
        <v xml:space="preserve"> </v>
      </c>
      <c r="T1345" s="3" t="str">
        <f t="shared" si="656"/>
        <v xml:space="preserve"> </v>
      </c>
      <c r="U1345" s="3" t="str">
        <f t="shared" si="657"/>
        <v xml:space="preserve"> </v>
      </c>
      <c r="V1345" s="3" t="str">
        <f t="shared" si="658"/>
        <v xml:space="preserve"> </v>
      </c>
      <c r="W1345" s="3" t="str">
        <f t="shared" si="659"/>
        <v xml:space="preserve"> </v>
      </c>
      <c r="X1345" s="3" t="str">
        <f t="shared" si="660"/>
        <v xml:space="preserve"> </v>
      </c>
      <c r="Y1345" s="3">
        <f t="shared" si="661"/>
        <v>0</v>
      </c>
      <c r="AA1345" s="16" t="str">
        <f t="shared" si="662"/>
        <v>UprStage</v>
      </c>
      <c r="AC1345" s="3">
        <f t="shared" si="663"/>
        <v>2.3982428571428556</v>
      </c>
      <c r="AD1345" s="3">
        <f t="shared" si="664"/>
        <v>19.801588161411491</v>
      </c>
      <c r="AE1345" s="3">
        <f t="shared" si="665"/>
        <v>2.4246571428571926</v>
      </c>
      <c r="AF1345" s="3">
        <f t="shared" si="667"/>
        <v>11.455876646353975</v>
      </c>
      <c r="AH1345" s="28">
        <f t="shared" si="668"/>
        <v>0.26300000000000001</v>
      </c>
      <c r="AI1345" s="28">
        <f t="shared" si="669"/>
        <v>2.5446900494077322E-4</v>
      </c>
      <c r="AJ1345" s="40">
        <f t="shared" si="666"/>
        <v>1.1455876646353974E-2</v>
      </c>
      <c r="AK1345" s="28"/>
      <c r="AM1345" s="14">
        <f>Rho_Coef0+Rho_Coef1*Solution!I1345+Rho_Coef2*Solution!I1345^2</f>
        <v>0.94927053964103525</v>
      </c>
      <c r="AO1345" s="3" t="str">
        <f t="shared" si="647"/>
        <v xml:space="preserve"> </v>
      </c>
      <c r="AP1345" s="3" t="str">
        <f t="shared" si="648"/>
        <v xml:space="preserve"> </v>
      </c>
      <c r="AQ1345" s="3" t="str">
        <f t="shared" si="649"/>
        <v xml:space="preserve"> </v>
      </c>
      <c r="AR1345" s="3" t="str">
        <f t="shared" si="650"/>
        <v xml:space="preserve"> </v>
      </c>
    </row>
    <row r="1346" spans="1:44">
      <c r="A1346" s="3">
        <f t="shared" si="651"/>
        <v>13.429999999999758</v>
      </c>
      <c r="B1346" s="3">
        <f t="shared" si="671"/>
        <v>0</v>
      </c>
      <c r="C1346" s="3">
        <f t="shared" si="672"/>
        <v>4.8229000000000486</v>
      </c>
      <c r="D1346" s="14">
        <f t="shared" si="652"/>
        <v>1.3272116392056875E-2</v>
      </c>
      <c r="E1346" s="14">
        <f t="shared" si="673"/>
        <v>-0.1123437727139672</v>
      </c>
      <c r="F1346" s="14">
        <f t="shared" si="674"/>
        <v>-9.9071656321910326E-2</v>
      </c>
      <c r="G1346" s="3">
        <f t="shared" si="646"/>
        <v>-8.6481078122852821</v>
      </c>
      <c r="H1346" s="3">
        <f t="shared" si="675"/>
        <v>-18.099707681241902</v>
      </c>
      <c r="I1346" s="3">
        <f t="shared" si="676"/>
        <v>538.99347657550675</v>
      </c>
      <c r="P1346" s="3" t="str">
        <f t="shared" si="670"/>
        <v xml:space="preserve"> </v>
      </c>
      <c r="Q1346" s="3" t="str">
        <f t="shared" ref="Q1346:Q1409" si="677">IF(($A1346&gt;$L$4)*AND($A1346&lt;=$L$5),$M$4+($A1346-$L$4)*$N$4," ")</f>
        <v xml:space="preserve"> </v>
      </c>
      <c r="R1346" s="3" t="str">
        <f t="shared" ref="R1346:R1409" si="678">IF(($A1346&gt;$L$5)*AND($A1346&lt;=$L$6),$M$5+($A1346-$L$5)*$N$5," ")</f>
        <v xml:space="preserve"> </v>
      </c>
      <c r="S1346" s="3" t="str">
        <f t="shared" ref="S1346:S1409" si="679">IF(($A1346&gt;$L$6)*AND($A1346&lt;=$L$7),$M$6+($A1346-$L$6)*$N$6," ")</f>
        <v xml:space="preserve"> </v>
      </c>
      <c r="T1346" s="3" t="str">
        <f t="shared" ref="T1346:T1409" si="680">IF(($A1346&gt;$L$7)*AND($A1346&lt;=$L$9),0," ")</f>
        <v xml:space="preserve"> </v>
      </c>
      <c r="U1346" s="3" t="str">
        <f t="shared" ref="U1346:U1409" si="681">IF(($A1346&gt;$L$9)*AND($A1346&lt;=$L$10),$M$9+($A1346-$L$9)*$N$9," ")</f>
        <v xml:space="preserve"> </v>
      </c>
      <c r="V1346" s="3" t="str">
        <f t="shared" ref="V1346:V1409" si="682">IF(($A1346&gt;$L$10)*AND($A1346&lt;=$L$11),$M$10+($A1346-$L$10)*$N$10," ")</f>
        <v xml:space="preserve"> </v>
      </c>
      <c r="W1346" s="3" t="str">
        <f t="shared" ref="W1346:W1409" si="683">IF(($A1346&gt;$L$11)*AND($A1346&lt;=$L$12),$M$11+($A1346-$L$11)*$N$11," ")</f>
        <v xml:space="preserve"> </v>
      </c>
      <c r="X1346" s="3" t="str">
        <f t="shared" ref="X1346:X1409" si="684">IF(($A1346&gt;$L$12)*AND($A1346&lt;=$L$13),$M$12+($A1346-$L$12)*$N$12," ")</f>
        <v xml:space="preserve"> </v>
      </c>
      <c r="Y1346" s="3">
        <f t="shared" ref="Y1346:Y1409" si="685">IF(($A1346&gt;$L$13),0," ")</f>
        <v>0</v>
      </c>
      <c r="AA1346" s="16" t="str">
        <f t="shared" si="662"/>
        <v>UprStage</v>
      </c>
      <c r="AC1346" s="3">
        <f t="shared" si="663"/>
        <v>2.3982428571428556</v>
      </c>
      <c r="AD1346" s="3">
        <f t="shared" si="664"/>
        <v>19.801588161411491</v>
      </c>
      <c r="AE1346" s="3">
        <f t="shared" si="665"/>
        <v>2.4246571428571926</v>
      </c>
      <c r="AF1346" s="3">
        <f t="shared" si="667"/>
        <v>11.455876646353975</v>
      </c>
      <c r="AH1346" s="28">
        <f t="shared" si="668"/>
        <v>0.26300000000000001</v>
      </c>
      <c r="AI1346" s="28">
        <f t="shared" si="669"/>
        <v>2.5446900494077322E-4</v>
      </c>
      <c r="AJ1346" s="40">
        <f t="shared" si="666"/>
        <v>1.1455876646353974E-2</v>
      </c>
      <c r="AK1346" s="28"/>
      <c r="AM1346" s="14">
        <f>Rho_Coef0+Rho_Coef1*Solution!I1346+Rho_Coef2*Solution!I1346^2</f>
        <v>0.94928720096714425</v>
      </c>
      <c r="AO1346" s="3" t="str">
        <f t="shared" si="647"/>
        <v xml:space="preserve"> </v>
      </c>
      <c r="AP1346" s="3" t="str">
        <f t="shared" si="648"/>
        <v xml:space="preserve"> </v>
      </c>
      <c r="AQ1346" s="3" t="str">
        <f t="shared" si="649"/>
        <v xml:space="preserve"> </v>
      </c>
      <c r="AR1346" s="3" t="str">
        <f t="shared" si="650"/>
        <v xml:space="preserve"> </v>
      </c>
    </row>
    <row r="1347" spans="1:44">
      <c r="A1347" s="3">
        <f t="shared" si="651"/>
        <v>13.439999999999758</v>
      </c>
      <c r="B1347" s="3">
        <f t="shared" si="671"/>
        <v>0</v>
      </c>
      <c r="C1347" s="3">
        <f t="shared" si="672"/>
        <v>4.8229000000000486</v>
      </c>
      <c r="D1347" s="14">
        <f t="shared" si="652"/>
        <v>1.3399483903403174E-2</v>
      </c>
      <c r="E1347" s="14">
        <f t="shared" si="673"/>
        <v>-0.1123437727139672</v>
      </c>
      <c r="F1347" s="14">
        <f t="shared" si="674"/>
        <v>-9.8944288810564024E-2</v>
      </c>
      <c r="G1347" s="3">
        <f t="shared" ref="G1347:G1410" si="686">F1347/AJ1347</f>
        <v>-8.6369897184651254</v>
      </c>
      <c r="H1347" s="3">
        <f t="shared" si="675"/>
        <v>-18.186188759364754</v>
      </c>
      <c r="I1347" s="3">
        <f t="shared" si="676"/>
        <v>538.81204764920835</v>
      </c>
      <c r="P1347" s="3" t="str">
        <f t="shared" si="670"/>
        <v xml:space="preserve"> </v>
      </c>
      <c r="Q1347" s="3" t="str">
        <f t="shared" si="677"/>
        <v xml:space="preserve"> </v>
      </c>
      <c r="R1347" s="3" t="str">
        <f t="shared" si="678"/>
        <v xml:space="preserve"> </v>
      </c>
      <c r="S1347" s="3" t="str">
        <f t="shared" si="679"/>
        <v xml:space="preserve"> </v>
      </c>
      <c r="T1347" s="3" t="str">
        <f t="shared" si="680"/>
        <v xml:space="preserve"> </v>
      </c>
      <c r="U1347" s="3" t="str">
        <f t="shared" si="681"/>
        <v xml:space="preserve"> </v>
      </c>
      <c r="V1347" s="3" t="str">
        <f t="shared" si="682"/>
        <v xml:space="preserve"> </v>
      </c>
      <c r="W1347" s="3" t="str">
        <f t="shared" si="683"/>
        <v xml:space="preserve"> </v>
      </c>
      <c r="X1347" s="3" t="str">
        <f t="shared" si="684"/>
        <v xml:space="preserve"> </v>
      </c>
      <c r="Y1347" s="3">
        <f t="shared" si="685"/>
        <v>0</v>
      </c>
      <c r="AA1347" s="16" t="str">
        <f t="shared" si="662"/>
        <v>UprStage</v>
      </c>
      <c r="AC1347" s="3">
        <f t="shared" si="663"/>
        <v>2.3982428571428556</v>
      </c>
      <c r="AD1347" s="3">
        <f t="shared" si="664"/>
        <v>19.801588161411491</v>
      </c>
      <c r="AE1347" s="3">
        <f t="shared" si="665"/>
        <v>2.4246571428571926</v>
      </c>
      <c r="AF1347" s="3">
        <f t="shared" si="667"/>
        <v>11.455876646353975</v>
      </c>
      <c r="AH1347" s="28">
        <f t="shared" si="668"/>
        <v>0.26300000000000001</v>
      </c>
      <c r="AI1347" s="28">
        <f t="shared" si="669"/>
        <v>2.5446900494077322E-4</v>
      </c>
      <c r="AJ1347" s="40">
        <f t="shared" si="666"/>
        <v>1.1455876646353974E-2</v>
      </c>
      <c r="AK1347" s="28"/>
      <c r="AM1347" s="14">
        <f>Rho_Coef0+Rho_Coef1*Solution!I1347+Rho_Coef2*Solution!I1347^2</f>
        <v>0.94930394236719418</v>
      </c>
      <c r="AO1347" s="3" t="str">
        <f t="shared" ref="AO1347:AO1410" si="687">IF(ABS($A1347-$L$7)&lt;0.5*DeltaT,$H1347," ")</f>
        <v xml:space="preserve"> </v>
      </c>
      <c r="AP1347" s="3" t="str">
        <f t="shared" ref="AP1347:AP1410" si="688">IF(ABS($A1347-$L$7)&lt;0.5*DeltaT,$I1347," ")</f>
        <v xml:space="preserve"> </v>
      </c>
      <c r="AQ1347" s="3" t="str">
        <f t="shared" ref="AQ1347:AQ1410" si="689">IF(ABS($A1347-$L$9)&lt;0.5*DeltaT,$H1347," ")</f>
        <v xml:space="preserve"> </v>
      </c>
      <c r="AR1347" s="3" t="str">
        <f t="shared" ref="AR1347:AR1410" si="690">IF(ABS($A1347-$L$9)&lt;0.5*DeltaT,$I1347," ")</f>
        <v xml:space="preserve"> </v>
      </c>
    </row>
    <row r="1348" spans="1:44">
      <c r="A1348" s="3">
        <f t="shared" ref="A1348:A1411" si="691">A1347+DeltaT</f>
        <v>13.449999999999758</v>
      </c>
      <c r="B1348" s="3">
        <f t="shared" si="671"/>
        <v>0</v>
      </c>
      <c r="C1348" s="3">
        <f t="shared" si="672"/>
        <v>4.8229000000000486</v>
      </c>
      <c r="D1348" s="14">
        <f t="shared" ref="D1348:D1411" si="692">-SIGN(H1348)*(0.5*(Rho*AM1347)*H1348^2*AH1348*AI1348)</f>
        <v>1.3527298418634969E-2</v>
      </c>
      <c r="E1348" s="14">
        <f t="shared" si="673"/>
        <v>-0.1123437727139672</v>
      </c>
      <c r="F1348" s="14">
        <f t="shared" si="674"/>
        <v>-9.8816474295332232E-2</v>
      </c>
      <c r="G1348" s="3">
        <f t="shared" si="686"/>
        <v>-8.625832605030908</v>
      </c>
      <c r="H1348" s="3">
        <f t="shared" si="675"/>
        <v>-18.272558656549403</v>
      </c>
      <c r="I1348" s="3">
        <f t="shared" si="676"/>
        <v>538.6297544699845</v>
      </c>
      <c r="P1348" s="3" t="str">
        <f t="shared" si="670"/>
        <v xml:space="preserve"> </v>
      </c>
      <c r="Q1348" s="3" t="str">
        <f t="shared" si="677"/>
        <v xml:space="preserve"> </v>
      </c>
      <c r="R1348" s="3" t="str">
        <f t="shared" si="678"/>
        <v xml:space="preserve"> </v>
      </c>
      <c r="S1348" s="3" t="str">
        <f t="shared" si="679"/>
        <v xml:space="preserve"> </v>
      </c>
      <c r="T1348" s="3" t="str">
        <f t="shared" si="680"/>
        <v xml:space="preserve"> </v>
      </c>
      <c r="U1348" s="3" t="str">
        <f t="shared" si="681"/>
        <v xml:space="preserve"> </v>
      </c>
      <c r="V1348" s="3" t="str">
        <f t="shared" si="682"/>
        <v xml:space="preserve"> </v>
      </c>
      <c r="W1348" s="3" t="str">
        <f t="shared" si="683"/>
        <v xml:space="preserve"> </v>
      </c>
      <c r="X1348" s="3" t="str">
        <f t="shared" si="684"/>
        <v xml:space="preserve"> </v>
      </c>
      <c r="Y1348" s="3">
        <f t="shared" si="685"/>
        <v>0</v>
      </c>
      <c r="AA1348" s="16" t="str">
        <f t="shared" ref="AA1348:AA1411" si="693">IF($A1348&lt;$L$7,"Booster","UprStage")</f>
        <v>UprStage</v>
      </c>
      <c r="AC1348" s="3">
        <f t="shared" ref="AC1348:AC1411" si="694">IF($AA1348="Booster",AC1347+AVERAGE($B1347:$B1348)*DeltaT,AC1347)</f>
        <v>2.3982428571428556</v>
      </c>
      <c r="AD1348" s="3">
        <f t="shared" ref="AD1348:AD1411" si="695">$M$33+$M$34-$M$45*$AC1348</f>
        <v>19.801588161411491</v>
      </c>
      <c r="AE1348" s="3">
        <f t="shared" ref="AE1348:AE1411" si="696">IF($AA1348="UprStage",AE1347+AVERAGE($B1347:$B1348)*DeltaT,AE1347)</f>
        <v>2.4246571428571926</v>
      </c>
      <c r="AF1348" s="3">
        <f t="shared" si="667"/>
        <v>11.455876646353975</v>
      </c>
      <c r="AH1348" s="28">
        <f t="shared" si="668"/>
        <v>0.26300000000000001</v>
      </c>
      <c r="AI1348" s="28">
        <f t="shared" si="669"/>
        <v>2.5446900494077322E-4</v>
      </c>
      <c r="AJ1348" s="40">
        <f t="shared" ref="AJ1348:AJ1411" si="697">IF($AA1348="Booster",AD1348+AF1348,AF1348)/1000</f>
        <v>1.1455876646353974E-2</v>
      </c>
      <c r="AK1348" s="28"/>
      <c r="AM1348" s="14">
        <f>Rho_Coef0+Rho_Coef1*Solution!I1348+Rho_Coef2*Solution!I1348^2</f>
        <v>0.94932076374197782</v>
      </c>
      <c r="AO1348" s="3" t="str">
        <f t="shared" si="687"/>
        <v xml:space="preserve"> </v>
      </c>
      <c r="AP1348" s="3" t="str">
        <f t="shared" si="688"/>
        <v xml:space="preserve"> </v>
      </c>
      <c r="AQ1348" s="3" t="str">
        <f t="shared" si="689"/>
        <v xml:space="preserve"> </v>
      </c>
      <c r="AR1348" s="3" t="str">
        <f t="shared" si="690"/>
        <v xml:space="preserve"> </v>
      </c>
    </row>
    <row r="1349" spans="1:44">
      <c r="A1349" s="3">
        <f t="shared" si="691"/>
        <v>13.459999999999757</v>
      </c>
      <c r="B1349" s="3">
        <f t="shared" si="671"/>
        <v>0</v>
      </c>
      <c r="C1349" s="3">
        <f t="shared" si="672"/>
        <v>4.8229000000000486</v>
      </c>
      <c r="D1349" s="14">
        <f t="shared" si="692"/>
        <v>1.3655557077155052E-2</v>
      </c>
      <c r="E1349" s="14">
        <f t="shared" si="673"/>
        <v>-0.1123437727139672</v>
      </c>
      <c r="F1349" s="14">
        <f t="shared" si="674"/>
        <v>-9.8688215636812154E-2</v>
      </c>
      <c r="G1349" s="3">
        <f t="shared" si="686"/>
        <v>-8.6146367216882815</v>
      </c>
      <c r="H1349" s="3">
        <f t="shared" si="675"/>
        <v>-18.358816982599713</v>
      </c>
      <c r="I1349" s="3">
        <f t="shared" si="676"/>
        <v>538.44659815158286</v>
      </c>
      <c r="P1349" s="3" t="str">
        <f t="shared" si="670"/>
        <v xml:space="preserve"> </v>
      </c>
      <c r="Q1349" s="3" t="str">
        <f t="shared" si="677"/>
        <v xml:space="preserve"> </v>
      </c>
      <c r="R1349" s="3" t="str">
        <f t="shared" si="678"/>
        <v xml:space="preserve"> </v>
      </c>
      <c r="S1349" s="3" t="str">
        <f t="shared" si="679"/>
        <v xml:space="preserve"> </v>
      </c>
      <c r="T1349" s="3" t="str">
        <f t="shared" si="680"/>
        <v xml:space="preserve"> </v>
      </c>
      <c r="U1349" s="3" t="str">
        <f t="shared" si="681"/>
        <v xml:space="preserve"> </v>
      </c>
      <c r="V1349" s="3" t="str">
        <f t="shared" si="682"/>
        <v xml:space="preserve"> </v>
      </c>
      <c r="W1349" s="3" t="str">
        <f t="shared" si="683"/>
        <v xml:space="preserve"> </v>
      </c>
      <c r="X1349" s="3" t="str">
        <f t="shared" si="684"/>
        <v xml:space="preserve"> </v>
      </c>
      <c r="Y1349" s="3">
        <f t="shared" si="685"/>
        <v>0</v>
      </c>
      <c r="AA1349" s="16" t="str">
        <f t="shared" si="693"/>
        <v>UprStage</v>
      </c>
      <c r="AC1349" s="3">
        <f t="shared" si="694"/>
        <v>2.3982428571428556</v>
      </c>
      <c r="AD1349" s="3">
        <f t="shared" si="695"/>
        <v>19.801588161411491</v>
      </c>
      <c r="AE1349" s="3">
        <f t="shared" si="696"/>
        <v>2.4246571428571926</v>
      </c>
      <c r="AF1349" s="3">
        <f t="shared" ref="AF1349:AF1412" si="698">$M$31+$M$32-$M$41*$AE1349</f>
        <v>11.455876646353975</v>
      </c>
      <c r="AH1349" s="28">
        <f t="shared" ref="AH1349:AH1412" si="699">IF($AA1349="Booster",$M$28,$M$21)</f>
        <v>0.26300000000000001</v>
      </c>
      <c r="AI1349" s="28">
        <f t="shared" ref="AI1349:AI1412" si="700">IF($AA1349="Booster",M$27,M$20)</f>
        <v>2.5446900494077322E-4</v>
      </c>
      <c r="AJ1349" s="40">
        <f t="shared" si="697"/>
        <v>1.1455876646353974E-2</v>
      </c>
      <c r="AK1349" s="28"/>
      <c r="AM1349" s="14">
        <f>Rho_Coef0+Rho_Coef1*Solution!I1349+Rho_Coef2*Solution!I1349^2</f>
        <v>0.94933766499193628</v>
      </c>
      <c r="AO1349" s="3" t="str">
        <f t="shared" si="687"/>
        <v xml:space="preserve"> </v>
      </c>
      <c r="AP1349" s="3" t="str">
        <f t="shared" si="688"/>
        <v xml:space="preserve"> </v>
      </c>
      <c r="AQ1349" s="3" t="str">
        <f t="shared" si="689"/>
        <v xml:space="preserve"> </v>
      </c>
      <c r="AR1349" s="3" t="str">
        <f t="shared" si="690"/>
        <v xml:space="preserve"> </v>
      </c>
    </row>
    <row r="1350" spans="1:44">
      <c r="A1350" s="3">
        <f t="shared" si="691"/>
        <v>13.469999999999757</v>
      </c>
      <c r="B1350" s="3">
        <f t="shared" si="671"/>
        <v>0</v>
      </c>
      <c r="C1350" s="3">
        <f t="shared" si="672"/>
        <v>4.8229000000000486</v>
      </c>
      <c r="D1350" s="14">
        <f t="shared" si="692"/>
        <v>1.3784257014165052E-2</v>
      </c>
      <c r="E1350" s="14">
        <f t="shared" si="673"/>
        <v>-0.1123437727139672</v>
      </c>
      <c r="F1350" s="14">
        <f t="shared" si="674"/>
        <v>-9.8559515699802147E-2</v>
      </c>
      <c r="G1350" s="3">
        <f t="shared" si="686"/>
        <v>-8.6034023185096338</v>
      </c>
      <c r="H1350" s="3">
        <f t="shared" si="675"/>
        <v>-18.444963349816597</v>
      </c>
      <c r="I1350" s="3">
        <f t="shared" si="676"/>
        <v>538.26257981164099</v>
      </c>
      <c r="P1350" s="3" t="str">
        <f t="shared" si="670"/>
        <v xml:space="preserve"> </v>
      </c>
      <c r="Q1350" s="3" t="str">
        <f t="shared" si="677"/>
        <v xml:space="preserve"> </v>
      </c>
      <c r="R1350" s="3" t="str">
        <f t="shared" si="678"/>
        <v xml:space="preserve"> </v>
      </c>
      <c r="S1350" s="3" t="str">
        <f t="shared" si="679"/>
        <v xml:space="preserve"> </v>
      </c>
      <c r="T1350" s="3" t="str">
        <f t="shared" si="680"/>
        <v xml:space="preserve"> </v>
      </c>
      <c r="U1350" s="3" t="str">
        <f t="shared" si="681"/>
        <v xml:space="preserve"> </v>
      </c>
      <c r="V1350" s="3" t="str">
        <f t="shared" si="682"/>
        <v xml:space="preserve"> </v>
      </c>
      <c r="W1350" s="3" t="str">
        <f t="shared" si="683"/>
        <v xml:space="preserve"> </v>
      </c>
      <c r="X1350" s="3" t="str">
        <f t="shared" si="684"/>
        <v xml:space="preserve"> </v>
      </c>
      <c r="Y1350" s="3">
        <f t="shared" si="685"/>
        <v>0</v>
      </c>
      <c r="AA1350" s="16" t="str">
        <f t="shared" si="693"/>
        <v>UprStage</v>
      </c>
      <c r="AC1350" s="3">
        <f t="shared" si="694"/>
        <v>2.3982428571428556</v>
      </c>
      <c r="AD1350" s="3">
        <f t="shared" si="695"/>
        <v>19.801588161411491</v>
      </c>
      <c r="AE1350" s="3">
        <f t="shared" si="696"/>
        <v>2.4246571428571926</v>
      </c>
      <c r="AF1350" s="3">
        <f t="shared" si="698"/>
        <v>11.455876646353975</v>
      </c>
      <c r="AH1350" s="28">
        <f t="shared" si="699"/>
        <v>0.26300000000000001</v>
      </c>
      <c r="AI1350" s="28">
        <f t="shared" si="700"/>
        <v>2.5446900494077322E-4</v>
      </c>
      <c r="AJ1350" s="40">
        <f t="shared" si="697"/>
        <v>1.1455876646353974E-2</v>
      </c>
      <c r="AK1350" s="28"/>
      <c r="AM1350" s="14">
        <f>Rho_Coef0+Rho_Coef1*Solution!I1350+Rho_Coef2*Solution!I1350^2</f>
        <v>0.94935464601716146</v>
      </c>
      <c r="AO1350" s="3" t="str">
        <f t="shared" si="687"/>
        <v xml:space="preserve"> </v>
      </c>
      <c r="AP1350" s="3" t="str">
        <f t="shared" si="688"/>
        <v xml:space="preserve"> </v>
      </c>
      <c r="AQ1350" s="3" t="str">
        <f t="shared" si="689"/>
        <v xml:space="preserve"> </v>
      </c>
      <c r="AR1350" s="3" t="str">
        <f t="shared" si="690"/>
        <v xml:space="preserve"> </v>
      </c>
    </row>
    <row r="1351" spans="1:44">
      <c r="A1351" s="3">
        <f t="shared" si="691"/>
        <v>13.479999999999757</v>
      </c>
      <c r="B1351" s="3">
        <f t="shared" si="671"/>
        <v>0</v>
      </c>
      <c r="C1351" s="3">
        <f t="shared" si="672"/>
        <v>4.8229000000000486</v>
      </c>
      <c r="D1351" s="14">
        <f t="shared" si="692"/>
        <v>1.3913395360789832E-2</v>
      </c>
      <c r="E1351" s="14">
        <f t="shared" si="673"/>
        <v>-0.1123437727139672</v>
      </c>
      <c r="F1351" s="14">
        <f t="shared" si="674"/>
        <v>-9.8430377353177362E-2</v>
      </c>
      <c r="G1351" s="3">
        <f t="shared" si="686"/>
        <v>-8.5921296459232117</v>
      </c>
      <c r="H1351" s="3">
        <f t="shared" si="675"/>
        <v>-18.530997373001693</v>
      </c>
      <c r="I1351" s="3">
        <f t="shared" si="676"/>
        <v>538.07770057166056</v>
      </c>
      <c r="P1351" s="3" t="str">
        <f t="shared" si="670"/>
        <v xml:space="preserve"> </v>
      </c>
      <c r="Q1351" s="3" t="str">
        <f t="shared" si="677"/>
        <v xml:space="preserve"> </v>
      </c>
      <c r="R1351" s="3" t="str">
        <f t="shared" si="678"/>
        <v xml:space="preserve"> </v>
      </c>
      <c r="S1351" s="3" t="str">
        <f t="shared" si="679"/>
        <v xml:space="preserve"> </v>
      </c>
      <c r="T1351" s="3" t="str">
        <f t="shared" si="680"/>
        <v xml:space="preserve"> </v>
      </c>
      <c r="U1351" s="3" t="str">
        <f t="shared" si="681"/>
        <v xml:space="preserve"> </v>
      </c>
      <c r="V1351" s="3" t="str">
        <f t="shared" si="682"/>
        <v xml:space="preserve"> </v>
      </c>
      <c r="W1351" s="3" t="str">
        <f t="shared" si="683"/>
        <v xml:space="preserve"> </v>
      </c>
      <c r="X1351" s="3" t="str">
        <f t="shared" si="684"/>
        <v xml:space="preserve"> </v>
      </c>
      <c r="Y1351" s="3">
        <f t="shared" si="685"/>
        <v>0</v>
      </c>
      <c r="AA1351" s="16" t="str">
        <f t="shared" si="693"/>
        <v>UprStage</v>
      </c>
      <c r="AC1351" s="3">
        <f t="shared" si="694"/>
        <v>2.3982428571428556</v>
      </c>
      <c r="AD1351" s="3">
        <f t="shared" si="695"/>
        <v>19.801588161411491</v>
      </c>
      <c r="AE1351" s="3">
        <f t="shared" si="696"/>
        <v>2.4246571428571926</v>
      </c>
      <c r="AF1351" s="3">
        <f t="shared" si="698"/>
        <v>11.455876646353975</v>
      </c>
      <c r="AH1351" s="28">
        <f t="shared" si="699"/>
        <v>0.26300000000000001</v>
      </c>
      <c r="AI1351" s="28">
        <f t="shared" si="700"/>
        <v>2.5446900494077322E-4</v>
      </c>
      <c r="AJ1351" s="40">
        <f t="shared" si="697"/>
        <v>1.1455876646353974E-2</v>
      </c>
      <c r="AK1351" s="28"/>
      <c r="AM1351" s="14">
        <f>Rho_Coef0+Rho_Coef1*Solution!I1351+Rho_Coef2*Solution!I1351^2</f>
        <v>0.94937170671739823</v>
      </c>
      <c r="AO1351" s="3" t="str">
        <f t="shared" si="687"/>
        <v xml:space="preserve"> </v>
      </c>
      <c r="AP1351" s="3" t="str">
        <f t="shared" si="688"/>
        <v xml:space="preserve"> </v>
      </c>
      <c r="AQ1351" s="3" t="str">
        <f t="shared" si="689"/>
        <v xml:space="preserve"> </v>
      </c>
      <c r="AR1351" s="3" t="str">
        <f t="shared" si="690"/>
        <v xml:space="preserve"> </v>
      </c>
    </row>
    <row r="1352" spans="1:44">
      <c r="A1352" s="3">
        <f t="shared" si="691"/>
        <v>13.489999999999757</v>
      </c>
      <c r="B1352" s="3">
        <f t="shared" si="671"/>
        <v>0</v>
      </c>
      <c r="C1352" s="3">
        <f t="shared" si="672"/>
        <v>4.8229000000000486</v>
      </c>
      <c r="D1352" s="14">
        <f t="shared" si="692"/>
        <v>1.4042969244201673E-2</v>
      </c>
      <c r="E1352" s="14">
        <f t="shared" si="673"/>
        <v>-0.1123437727139672</v>
      </c>
      <c r="F1352" s="14">
        <f t="shared" si="674"/>
        <v>-9.8300803469765524E-2</v>
      </c>
      <c r="G1352" s="3">
        <f t="shared" si="686"/>
        <v>-8.5808189547022931</v>
      </c>
      <c r="H1352" s="3">
        <f t="shared" si="675"/>
        <v>-18.616918669460926</v>
      </c>
      <c r="I1352" s="3">
        <f t="shared" si="676"/>
        <v>537.89196155698278</v>
      </c>
      <c r="P1352" s="3" t="str">
        <f t="shared" si="670"/>
        <v xml:space="preserve"> </v>
      </c>
      <c r="Q1352" s="3" t="str">
        <f t="shared" si="677"/>
        <v xml:space="preserve"> </v>
      </c>
      <c r="R1352" s="3" t="str">
        <f t="shared" si="678"/>
        <v xml:space="preserve"> </v>
      </c>
      <c r="S1352" s="3" t="str">
        <f t="shared" si="679"/>
        <v xml:space="preserve"> </v>
      </c>
      <c r="T1352" s="3" t="str">
        <f t="shared" si="680"/>
        <v xml:space="preserve"> </v>
      </c>
      <c r="U1352" s="3" t="str">
        <f t="shared" si="681"/>
        <v xml:space="preserve"> </v>
      </c>
      <c r="V1352" s="3" t="str">
        <f t="shared" si="682"/>
        <v xml:space="preserve"> </v>
      </c>
      <c r="W1352" s="3" t="str">
        <f t="shared" si="683"/>
        <v xml:space="preserve"> </v>
      </c>
      <c r="X1352" s="3" t="str">
        <f t="shared" si="684"/>
        <v xml:space="preserve"> </v>
      </c>
      <c r="Y1352" s="3">
        <f t="shared" si="685"/>
        <v>0</v>
      </c>
      <c r="AA1352" s="16" t="str">
        <f t="shared" si="693"/>
        <v>UprStage</v>
      </c>
      <c r="AC1352" s="3">
        <f t="shared" si="694"/>
        <v>2.3982428571428556</v>
      </c>
      <c r="AD1352" s="3">
        <f t="shared" si="695"/>
        <v>19.801588161411491</v>
      </c>
      <c r="AE1352" s="3">
        <f t="shared" si="696"/>
        <v>2.4246571428571926</v>
      </c>
      <c r="AF1352" s="3">
        <f t="shared" si="698"/>
        <v>11.455876646353975</v>
      </c>
      <c r="AH1352" s="28">
        <f t="shared" si="699"/>
        <v>0.26300000000000001</v>
      </c>
      <c r="AI1352" s="28">
        <f t="shared" si="700"/>
        <v>2.5446900494077322E-4</v>
      </c>
      <c r="AJ1352" s="40">
        <f t="shared" si="697"/>
        <v>1.1455876646353974E-2</v>
      </c>
      <c r="AK1352" s="28"/>
      <c r="AM1352" s="14">
        <f>Rho_Coef0+Rho_Coef1*Solution!I1352+Rho_Coef2*Solution!I1352^2</f>
        <v>0.94938884699204684</v>
      </c>
      <c r="AO1352" s="3" t="str">
        <f t="shared" si="687"/>
        <v xml:space="preserve"> </v>
      </c>
      <c r="AP1352" s="3" t="str">
        <f t="shared" si="688"/>
        <v xml:space="preserve"> </v>
      </c>
      <c r="AQ1352" s="3" t="str">
        <f t="shared" si="689"/>
        <v xml:space="preserve"> </v>
      </c>
      <c r="AR1352" s="3" t="str">
        <f t="shared" si="690"/>
        <v xml:space="preserve"> </v>
      </c>
    </row>
    <row r="1353" spans="1:44">
      <c r="A1353" s="3">
        <f t="shared" si="691"/>
        <v>13.499999999999757</v>
      </c>
      <c r="B1353" s="3">
        <f t="shared" si="671"/>
        <v>0</v>
      </c>
      <c r="C1353" s="3">
        <f t="shared" si="672"/>
        <v>4.8229000000000486</v>
      </c>
      <c r="D1353" s="14">
        <f t="shared" si="692"/>
        <v>1.417297578774426E-2</v>
      </c>
      <c r="E1353" s="14">
        <f t="shared" si="673"/>
        <v>-0.1123437727139672</v>
      </c>
      <c r="F1353" s="14">
        <f t="shared" si="674"/>
        <v>-9.8170796926222936E-2</v>
      </c>
      <c r="G1353" s="3">
        <f t="shared" si="686"/>
        <v>-8.5694704959543575</v>
      </c>
      <c r="H1353" s="3">
        <f t="shared" si="675"/>
        <v>-18.702726859007949</v>
      </c>
      <c r="I1353" s="3">
        <f t="shared" si="676"/>
        <v>537.70536389676329</v>
      </c>
      <c r="P1353" s="3" t="str">
        <f t="shared" si="670"/>
        <v xml:space="preserve"> </v>
      </c>
      <c r="Q1353" s="3" t="str">
        <f t="shared" si="677"/>
        <v xml:space="preserve"> </v>
      </c>
      <c r="R1353" s="3" t="str">
        <f t="shared" si="678"/>
        <v xml:space="preserve"> </v>
      </c>
      <c r="S1353" s="3" t="str">
        <f t="shared" si="679"/>
        <v xml:space="preserve"> </v>
      </c>
      <c r="T1353" s="3" t="str">
        <f t="shared" si="680"/>
        <v xml:space="preserve"> </v>
      </c>
      <c r="U1353" s="3" t="str">
        <f t="shared" si="681"/>
        <v xml:space="preserve"> </v>
      </c>
      <c r="V1353" s="3" t="str">
        <f t="shared" si="682"/>
        <v xml:space="preserve"> </v>
      </c>
      <c r="W1353" s="3" t="str">
        <f t="shared" si="683"/>
        <v xml:space="preserve"> </v>
      </c>
      <c r="X1353" s="3" t="str">
        <f t="shared" si="684"/>
        <v xml:space="preserve"> </v>
      </c>
      <c r="Y1353" s="3">
        <f t="shared" si="685"/>
        <v>0</v>
      </c>
      <c r="AA1353" s="16" t="str">
        <f t="shared" si="693"/>
        <v>UprStage</v>
      </c>
      <c r="AC1353" s="3">
        <f t="shared" si="694"/>
        <v>2.3982428571428556</v>
      </c>
      <c r="AD1353" s="3">
        <f t="shared" si="695"/>
        <v>19.801588161411491</v>
      </c>
      <c r="AE1353" s="3">
        <f t="shared" si="696"/>
        <v>2.4246571428571926</v>
      </c>
      <c r="AF1353" s="3">
        <f t="shared" si="698"/>
        <v>11.455876646353975</v>
      </c>
      <c r="AH1353" s="28">
        <f t="shared" si="699"/>
        <v>0.26300000000000001</v>
      </c>
      <c r="AI1353" s="28">
        <f t="shared" si="700"/>
        <v>2.5446900494077322E-4</v>
      </c>
      <c r="AJ1353" s="40">
        <f t="shared" si="697"/>
        <v>1.1455876646353974E-2</v>
      </c>
      <c r="AK1353" s="28"/>
      <c r="AM1353" s="14">
        <f>Rho_Coef0+Rho_Coef1*Solution!I1353+Rho_Coef2*Solution!I1353^2</f>
        <v>0.9494060667401647</v>
      </c>
      <c r="AO1353" s="3" t="str">
        <f t="shared" si="687"/>
        <v xml:space="preserve"> </v>
      </c>
      <c r="AP1353" s="3" t="str">
        <f t="shared" si="688"/>
        <v xml:space="preserve"> </v>
      </c>
      <c r="AQ1353" s="3" t="str">
        <f t="shared" si="689"/>
        <v xml:space="preserve"> </v>
      </c>
      <c r="AR1353" s="3" t="str">
        <f t="shared" si="690"/>
        <v xml:space="preserve"> </v>
      </c>
    </row>
    <row r="1354" spans="1:44">
      <c r="A1354" s="3">
        <f t="shared" si="691"/>
        <v>13.509999999999756</v>
      </c>
      <c r="B1354" s="3">
        <f t="shared" si="671"/>
        <v>0</v>
      </c>
      <c r="C1354" s="3">
        <f t="shared" si="672"/>
        <v>4.8229000000000486</v>
      </c>
      <c r="D1354" s="14">
        <f t="shared" si="692"/>
        <v>1.4303412111056367E-2</v>
      </c>
      <c r="E1354" s="14">
        <f t="shared" si="673"/>
        <v>-0.1123437727139672</v>
      </c>
      <c r="F1354" s="14">
        <f t="shared" si="674"/>
        <v>-9.8040360602910825E-2</v>
      </c>
      <c r="G1354" s="3">
        <f t="shared" si="686"/>
        <v>-8.5580845211102918</v>
      </c>
      <c r="H1354" s="3">
        <f t="shared" si="675"/>
        <v>-18.788421563967493</v>
      </c>
      <c r="I1354" s="3">
        <f t="shared" si="676"/>
        <v>537.51790872394713</v>
      </c>
      <c r="P1354" s="3" t="str">
        <f t="shared" si="670"/>
        <v xml:space="preserve"> </v>
      </c>
      <c r="Q1354" s="3" t="str">
        <f t="shared" si="677"/>
        <v xml:space="preserve"> </v>
      </c>
      <c r="R1354" s="3" t="str">
        <f t="shared" si="678"/>
        <v xml:space="preserve"> </v>
      </c>
      <c r="S1354" s="3" t="str">
        <f t="shared" si="679"/>
        <v xml:space="preserve"> </v>
      </c>
      <c r="T1354" s="3" t="str">
        <f t="shared" si="680"/>
        <v xml:space="preserve"> </v>
      </c>
      <c r="U1354" s="3" t="str">
        <f t="shared" si="681"/>
        <v xml:space="preserve"> </v>
      </c>
      <c r="V1354" s="3" t="str">
        <f t="shared" si="682"/>
        <v xml:space="preserve"> </v>
      </c>
      <c r="W1354" s="3" t="str">
        <f t="shared" si="683"/>
        <v xml:space="preserve"> </v>
      </c>
      <c r="X1354" s="3" t="str">
        <f t="shared" si="684"/>
        <v xml:space="preserve"> </v>
      </c>
      <c r="Y1354" s="3">
        <f t="shared" si="685"/>
        <v>0</v>
      </c>
      <c r="AA1354" s="16" t="str">
        <f t="shared" si="693"/>
        <v>UprStage</v>
      </c>
      <c r="AC1354" s="3">
        <f t="shared" si="694"/>
        <v>2.3982428571428556</v>
      </c>
      <c r="AD1354" s="3">
        <f t="shared" si="695"/>
        <v>19.801588161411491</v>
      </c>
      <c r="AE1354" s="3">
        <f t="shared" si="696"/>
        <v>2.4246571428571926</v>
      </c>
      <c r="AF1354" s="3">
        <f t="shared" si="698"/>
        <v>11.455876646353975</v>
      </c>
      <c r="AH1354" s="28">
        <f t="shared" si="699"/>
        <v>0.26300000000000001</v>
      </c>
      <c r="AI1354" s="28">
        <f t="shared" si="700"/>
        <v>2.5446900494077322E-4</v>
      </c>
      <c r="AJ1354" s="40">
        <f t="shared" si="697"/>
        <v>1.1455876646353974E-2</v>
      </c>
      <c r="AK1354" s="28"/>
      <c r="AM1354" s="14">
        <f>Rho_Coef0+Rho_Coef1*Solution!I1354+Rho_Coef2*Solution!I1354^2</f>
        <v>0.94942336586046872</v>
      </c>
      <c r="AO1354" s="3" t="str">
        <f t="shared" si="687"/>
        <v xml:space="preserve"> </v>
      </c>
      <c r="AP1354" s="3" t="str">
        <f t="shared" si="688"/>
        <v xml:space="preserve"> </v>
      </c>
      <c r="AQ1354" s="3" t="str">
        <f t="shared" si="689"/>
        <v xml:space="preserve"> </v>
      </c>
      <c r="AR1354" s="3" t="str">
        <f t="shared" si="690"/>
        <v xml:space="preserve"> </v>
      </c>
    </row>
    <row r="1355" spans="1:44">
      <c r="A1355" s="3">
        <f t="shared" si="691"/>
        <v>13.519999999999756</v>
      </c>
      <c r="B1355" s="3">
        <f t="shared" si="671"/>
        <v>0</v>
      </c>
      <c r="C1355" s="3">
        <f t="shared" si="672"/>
        <v>4.8229000000000486</v>
      </c>
      <c r="D1355" s="14">
        <f t="shared" si="692"/>
        <v>1.4434275330195393E-2</v>
      </c>
      <c r="E1355" s="14">
        <f t="shared" si="673"/>
        <v>-0.1123437727139672</v>
      </c>
      <c r="F1355" s="14">
        <f t="shared" si="674"/>
        <v>-9.7909497383771804E-2</v>
      </c>
      <c r="G1355" s="3">
        <f t="shared" si="686"/>
        <v>-8.5466612819136074</v>
      </c>
      <c r="H1355" s="3">
        <f t="shared" si="675"/>
        <v>-18.874002409178594</v>
      </c>
      <c r="I1355" s="3">
        <f t="shared" si="676"/>
        <v>537.32959717524341</v>
      </c>
      <c r="P1355" s="3" t="str">
        <f t="shared" ref="P1355:P1418" si="701">IF($A1355&lt;$L$4,$M$3+($A1355-$L$3)*$N$3," ")</f>
        <v xml:space="preserve"> </v>
      </c>
      <c r="Q1355" s="3" t="str">
        <f t="shared" si="677"/>
        <v xml:space="preserve"> </v>
      </c>
      <c r="R1355" s="3" t="str">
        <f t="shared" si="678"/>
        <v xml:space="preserve"> </v>
      </c>
      <c r="S1355" s="3" t="str">
        <f t="shared" si="679"/>
        <v xml:space="preserve"> </v>
      </c>
      <c r="T1355" s="3" t="str">
        <f t="shared" si="680"/>
        <v xml:space="preserve"> </v>
      </c>
      <c r="U1355" s="3" t="str">
        <f t="shared" si="681"/>
        <v xml:space="preserve"> </v>
      </c>
      <c r="V1355" s="3" t="str">
        <f t="shared" si="682"/>
        <v xml:space="preserve"> </v>
      </c>
      <c r="W1355" s="3" t="str">
        <f t="shared" si="683"/>
        <v xml:space="preserve"> </v>
      </c>
      <c r="X1355" s="3" t="str">
        <f t="shared" si="684"/>
        <v xml:space="preserve"> </v>
      </c>
      <c r="Y1355" s="3">
        <f t="shared" si="685"/>
        <v>0</v>
      </c>
      <c r="AA1355" s="16" t="str">
        <f t="shared" si="693"/>
        <v>UprStage</v>
      </c>
      <c r="AC1355" s="3">
        <f t="shared" si="694"/>
        <v>2.3982428571428556</v>
      </c>
      <c r="AD1355" s="3">
        <f t="shared" si="695"/>
        <v>19.801588161411491</v>
      </c>
      <c r="AE1355" s="3">
        <f t="shared" si="696"/>
        <v>2.4246571428571926</v>
      </c>
      <c r="AF1355" s="3">
        <f t="shared" si="698"/>
        <v>11.455876646353975</v>
      </c>
      <c r="AH1355" s="28">
        <f t="shared" si="699"/>
        <v>0.26300000000000001</v>
      </c>
      <c r="AI1355" s="28">
        <f t="shared" si="700"/>
        <v>2.5446900494077322E-4</v>
      </c>
      <c r="AJ1355" s="40">
        <f t="shared" si="697"/>
        <v>1.1455876646353974E-2</v>
      </c>
      <c r="AK1355" s="28"/>
      <c r="AM1355" s="14">
        <f>Rho_Coef0+Rho_Coef1*Solution!I1355+Rho_Coef2*Solution!I1355^2</f>
        <v>0.94944074425133829</v>
      </c>
      <c r="AO1355" s="3" t="str">
        <f t="shared" si="687"/>
        <v xml:space="preserve"> </v>
      </c>
      <c r="AP1355" s="3" t="str">
        <f t="shared" si="688"/>
        <v xml:space="preserve"> </v>
      </c>
      <c r="AQ1355" s="3" t="str">
        <f t="shared" si="689"/>
        <v xml:space="preserve"> </v>
      </c>
      <c r="AR1355" s="3" t="str">
        <f t="shared" si="690"/>
        <v xml:space="preserve"> </v>
      </c>
    </row>
    <row r="1356" spans="1:44">
      <c r="A1356" s="3">
        <f t="shared" si="691"/>
        <v>13.529999999999756</v>
      </c>
      <c r="B1356" s="3">
        <f t="shared" si="671"/>
        <v>0</v>
      </c>
      <c r="C1356" s="3">
        <f t="shared" si="672"/>
        <v>4.8229000000000486</v>
      </c>
      <c r="D1356" s="14">
        <f t="shared" si="692"/>
        <v>1.4565562557760588E-2</v>
      </c>
      <c r="E1356" s="14">
        <f t="shared" si="673"/>
        <v>-0.1123437727139672</v>
      </c>
      <c r="F1356" s="14">
        <f t="shared" si="674"/>
        <v>-9.7778210156206607E-2</v>
      </c>
      <c r="G1356" s="3">
        <f t="shared" si="686"/>
        <v>-8.5352010304096773</v>
      </c>
      <c r="H1356" s="3">
        <f t="shared" si="675"/>
        <v>-18.95946902199773</v>
      </c>
      <c r="I1356" s="3">
        <f t="shared" si="676"/>
        <v>537.14043039110015</v>
      </c>
      <c r="P1356" s="3" t="str">
        <f t="shared" si="701"/>
        <v xml:space="preserve"> </v>
      </c>
      <c r="Q1356" s="3" t="str">
        <f t="shared" si="677"/>
        <v xml:space="preserve"> </v>
      </c>
      <c r="R1356" s="3" t="str">
        <f t="shared" si="678"/>
        <v xml:space="preserve"> </v>
      </c>
      <c r="S1356" s="3" t="str">
        <f t="shared" si="679"/>
        <v xml:space="preserve"> </v>
      </c>
      <c r="T1356" s="3" t="str">
        <f t="shared" si="680"/>
        <v xml:space="preserve"> </v>
      </c>
      <c r="U1356" s="3" t="str">
        <f t="shared" si="681"/>
        <v xml:space="preserve"> </v>
      </c>
      <c r="V1356" s="3" t="str">
        <f t="shared" si="682"/>
        <v xml:space="preserve"> </v>
      </c>
      <c r="W1356" s="3" t="str">
        <f t="shared" si="683"/>
        <v xml:space="preserve"> </v>
      </c>
      <c r="X1356" s="3" t="str">
        <f t="shared" si="684"/>
        <v xml:space="preserve"> </v>
      </c>
      <c r="Y1356" s="3">
        <f t="shared" si="685"/>
        <v>0</v>
      </c>
      <c r="AA1356" s="16" t="str">
        <f t="shared" si="693"/>
        <v>UprStage</v>
      </c>
      <c r="AC1356" s="3">
        <f t="shared" si="694"/>
        <v>2.3982428571428556</v>
      </c>
      <c r="AD1356" s="3">
        <f t="shared" si="695"/>
        <v>19.801588161411491</v>
      </c>
      <c r="AE1356" s="3">
        <f t="shared" si="696"/>
        <v>2.4246571428571926</v>
      </c>
      <c r="AF1356" s="3">
        <f t="shared" si="698"/>
        <v>11.455876646353975</v>
      </c>
      <c r="AH1356" s="28">
        <f t="shared" si="699"/>
        <v>0.26300000000000001</v>
      </c>
      <c r="AI1356" s="28">
        <f t="shared" si="700"/>
        <v>2.5446900494077322E-4</v>
      </c>
      <c r="AJ1356" s="40">
        <f t="shared" si="697"/>
        <v>1.1455876646353974E-2</v>
      </c>
      <c r="AK1356" s="28"/>
      <c r="AM1356" s="14">
        <f>Rho_Coef0+Rho_Coef1*Solution!I1356+Rho_Coef2*Solution!I1356^2</f>
        <v>0.94945820181081619</v>
      </c>
      <c r="AO1356" s="3" t="str">
        <f t="shared" si="687"/>
        <v xml:space="preserve"> </v>
      </c>
      <c r="AP1356" s="3" t="str">
        <f t="shared" si="688"/>
        <v xml:space="preserve"> </v>
      </c>
      <c r="AQ1356" s="3" t="str">
        <f t="shared" si="689"/>
        <v xml:space="preserve"> </v>
      </c>
      <c r="AR1356" s="3" t="str">
        <f t="shared" si="690"/>
        <v xml:space="preserve"> </v>
      </c>
    </row>
    <row r="1357" spans="1:44">
      <c r="A1357" s="3">
        <f t="shared" si="691"/>
        <v>13.539999999999756</v>
      </c>
      <c r="B1357" s="3">
        <f t="shared" si="671"/>
        <v>0</v>
      </c>
      <c r="C1357" s="3">
        <f t="shared" si="672"/>
        <v>4.8229000000000486</v>
      </c>
      <c r="D1357" s="14">
        <f t="shared" si="692"/>
        <v>1.4697270903016025E-2</v>
      </c>
      <c r="E1357" s="14">
        <f t="shared" si="673"/>
        <v>-0.1123437727139672</v>
      </c>
      <c r="F1357" s="14">
        <f t="shared" si="674"/>
        <v>-9.7646501810951178E-2</v>
      </c>
      <c r="G1357" s="3">
        <f t="shared" si="686"/>
        <v>-8.5237040189350175</v>
      </c>
      <c r="H1357" s="3">
        <f t="shared" si="675"/>
        <v>-19.044821032301826</v>
      </c>
      <c r="I1357" s="3">
        <f t="shared" si="676"/>
        <v>536.95040951567921</v>
      </c>
      <c r="P1357" s="3" t="str">
        <f t="shared" si="701"/>
        <v xml:space="preserve"> </v>
      </c>
      <c r="Q1357" s="3" t="str">
        <f t="shared" si="677"/>
        <v xml:space="preserve"> </v>
      </c>
      <c r="R1357" s="3" t="str">
        <f t="shared" si="678"/>
        <v xml:space="preserve"> </v>
      </c>
      <c r="S1357" s="3" t="str">
        <f t="shared" si="679"/>
        <v xml:space="preserve"> </v>
      </c>
      <c r="T1357" s="3" t="str">
        <f t="shared" si="680"/>
        <v xml:space="preserve"> </v>
      </c>
      <c r="U1357" s="3" t="str">
        <f t="shared" si="681"/>
        <v xml:space="preserve"> </v>
      </c>
      <c r="V1357" s="3" t="str">
        <f t="shared" si="682"/>
        <v xml:space="preserve"> </v>
      </c>
      <c r="W1357" s="3" t="str">
        <f t="shared" si="683"/>
        <v xml:space="preserve"> </v>
      </c>
      <c r="X1357" s="3" t="str">
        <f t="shared" si="684"/>
        <v xml:space="preserve"> </v>
      </c>
      <c r="Y1357" s="3">
        <f t="shared" si="685"/>
        <v>0</v>
      </c>
      <c r="AA1357" s="16" t="str">
        <f t="shared" si="693"/>
        <v>UprStage</v>
      </c>
      <c r="AC1357" s="3">
        <f t="shared" si="694"/>
        <v>2.3982428571428556</v>
      </c>
      <c r="AD1357" s="3">
        <f t="shared" si="695"/>
        <v>19.801588161411491</v>
      </c>
      <c r="AE1357" s="3">
        <f t="shared" si="696"/>
        <v>2.4246571428571926</v>
      </c>
      <c r="AF1357" s="3">
        <f t="shared" si="698"/>
        <v>11.455876646353975</v>
      </c>
      <c r="AH1357" s="28">
        <f t="shared" si="699"/>
        <v>0.26300000000000001</v>
      </c>
      <c r="AI1357" s="28">
        <f t="shared" si="700"/>
        <v>2.5446900494077322E-4</v>
      </c>
      <c r="AJ1357" s="40">
        <f t="shared" si="697"/>
        <v>1.1455876646353974E-2</v>
      </c>
      <c r="AK1357" s="28"/>
      <c r="AM1357" s="14">
        <f>Rho_Coef0+Rho_Coef1*Solution!I1357+Rho_Coef2*Solution!I1357^2</f>
        <v>0.94947573843661215</v>
      </c>
      <c r="AO1357" s="3" t="str">
        <f t="shared" si="687"/>
        <v xml:space="preserve"> </v>
      </c>
      <c r="AP1357" s="3" t="str">
        <f t="shared" si="688"/>
        <v xml:space="preserve"> </v>
      </c>
      <c r="AQ1357" s="3" t="str">
        <f t="shared" si="689"/>
        <v xml:space="preserve"> </v>
      </c>
      <c r="AR1357" s="3" t="str">
        <f t="shared" si="690"/>
        <v xml:space="preserve"> </v>
      </c>
    </row>
    <row r="1358" spans="1:44">
      <c r="A1358" s="3">
        <f t="shared" si="691"/>
        <v>13.549999999999756</v>
      </c>
      <c r="B1358" s="3">
        <f t="shared" si="671"/>
        <v>0</v>
      </c>
      <c r="C1358" s="3">
        <f t="shared" si="672"/>
        <v>4.8229000000000486</v>
      </c>
      <c r="D1358" s="14">
        <f t="shared" si="692"/>
        <v>1.4829397472013348E-2</v>
      </c>
      <c r="E1358" s="14">
        <f t="shared" si="673"/>
        <v>-0.1123437727139672</v>
      </c>
      <c r="F1358" s="14">
        <f t="shared" si="674"/>
        <v>-9.7514375241953846E-2</v>
      </c>
      <c r="G1358" s="3">
        <f t="shared" si="686"/>
        <v>-8.5121705001065493</v>
      </c>
      <c r="H1358" s="3">
        <f t="shared" si="675"/>
        <v>-19.130058072491178</v>
      </c>
      <c r="I1358" s="3">
        <f t="shared" si="676"/>
        <v>536.75953569683122</v>
      </c>
      <c r="P1358" s="3" t="str">
        <f t="shared" si="701"/>
        <v xml:space="preserve"> </v>
      </c>
      <c r="Q1358" s="3" t="str">
        <f t="shared" si="677"/>
        <v xml:space="preserve"> </v>
      </c>
      <c r="R1358" s="3" t="str">
        <f t="shared" si="678"/>
        <v xml:space="preserve"> </v>
      </c>
      <c r="S1358" s="3" t="str">
        <f t="shared" si="679"/>
        <v xml:space="preserve"> </v>
      </c>
      <c r="T1358" s="3" t="str">
        <f t="shared" si="680"/>
        <v xml:space="preserve"> </v>
      </c>
      <c r="U1358" s="3" t="str">
        <f t="shared" si="681"/>
        <v xml:space="preserve"> </v>
      </c>
      <c r="V1358" s="3" t="str">
        <f t="shared" si="682"/>
        <v xml:space="preserve"> </v>
      </c>
      <c r="W1358" s="3" t="str">
        <f t="shared" si="683"/>
        <v xml:space="preserve"> </v>
      </c>
      <c r="X1358" s="3" t="str">
        <f t="shared" si="684"/>
        <v xml:space="preserve"> </v>
      </c>
      <c r="Y1358" s="3">
        <f t="shared" si="685"/>
        <v>0</v>
      </c>
      <c r="AA1358" s="16" t="str">
        <f t="shared" si="693"/>
        <v>UprStage</v>
      </c>
      <c r="AC1358" s="3">
        <f t="shared" si="694"/>
        <v>2.3982428571428556</v>
      </c>
      <c r="AD1358" s="3">
        <f t="shared" si="695"/>
        <v>19.801588161411491</v>
      </c>
      <c r="AE1358" s="3">
        <f t="shared" si="696"/>
        <v>2.4246571428571926</v>
      </c>
      <c r="AF1358" s="3">
        <f t="shared" si="698"/>
        <v>11.455876646353975</v>
      </c>
      <c r="AH1358" s="28">
        <f t="shared" si="699"/>
        <v>0.26300000000000001</v>
      </c>
      <c r="AI1358" s="28">
        <f t="shared" si="700"/>
        <v>2.5446900494077322E-4</v>
      </c>
      <c r="AJ1358" s="40">
        <f t="shared" si="697"/>
        <v>1.1455876646353974E-2</v>
      </c>
      <c r="AK1358" s="28"/>
      <c r="AM1358" s="14">
        <f>Rho_Coef0+Rho_Coef1*Solution!I1358+Rho_Coef2*Solution!I1358^2</f>
        <v>0.94949335402610369</v>
      </c>
      <c r="AO1358" s="3" t="str">
        <f t="shared" si="687"/>
        <v xml:space="preserve"> </v>
      </c>
      <c r="AP1358" s="3" t="str">
        <f t="shared" si="688"/>
        <v xml:space="preserve"> </v>
      </c>
      <c r="AQ1358" s="3" t="str">
        <f t="shared" si="689"/>
        <v xml:space="preserve"> </v>
      </c>
      <c r="AR1358" s="3" t="str">
        <f t="shared" si="690"/>
        <v xml:space="preserve"> </v>
      </c>
    </row>
    <row r="1359" spans="1:44">
      <c r="A1359" s="3">
        <f t="shared" si="691"/>
        <v>13.559999999999755</v>
      </c>
      <c r="B1359" s="3">
        <f t="shared" si="671"/>
        <v>0</v>
      </c>
      <c r="C1359" s="3">
        <f t="shared" si="672"/>
        <v>4.8229000000000486</v>
      </c>
      <c r="D1359" s="14">
        <f t="shared" si="692"/>
        <v>1.4961939367714202E-2</v>
      </c>
      <c r="E1359" s="14">
        <f t="shared" si="673"/>
        <v>-0.1123437727139672</v>
      </c>
      <c r="F1359" s="14">
        <f t="shared" si="674"/>
        <v>-9.7381833346252999E-2</v>
      </c>
      <c r="G1359" s="3">
        <f t="shared" si="686"/>
        <v>-8.5006007268109336</v>
      </c>
      <c r="H1359" s="3">
        <f t="shared" si="675"/>
        <v>-19.215179777492242</v>
      </c>
      <c r="I1359" s="3">
        <f t="shared" si="676"/>
        <v>536.56781008606993</v>
      </c>
      <c r="P1359" s="3" t="str">
        <f t="shared" si="701"/>
        <v xml:space="preserve"> </v>
      </c>
      <c r="Q1359" s="3" t="str">
        <f t="shared" si="677"/>
        <v xml:space="preserve"> </v>
      </c>
      <c r="R1359" s="3" t="str">
        <f t="shared" si="678"/>
        <v xml:space="preserve"> </v>
      </c>
      <c r="S1359" s="3" t="str">
        <f t="shared" si="679"/>
        <v xml:space="preserve"> </v>
      </c>
      <c r="T1359" s="3" t="str">
        <f t="shared" si="680"/>
        <v xml:space="preserve"> </v>
      </c>
      <c r="U1359" s="3" t="str">
        <f t="shared" si="681"/>
        <v xml:space="preserve"> </v>
      </c>
      <c r="V1359" s="3" t="str">
        <f t="shared" si="682"/>
        <v xml:space="preserve"> </v>
      </c>
      <c r="W1359" s="3" t="str">
        <f t="shared" si="683"/>
        <v xml:space="preserve"> </v>
      </c>
      <c r="X1359" s="3" t="str">
        <f t="shared" si="684"/>
        <v xml:space="preserve"> </v>
      </c>
      <c r="Y1359" s="3">
        <f t="shared" si="685"/>
        <v>0</v>
      </c>
      <c r="AA1359" s="16" t="str">
        <f t="shared" si="693"/>
        <v>UprStage</v>
      </c>
      <c r="AC1359" s="3">
        <f t="shared" si="694"/>
        <v>2.3982428571428556</v>
      </c>
      <c r="AD1359" s="3">
        <f t="shared" si="695"/>
        <v>19.801588161411491</v>
      </c>
      <c r="AE1359" s="3">
        <f t="shared" si="696"/>
        <v>2.4246571428571926</v>
      </c>
      <c r="AF1359" s="3">
        <f t="shared" si="698"/>
        <v>11.455876646353975</v>
      </c>
      <c r="AH1359" s="28">
        <f t="shared" si="699"/>
        <v>0.26300000000000001</v>
      </c>
      <c r="AI1359" s="28">
        <f t="shared" si="700"/>
        <v>2.5446900494077322E-4</v>
      </c>
      <c r="AJ1359" s="40">
        <f t="shared" si="697"/>
        <v>1.1455876646353974E-2</v>
      </c>
      <c r="AK1359" s="28"/>
      <c r="AM1359" s="14">
        <f>Rho_Coef0+Rho_Coef1*Solution!I1359+Rho_Coef2*Solution!I1359^2</f>
        <v>0.94951104847633994</v>
      </c>
      <c r="AO1359" s="3" t="str">
        <f t="shared" si="687"/>
        <v xml:space="preserve"> </v>
      </c>
      <c r="AP1359" s="3" t="str">
        <f t="shared" si="688"/>
        <v xml:space="preserve"> </v>
      </c>
      <c r="AQ1359" s="3" t="str">
        <f t="shared" si="689"/>
        <v xml:space="preserve"> </v>
      </c>
      <c r="AR1359" s="3" t="str">
        <f t="shared" si="690"/>
        <v xml:space="preserve"> </v>
      </c>
    </row>
    <row r="1360" spans="1:44">
      <c r="A1360" s="3">
        <f t="shared" si="691"/>
        <v>13.569999999999755</v>
      </c>
      <c r="B1360" s="3">
        <f t="shared" si="671"/>
        <v>0</v>
      </c>
      <c r="C1360" s="3">
        <f t="shared" si="672"/>
        <v>4.8229000000000486</v>
      </c>
      <c r="D1360" s="14">
        <f t="shared" si="692"/>
        <v>1.5094893690112438E-2</v>
      </c>
      <c r="E1360" s="14">
        <f t="shared" si="673"/>
        <v>-0.1123437727139672</v>
      </c>
      <c r="F1360" s="14">
        <f t="shared" si="674"/>
        <v>-9.7248879023854762E-2</v>
      </c>
      <c r="G1360" s="3">
        <f t="shared" si="686"/>
        <v>-8.4889949521938899</v>
      </c>
      <c r="H1360" s="3">
        <f t="shared" si="675"/>
        <v>-19.300185784760352</v>
      </c>
      <c r="I1360" s="3">
        <f t="shared" si="676"/>
        <v>536.37523383854739</v>
      </c>
      <c r="P1360" s="3" t="str">
        <f t="shared" si="701"/>
        <v xml:space="preserve"> </v>
      </c>
      <c r="Q1360" s="3" t="str">
        <f t="shared" si="677"/>
        <v xml:space="preserve"> </v>
      </c>
      <c r="R1360" s="3" t="str">
        <f t="shared" si="678"/>
        <v xml:space="preserve"> </v>
      </c>
      <c r="S1360" s="3" t="str">
        <f t="shared" si="679"/>
        <v xml:space="preserve"> </v>
      </c>
      <c r="T1360" s="3" t="str">
        <f t="shared" si="680"/>
        <v xml:space="preserve"> </v>
      </c>
      <c r="U1360" s="3" t="str">
        <f t="shared" si="681"/>
        <v xml:space="preserve"> </v>
      </c>
      <c r="V1360" s="3" t="str">
        <f t="shared" si="682"/>
        <v xml:space="preserve"> </v>
      </c>
      <c r="W1360" s="3" t="str">
        <f t="shared" si="683"/>
        <v xml:space="preserve"> </v>
      </c>
      <c r="X1360" s="3" t="str">
        <f t="shared" si="684"/>
        <v xml:space="preserve"> </v>
      </c>
      <c r="Y1360" s="3">
        <f t="shared" si="685"/>
        <v>0</v>
      </c>
      <c r="AA1360" s="16" t="str">
        <f t="shared" si="693"/>
        <v>UprStage</v>
      </c>
      <c r="AC1360" s="3">
        <f t="shared" si="694"/>
        <v>2.3982428571428556</v>
      </c>
      <c r="AD1360" s="3">
        <f t="shared" si="695"/>
        <v>19.801588161411491</v>
      </c>
      <c r="AE1360" s="3">
        <f t="shared" si="696"/>
        <v>2.4246571428571926</v>
      </c>
      <c r="AF1360" s="3">
        <f t="shared" si="698"/>
        <v>11.455876646353975</v>
      </c>
      <c r="AH1360" s="28">
        <f t="shared" si="699"/>
        <v>0.26300000000000001</v>
      </c>
      <c r="AI1360" s="28">
        <f t="shared" si="700"/>
        <v>2.5446900494077322E-4</v>
      </c>
      <c r="AJ1360" s="40">
        <f t="shared" si="697"/>
        <v>1.1455876646353974E-2</v>
      </c>
      <c r="AK1360" s="28"/>
      <c r="AM1360" s="14">
        <f>Rho_Coef0+Rho_Coef1*Solution!I1360+Rho_Coef2*Solution!I1360^2</f>
        <v>0.94952882168404262</v>
      </c>
      <c r="AO1360" s="3" t="str">
        <f t="shared" si="687"/>
        <v xml:space="preserve"> </v>
      </c>
      <c r="AP1360" s="3" t="str">
        <f t="shared" si="688"/>
        <v xml:space="preserve"> </v>
      </c>
      <c r="AQ1360" s="3" t="str">
        <f t="shared" si="689"/>
        <v xml:space="preserve"> </v>
      </c>
      <c r="AR1360" s="3" t="str">
        <f t="shared" si="690"/>
        <v xml:space="preserve"> </v>
      </c>
    </row>
    <row r="1361" spans="1:44">
      <c r="A1361" s="3">
        <f t="shared" si="691"/>
        <v>13.579999999999755</v>
      </c>
      <c r="B1361" s="3">
        <f t="shared" si="671"/>
        <v>0</v>
      </c>
      <c r="C1361" s="3">
        <f t="shared" si="672"/>
        <v>4.8229000000000486</v>
      </c>
      <c r="D1361" s="14">
        <f t="shared" si="692"/>
        <v>1.5228257536355967E-2</v>
      </c>
      <c r="E1361" s="14">
        <f t="shared" si="673"/>
        <v>-0.1123437727139672</v>
      </c>
      <c r="F1361" s="14">
        <f t="shared" si="674"/>
        <v>-9.7115515177611231E-2</v>
      </c>
      <c r="G1361" s="3">
        <f t="shared" si="686"/>
        <v>-8.4773534296495665</v>
      </c>
      <c r="H1361" s="3">
        <f t="shared" si="675"/>
        <v>-19.385075734282292</v>
      </c>
      <c r="I1361" s="3">
        <f t="shared" si="676"/>
        <v>536.18180811302841</v>
      </c>
      <c r="P1361" s="3" t="str">
        <f t="shared" si="701"/>
        <v xml:space="preserve"> </v>
      </c>
      <c r="Q1361" s="3" t="str">
        <f t="shared" si="677"/>
        <v xml:space="preserve"> </v>
      </c>
      <c r="R1361" s="3" t="str">
        <f t="shared" si="678"/>
        <v xml:space="preserve"> </v>
      </c>
      <c r="S1361" s="3" t="str">
        <f t="shared" si="679"/>
        <v xml:space="preserve"> </v>
      </c>
      <c r="T1361" s="3" t="str">
        <f t="shared" si="680"/>
        <v xml:space="preserve"> </v>
      </c>
      <c r="U1361" s="3" t="str">
        <f t="shared" si="681"/>
        <v xml:space="preserve"> </v>
      </c>
      <c r="V1361" s="3" t="str">
        <f t="shared" si="682"/>
        <v xml:space="preserve"> </v>
      </c>
      <c r="W1361" s="3" t="str">
        <f t="shared" si="683"/>
        <v xml:space="preserve"> </v>
      </c>
      <c r="X1361" s="3" t="str">
        <f t="shared" si="684"/>
        <v xml:space="preserve"> </v>
      </c>
      <c r="Y1361" s="3">
        <f t="shared" si="685"/>
        <v>0</v>
      </c>
      <c r="AA1361" s="16" t="str">
        <f t="shared" si="693"/>
        <v>UprStage</v>
      </c>
      <c r="AC1361" s="3">
        <f t="shared" si="694"/>
        <v>2.3982428571428556</v>
      </c>
      <c r="AD1361" s="3">
        <f t="shared" si="695"/>
        <v>19.801588161411491</v>
      </c>
      <c r="AE1361" s="3">
        <f t="shared" si="696"/>
        <v>2.4246571428571926</v>
      </c>
      <c r="AF1361" s="3">
        <f t="shared" si="698"/>
        <v>11.455876646353975</v>
      </c>
      <c r="AH1361" s="28">
        <f t="shared" si="699"/>
        <v>0.26300000000000001</v>
      </c>
      <c r="AI1361" s="28">
        <f t="shared" si="700"/>
        <v>2.5446900494077322E-4</v>
      </c>
      <c r="AJ1361" s="40">
        <f t="shared" si="697"/>
        <v>1.1455876646353974E-2</v>
      </c>
      <c r="AK1361" s="28"/>
      <c r="AM1361" s="14">
        <f>Rho_Coef0+Rho_Coef1*Solution!I1361+Rho_Coef2*Solution!I1361^2</f>
        <v>0.94954667354560884</v>
      </c>
      <c r="AO1361" s="3" t="str">
        <f t="shared" si="687"/>
        <v xml:space="preserve"> </v>
      </c>
      <c r="AP1361" s="3" t="str">
        <f t="shared" si="688"/>
        <v xml:space="preserve"> </v>
      </c>
      <c r="AQ1361" s="3" t="str">
        <f t="shared" si="689"/>
        <v xml:space="preserve"> </v>
      </c>
      <c r="AR1361" s="3" t="str">
        <f t="shared" si="690"/>
        <v xml:space="preserve"> </v>
      </c>
    </row>
    <row r="1362" spans="1:44">
      <c r="A1362" s="3">
        <f t="shared" si="691"/>
        <v>13.589999999999755</v>
      </c>
      <c r="B1362" s="3">
        <f t="shared" si="671"/>
        <v>0</v>
      </c>
      <c r="C1362" s="3">
        <f t="shared" si="672"/>
        <v>4.8229000000000486</v>
      </c>
      <c r="D1362" s="14">
        <f t="shared" si="692"/>
        <v>1.5362028000868364E-2</v>
      </c>
      <c r="E1362" s="14">
        <f t="shared" si="673"/>
        <v>-0.1123437727139672</v>
      </c>
      <c r="F1362" s="14">
        <f t="shared" si="674"/>
        <v>-9.6981744713098839E-2</v>
      </c>
      <c r="G1362" s="3">
        <f t="shared" si="686"/>
        <v>-8.4656764128099198</v>
      </c>
      <c r="H1362" s="3">
        <f t="shared" si="675"/>
        <v>-19.469849268578788</v>
      </c>
      <c r="I1362" s="3">
        <f t="shared" si="676"/>
        <v>535.98753407186496</v>
      </c>
      <c r="P1362" s="3" t="str">
        <f t="shared" si="701"/>
        <v xml:space="preserve"> </v>
      </c>
      <c r="Q1362" s="3" t="str">
        <f t="shared" si="677"/>
        <v xml:space="preserve"> </v>
      </c>
      <c r="R1362" s="3" t="str">
        <f t="shared" si="678"/>
        <v xml:space="preserve"> </v>
      </c>
      <c r="S1362" s="3" t="str">
        <f t="shared" si="679"/>
        <v xml:space="preserve"> </v>
      </c>
      <c r="T1362" s="3" t="str">
        <f t="shared" si="680"/>
        <v xml:space="preserve"> </v>
      </c>
      <c r="U1362" s="3" t="str">
        <f t="shared" si="681"/>
        <v xml:space="preserve"> </v>
      </c>
      <c r="V1362" s="3" t="str">
        <f t="shared" si="682"/>
        <v xml:space="preserve"> </v>
      </c>
      <c r="W1362" s="3" t="str">
        <f t="shared" si="683"/>
        <v xml:space="preserve"> </v>
      </c>
      <c r="X1362" s="3" t="str">
        <f t="shared" si="684"/>
        <v xml:space="preserve"> </v>
      </c>
      <c r="Y1362" s="3">
        <f t="shared" si="685"/>
        <v>0</v>
      </c>
      <c r="AA1362" s="16" t="str">
        <f t="shared" si="693"/>
        <v>UprStage</v>
      </c>
      <c r="AC1362" s="3">
        <f t="shared" si="694"/>
        <v>2.3982428571428556</v>
      </c>
      <c r="AD1362" s="3">
        <f t="shared" si="695"/>
        <v>19.801588161411491</v>
      </c>
      <c r="AE1362" s="3">
        <f t="shared" si="696"/>
        <v>2.4246571428571926</v>
      </c>
      <c r="AF1362" s="3">
        <f t="shared" si="698"/>
        <v>11.455876646353975</v>
      </c>
      <c r="AH1362" s="28">
        <f t="shared" si="699"/>
        <v>0.26300000000000001</v>
      </c>
      <c r="AI1362" s="28">
        <f t="shared" si="700"/>
        <v>2.5446900494077322E-4</v>
      </c>
      <c r="AJ1362" s="40">
        <f t="shared" si="697"/>
        <v>1.1455876646353974E-2</v>
      </c>
      <c r="AK1362" s="28"/>
      <c r="AM1362" s="14">
        <f>Rho_Coef0+Rho_Coef1*Solution!I1362+Rho_Coef2*Solution!I1362^2</f>
        <v>0.9495646039571134</v>
      </c>
      <c r="AO1362" s="3" t="str">
        <f t="shared" si="687"/>
        <v xml:space="preserve"> </v>
      </c>
      <c r="AP1362" s="3" t="str">
        <f t="shared" si="688"/>
        <v xml:space="preserve"> </v>
      </c>
      <c r="AQ1362" s="3" t="str">
        <f t="shared" si="689"/>
        <v xml:space="preserve"> </v>
      </c>
      <c r="AR1362" s="3" t="str">
        <f t="shared" si="690"/>
        <v xml:space="preserve"> </v>
      </c>
    </row>
    <row r="1363" spans="1:44">
      <c r="A1363" s="3">
        <f t="shared" si="691"/>
        <v>13.599999999999755</v>
      </c>
      <c r="B1363" s="3">
        <f t="shared" si="671"/>
        <v>0</v>
      </c>
      <c r="C1363" s="3">
        <f t="shared" si="672"/>
        <v>4.8229000000000486</v>
      </c>
      <c r="D1363" s="14">
        <f t="shared" si="692"/>
        <v>1.5496202175470175E-2</v>
      </c>
      <c r="E1363" s="14">
        <f t="shared" si="673"/>
        <v>-0.1123437727139672</v>
      </c>
      <c r="F1363" s="14">
        <f t="shared" si="674"/>
        <v>-9.6847570538497019E-2</v>
      </c>
      <c r="G1363" s="3">
        <f t="shared" si="686"/>
        <v>-8.4539641555341287</v>
      </c>
      <c r="H1363" s="3">
        <f t="shared" si="675"/>
        <v>-19.554506032706886</v>
      </c>
      <c r="I1363" s="3">
        <f t="shared" si="676"/>
        <v>535.79241288097137</v>
      </c>
      <c r="P1363" s="3" t="str">
        <f t="shared" si="701"/>
        <v xml:space="preserve"> </v>
      </c>
      <c r="Q1363" s="3" t="str">
        <f t="shared" si="677"/>
        <v xml:space="preserve"> </v>
      </c>
      <c r="R1363" s="3" t="str">
        <f t="shared" si="678"/>
        <v xml:space="preserve"> </v>
      </c>
      <c r="S1363" s="3" t="str">
        <f t="shared" si="679"/>
        <v xml:space="preserve"> </v>
      </c>
      <c r="T1363" s="3" t="str">
        <f t="shared" si="680"/>
        <v xml:space="preserve"> </v>
      </c>
      <c r="U1363" s="3" t="str">
        <f t="shared" si="681"/>
        <v xml:space="preserve"> </v>
      </c>
      <c r="V1363" s="3" t="str">
        <f t="shared" si="682"/>
        <v xml:space="preserve"> </v>
      </c>
      <c r="W1363" s="3" t="str">
        <f t="shared" si="683"/>
        <v xml:space="preserve"> </v>
      </c>
      <c r="X1363" s="3" t="str">
        <f t="shared" si="684"/>
        <v xml:space="preserve"> </v>
      </c>
      <c r="Y1363" s="3">
        <f t="shared" si="685"/>
        <v>0</v>
      </c>
      <c r="AA1363" s="16" t="str">
        <f t="shared" si="693"/>
        <v>UprStage</v>
      </c>
      <c r="AC1363" s="3">
        <f t="shared" si="694"/>
        <v>2.3982428571428556</v>
      </c>
      <c r="AD1363" s="3">
        <f t="shared" si="695"/>
        <v>19.801588161411491</v>
      </c>
      <c r="AE1363" s="3">
        <f t="shared" si="696"/>
        <v>2.4246571428571926</v>
      </c>
      <c r="AF1363" s="3">
        <f t="shared" si="698"/>
        <v>11.455876646353975</v>
      </c>
      <c r="AH1363" s="28">
        <f t="shared" si="699"/>
        <v>0.26300000000000001</v>
      </c>
      <c r="AI1363" s="28">
        <f t="shared" si="700"/>
        <v>2.5446900494077322E-4</v>
      </c>
      <c r="AJ1363" s="40">
        <f t="shared" si="697"/>
        <v>1.1455876646353974E-2</v>
      </c>
      <c r="AK1363" s="28"/>
      <c r="AM1363" s="14">
        <f>Rho_Coef0+Rho_Coef1*Solution!I1363+Rho_Coef2*Solution!I1363^2</f>
        <v>0.94958261281431056</v>
      </c>
      <c r="AO1363" s="3" t="str">
        <f t="shared" si="687"/>
        <v xml:space="preserve"> </v>
      </c>
      <c r="AP1363" s="3" t="str">
        <f t="shared" si="688"/>
        <v xml:space="preserve"> </v>
      </c>
      <c r="AQ1363" s="3" t="str">
        <f t="shared" si="689"/>
        <v xml:space="preserve"> </v>
      </c>
      <c r="AR1363" s="3" t="str">
        <f t="shared" si="690"/>
        <v xml:space="preserve"> </v>
      </c>
    </row>
    <row r="1364" spans="1:44">
      <c r="A1364" s="3">
        <f t="shared" si="691"/>
        <v>13.609999999999754</v>
      </c>
      <c r="B1364" s="3">
        <f t="shared" si="671"/>
        <v>0</v>
      </c>
      <c r="C1364" s="3">
        <f t="shared" si="672"/>
        <v>4.8229000000000486</v>
      </c>
      <c r="D1364" s="14">
        <f t="shared" si="692"/>
        <v>1.5630777149499887E-2</v>
      </c>
      <c r="E1364" s="14">
        <f t="shared" si="673"/>
        <v>-0.1123437727139672</v>
      </c>
      <c r="F1364" s="14">
        <f t="shared" si="674"/>
        <v>-9.6712995564467316E-2</v>
      </c>
      <c r="G1364" s="3">
        <f t="shared" si="686"/>
        <v>-8.4422169118980399</v>
      </c>
      <c r="H1364" s="3">
        <f t="shared" si="675"/>
        <v>-19.639045674262228</v>
      </c>
      <c r="I1364" s="3">
        <f t="shared" si="676"/>
        <v>535.59644570979867</v>
      </c>
      <c r="P1364" s="3" t="str">
        <f t="shared" si="701"/>
        <v xml:space="preserve"> </v>
      </c>
      <c r="Q1364" s="3" t="str">
        <f t="shared" si="677"/>
        <v xml:space="preserve"> </v>
      </c>
      <c r="R1364" s="3" t="str">
        <f t="shared" si="678"/>
        <v xml:space="preserve"> </v>
      </c>
      <c r="S1364" s="3" t="str">
        <f t="shared" si="679"/>
        <v xml:space="preserve"> </v>
      </c>
      <c r="T1364" s="3" t="str">
        <f t="shared" si="680"/>
        <v xml:space="preserve"> </v>
      </c>
      <c r="U1364" s="3" t="str">
        <f t="shared" si="681"/>
        <v xml:space="preserve"> </v>
      </c>
      <c r="V1364" s="3" t="str">
        <f t="shared" si="682"/>
        <v xml:space="preserve"> </v>
      </c>
      <c r="W1364" s="3" t="str">
        <f t="shared" si="683"/>
        <v xml:space="preserve"> </v>
      </c>
      <c r="X1364" s="3" t="str">
        <f t="shared" si="684"/>
        <v xml:space="preserve"> </v>
      </c>
      <c r="Y1364" s="3">
        <f t="shared" si="685"/>
        <v>0</v>
      </c>
      <c r="AA1364" s="16" t="str">
        <f t="shared" si="693"/>
        <v>UprStage</v>
      </c>
      <c r="AC1364" s="3">
        <f t="shared" si="694"/>
        <v>2.3982428571428556</v>
      </c>
      <c r="AD1364" s="3">
        <f t="shared" si="695"/>
        <v>19.801588161411491</v>
      </c>
      <c r="AE1364" s="3">
        <f t="shared" si="696"/>
        <v>2.4246571428571926</v>
      </c>
      <c r="AF1364" s="3">
        <f t="shared" si="698"/>
        <v>11.455876646353975</v>
      </c>
      <c r="AH1364" s="28">
        <f t="shared" si="699"/>
        <v>0.26300000000000001</v>
      </c>
      <c r="AI1364" s="28">
        <f t="shared" si="700"/>
        <v>2.5446900494077322E-4</v>
      </c>
      <c r="AJ1364" s="40">
        <f t="shared" si="697"/>
        <v>1.1455876646353974E-2</v>
      </c>
      <c r="AK1364" s="28"/>
      <c r="AM1364" s="14">
        <f>Rho_Coef0+Rho_Coef1*Solution!I1364+Rho_Coef2*Solution!I1364^2</f>
        <v>0.94960070001263697</v>
      </c>
      <c r="AO1364" s="3" t="str">
        <f t="shared" si="687"/>
        <v xml:space="preserve"> </v>
      </c>
      <c r="AP1364" s="3" t="str">
        <f t="shared" si="688"/>
        <v xml:space="preserve"> </v>
      </c>
      <c r="AQ1364" s="3" t="str">
        <f t="shared" si="689"/>
        <v xml:space="preserve"> </v>
      </c>
      <c r="AR1364" s="3" t="str">
        <f t="shared" si="690"/>
        <v xml:space="preserve"> </v>
      </c>
    </row>
    <row r="1365" spans="1:44">
      <c r="A1365" s="3">
        <f t="shared" si="691"/>
        <v>13.619999999999754</v>
      </c>
      <c r="B1365" s="3">
        <f t="shared" si="671"/>
        <v>0</v>
      </c>
      <c r="C1365" s="3">
        <f t="shared" si="672"/>
        <v>4.8229000000000486</v>
      </c>
      <c r="D1365" s="14">
        <f t="shared" si="692"/>
        <v>1.5765750009934583E-2</v>
      </c>
      <c r="E1365" s="14">
        <f t="shared" si="673"/>
        <v>-0.1123437727139672</v>
      </c>
      <c r="F1365" s="14">
        <f t="shared" si="674"/>
        <v>-9.6578022704032623E-2</v>
      </c>
      <c r="G1365" s="3">
        <f t="shared" si="686"/>
        <v>-8.4304349361836231</v>
      </c>
      <c r="H1365" s="3">
        <f t="shared" si="675"/>
        <v>-19.723467843381208</v>
      </c>
      <c r="I1365" s="3">
        <f t="shared" si="676"/>
        <v>535.39963373130922</v>
      </c>
      <c r="P1365" s="3" t="str">
        <f t="shared" si="701"/>
        <v xml:space="preserve"> </v>
      </c>
      <c r="Q1365" s="3" t="str">
        <f t="shared" si="677"/>
        <v xml:space="preserve"> </v>
      </c>
      <c r="R1365" s="3" t="str">
        <f t="shared" si="678"/>
        <v xml:space="preserve"> </v>
      </c>
      <c r="S1365" s="3" t="str">
        <f t="shared" si="679"/>
        <v xml:space="preserve"> </v>
      </c>
      <c r="T1365" s="3" t="str">
        <f t="shared" si="680"/>
        <v xml:space="preserve"> </v>
      </c>
      <c r="U1365" s="3" t="str">
        <f t="shared" si="681"/>
        <v xml:space="preserve"> </v>
      </c>
      <c r="V1365" s="3" t="str">
        <f t="shared" si="682"/>
        <v xml:space="preserve"> </v>
      </c>
      <c r="W1365" s="3" t="str">
        <f t="shared" si="683"/>
        <v xml:space="preserve"> </v>
      </c>
      <c r="X1365" s="3" t="str">
        <f t="shared" si="684"/>
        <v xml:space="preserve"> </v>
      </c>
      <c r="Y1365" s="3">
        <f t="shared" si="685"/>
        <v>0</v>
      </c>
      <c r="AA1365" s="16" t="str">
        <f t="shared" si="693"/>
        <v>UprStage</v>
      </c>
      <c r="AC1365" s="3">
        <f t="shared" si="694"/>
        <v>2.3982428571428556</v>
      </c>
      <c r="AD1365" s="3">
        <f t="shared" si="695"/>
        <v>19.801588161411491</v>
      </c>
      <c r="AE1365" s="3">
        <f t="shared" si="696"/>
        <v>2.4246571428571926</v>
      </c>
      <c r="AF1365" s="3">
        <f t="shared" si="698"/>
        <v>11.455876646353975</v>
      </c>
      <c r="AH1365" s="28">
        <f t="shared" si="699"/>
        <v>0.26300000000000001</v>
      </c>
      <c r="AI1365" s="28">
        <f t="shared" si="700"/>
        <v>2.5446900494077322E-4</v>
      </c>
      <c r="AJ1365" s="40">
        <f t="shared" si="697"/>
        <v>1.1455876646353974E-2</v>
      </c>
      <c r="AK1365" s="28"/>
      <c r="AM1365" s="14">
        <f>Rho_Coef0+Rho_Coef1*Solution!I1365+Rho_Coef2*Solution!I1365^2</f>
        <v>0.94961886544721319</v>
      </c>
      <c r="AO1365" s="3" t="str">
        <f t="shared" si="687"/>
        <v xml:space="preserve"> </v>
      </c>
      <c r="AP1365" s="3" t="str">
        <f t="shared" si="688"/>
        <v xml:space="preserve"> </v>
      </c>
      <c r="AQ1365" s="3" t="str">
        <f t="shared" si="689"/>
        <v xml:space="preserve"> </v>
      </c>
      <c r="AR1365" s="3" t="str">
        <f t="shared" si="690"/>
        <v xml:space="preserve"> </v>
      </c>
    </row>
    <row r="1366" spans="1:44">
      <c r="A1366" s="3">
        <f t="shared" si="691"/>
        <v>13.629999999999754</v>
      </c>
      <c r="B1366" s="3">
        <f t="shared" si="671"/>
        <v>0</v>
      </c>
      <c r="C1366" s="3">
        <f t="shared" si="672"/>
        <v>4.8229000000000486</v>
      </c>
      <c r="D1366" s="14">
        <f t="shared" si="692"/>
        <v>1.5901117841510298E-2</v>
      </c>
      <c r="E1366" s="14">
        <f t="shared" si="673"/>
        <v>-0.1123437727139672</v>
      </c>
      <c r="F1366" s="14">
        <f t="shared" si="674"/>
        <v>-9.6442654872456901E-2</v>
      </c>
      <c r="G1366" s="3">
        <f t="shared" si="686"/>
        <v>-8.4186184828684762</v>
      </c>
      <c r="H1366" s="3">
        <f t="shared" si="675"/>
        <v>-19.807772192743045</v>
      </c>
      <c r="I1366" s="3">
        <f t="shared" si="676"/>
        <v>535.20197812195124</v>
      </c>
      <c r="P1366" s="3" t="str">
        <f t="shared" si="701"/>
        <v xml:space="preserve"> </v>
      </c>
      <c r="Q1366" s="3" t="str">
        <f t="shared" si="677"/>
        <v xml:space="preserve"> </v>
      </c>
      <c r="R1366" s="3" t="str">
        <f t="shared" si="678"/>
        <v xml:space="preserve"> </v>
      </c>
      <c r="S1366" s="3" t="str">
        <f t="shared" si="679"/>
        <v xml:space="preserve"> </v>
      </c>
      <c r="T1366" s="3" t="str">
        <f t="shared" si="680"/>
        <v xml:space="preserve"> </v>
      </c>
      <c r="U1366" s="3" t="str">
        <f t="shared" si="681"/>
        <v xml:space="preserve"> </v>
      </c>
      <c r="V1366" s="3" t="str">
        <f t="shared" si="682"/>
        <v xml:space="preserve"> </v>
      </c>
      <c r="W1366" s="3" t="str">
        <f t="shared" si="683"/>
        <v xml:space="preserve"> </v>
      </c>
      <c r="X1366" s="3" t="str">
        <f t="shared" si="684"/>
        <v xml:space="preserve"> </v>
      </c>
      <c r="Y1366" s="3">
        <f t="shared" si="685"/>
        <v>0</v>
      </c>
      <c r="AA1366" s="16" t="str">
        <f t="shared" si="693"/>
        <v>UprStage</v>
      </c>
      <c r="AC1366" s="3">
        <f t="shared" si="694"/>
        <v>2.3982428571428556</v>
      </c>
      <c r="AD1366" s="3">
        <f t="shared" si="695"/>
        <v>19.801588161411491</v>
      </c>
      <c r="AE1366" s="3">
        <f t="shared" si="696"/>
        <v>2.4246571428571926</v>
      </c>
      <c r="AF1366" s="3">
        <f t="shared" si="698"/>
        <v>11.455876646353975</v>
      </c>
      <c r="AH1366" s="28">
        <f t="shared" si="699"/>
        <v>0.26300000000000001</v>
      </c>
      <c r="AI1366" s="28">
        <f t="shared" si="700"/>
        <v>2.5446900494077322E-4</v>
      </c>
      <c r="AJ1366" s="40">
        <f t="shared" si="697"/>
        <v>1.1455876646353974E-2</v>
      </c>
      <c r="AK1366" s="28"/>
      <c r="AM1366" s="14">
        <f>Rho_Coef0+Rho_Coef1*Solution!I1366+Rho_Coef2*Solution!I1366^2</f>
        <v>0.94963710901284681</v>
      </c>
      <c r="AO1366" s="3" t="str">
        <f t="shared" si="687"/>
        <v xml:space="preserve"> </v>
      </c>
      <c r="AP1366" s="3" t="str">
        <f t="shared" si="688"/>
        <v xml:space="preserve"> </v>
      </c>
      <c r="AQ1366" s="3" t="str">
        <f t="shared" si="689"/>
        <v xml:space="preserve"> </v>
      </c>
      <c r="AR1366" s="3" t="str">
        <f t="shared" si="690"/>
        <v xml:space="preserve"> </v>
      </c>
    </row>
    <row r="1367" spans="1:44">
      <c r="A1367" s="3">
        <f t="shared" si="691"/>
        <v>13.639999999999754</v>
      </c>
      <c r="B1367" s="3">
        <f t="shared" si="671"/>
        <v>0</v>
      </c>
      <c r="C1367" s="3">
        <f t="shared" si="672"/>
        <v>4.8229000000000486</v>
      </c>
      <c r="D1367" s="14">
        <f t="shared" si="692"/>
        <v>1.6036877726842029E-2</v>
      </c>
      <c r="E1367" s="14">
        <f t="shared" si="673"/>
        <v>-0.1123437727139672</v>
      </c>
      <c r="F1367" s="14">
        <f t="shared" si="674"/>
        <v>-9.6306894987125163E-2</v>
      </c>
      <c r="G1367" s="3">
        <f t="shared" si="686"/>
        <v>-8.4067678066153455</v>
      </c>
      <c r="H1367" s="3">
        <f t="shared" si="675"/>
        <v>-19.891958377571729</v>
      </c>
      <c r="I1367" s="3">
        <f t="shared" si="676"/>
        <v>535.00348006163347</v>
      </c>
      <c r="P1367" s="3" t="str">
        <f t="shared" si="701"/>
        <v xml:space="preserve"> </v>
      </c>
      <c r="Q1367" s="3" t="str">
        <f t="shared" si="677"/>
        <v xml:space="preserve"> </v>
      </c>
      <c r="R1367" s="3" t="str">
        <f t="shared" si="678"/>
        <v xml:space="preserve"> </v>
      </c>
      <c r="S1367" s="3" t="str">
        <f t="shared" si="679"/>
        <v xml:space="preserve"> </v>
      </c>
      <c r="T1367" s="3" t="str">
        <f t="shared" si="680"/>
        <v xml:space="preserve"> </v>
      </c>
      <c r="U1367" s="3" t="str">
        <f t="shared" si="681"/>
        <v xml:space="preserve"> </v>
      </c>
      <c r="V1367" s="3" t="str">
        <f t="shared" si="682"/>
        <v xml:space="preserve"> </v>
      </c>
      <c r="W1367" s="3" t="str">
        <f t="shared" si="683"/>
        <v xml:space="preserve"> </v>
      </c>
      <c r="X1367" s="3" t="str">
        <f t="shared" si="684"/>
        <v xml:space="preserve"> </v>
      </c>
      <c r="Y1367" s="3">
        <f t="shared" si="685"/>
        <v>0</v>
      </c>
      <c r="AA1367" s="16" t="str">
        <f t="shared" si="693"/>
        <v>UprStage</v>
      </c>
      <c r="AC1367" s="3">
        <f t="shared" si="694"/>
        <v>2.3982428571428556</v>
      </c>
      <c r="AD1367" s="3">
        <f t="shared" si="695"/>
        <v>19.801588161411491</v>
      </c>
      <c r="AE1367" s="3">
        <f t="shared" si="696"/>
        <v>2.4246571428571926</v>
      </c>
      <c r="AF1367" s="3">
        <f t="shared" si="698"/>
        <v>11.455876646353975</v>
      </c>
      <c r="AH1367" s="28">
        <f t="shared" si="699"/>
        <v>0.26300000000000001</v>
      </c>
      <c r="AI1367" s="28">
        <f t="shared" si="700"/>
        <v>2.5446900494077322E-4</v>
      </c>
      <c r="AJ1367" s="40">
        <f t="shared" si="697"/>
        <v>1.1455876646353974E-2</v>
      </c>
      <c r="AK1367" s="28"/>
      <c r="AM1367" s="14">
        <f>Rho_Coef0+Rho_Coef1*Solution!I1367+Rho_Coef2*Solution!I1367^2</f>
        <v>0.9496554306040339</v>
      </c>
      <c r="AO1367" s="3" t="str">
        <f t="shared" si="687"/>
        <v xml:space="preserve"> </v>
      </c>
      <c r="AP1367" s="3" t="str">
        <f t="shared" si="688"/>
        <v xml:space="preserve"> </v>
      </c>
      <c r="AQ1367" s="3" t="str">
        <f t="shared" si="689"/>
        <v xml:space="preserve"> </v>
      </c>
      <c r="AR1367" s="3" t="str">
        <f t="shared" si="690"/>
        <v xml:space="preserve"> </v>
      </c>
    </row>
    <row r="1368" spans="1:44">
      <c r="A1368" s="3">
        <f t="shared" si="691"/>
        <v>13.649999999999753</v>
      </c>
      <c r="B1368" s="3">
        <f t="shared" si="671"/>
        <v>0</v>
      </c>
      <c r="C1368" s="3">
        <f t="shared" si="672"/>
        <v>4.8229000000000486</v>
      </c>
      <c r="D1368" s="14">
        <f t="shared" si="692"/>
        <v>1.6173026746543383E-2</v>
      </c>
      <c r="E1368" s="14">
        <f t="shared" si="673"/>
        <v>-0.1123437727139672</v>
      </c>
      <c r="F1368" s="14">
        <f t="shared" si="674"/>
        <v>-9.617074596742381E-2</v>
      </c>
      <c r="G1368" s="3">
        <f t="shared" si="686"/>
        <v>-8.3948831622616833</v>
      </c>
      <c r="H1368" s="3">
        <f t="shared" si="675"/>
        <v>-19.976026055637881</v>
      </c>
      <c r="I1368" s="3">
        <f t="shared" si="676"/>
        <v>534.80414073369968</v>
      </c>
      <c r="P1368" s="3" t="str">
        <f t="shared" si="701"/>
        <v xml:space="preserve"> </v>
      </c>
      <c r="Q1368" s="3" t="str">
        <f t="shared" si="677"/>
        <v xml:space="preserve"> </v>
      </c>
      <c r="R1368" s="3" t="str">
        <f t="shared" si="678"/>
        <v xml:space="preserve"> </v>
      </c>
      <c r="S1368" s="3" t="str">
        <f t="shared" si="679"/>
        <v xml:space="preserve"> </v>
      </c>
      <c r="T1368" s="3" t="str">
        <f t="shared" si="680"/>
        <v xml:space="preserve"> </v>
      </c>
      <c r="U1368" s="3" t="str">
        <f t="shared" si="681"/>
        <v xml:space="preserve"> </v>
      </c>
      <c r="V1368" s="3" t="str">
        <f t="shared" si="682"/>
        <v xml:space="preserve"> </v>
      </c>
      <c r="W1368" s="3" t="str">
        <f t="shared" si="683"/>
        <v xml:space="preserve"> </v>
      </c>
      <c r="X1368" s="3" t="str">
        <f t="shared" si="684"/>
        <v xml:space="preserve"> </v>
      </c>
      <c r="Y1368" s="3">
        <f t="shared" si="685"/>
        <v>0</v>
      </c>
      <c r="AA1368" s="16" t="str">
        <f t="shared" si="693"/>
        <v>UprStage</v>
      </c>
      <c r="AC1368" s="3">
        <f t="shared" si="694"/>
        <v>2.3982428571428556</v>
      </c>
      <c r="AD1368" s="3">
        <f t="shared" si="695"/>
        <v>19.801588161411491</v>
      </c>
      <c r="AE1368" s="3">
        <f t="shared" si="696"/>
        <v>2.4246571428571926</v>
      </c>
      <c r="AF1368" s="3">
        <f t="shared" si="698"/>
        <v>11.455876646353975</v>
      </c>
      <c r="AH1368" s="28">
        <f t="shared" si="699"/>
        <v>0.26300000000000001</v>
      </c>
      <c r="AI1368" s="28">
        <f t="shared" si="700"/>
        <v>2.5446900494077322E-4</v>
      </c>
      <c r="AJ1368" s="40">
        <f t="shared" si="697"/>
        <v>1.1455876646353974E-2</v>
      </c>
      <c r="AK1368" s="28"/>
      <c r="AM1368" s="14">
        <f>Rho_Coef0+Rho_Coef1*Solution!I1368+Rho_Coef2*Solution!I1368^2</f>
        <v>0.94967383011496165</v>
      </c>
      <c r="AO1368" s="3" t="str">
        <f t="shared" si="687"/>
        <v xml:space="preserve"> </v>
      </c>
      <c r="AP1368" s="3" t="str">
        <f t="shared" si="688"/>
        <v xml:space="preserve"> </v>
      </c>
      <c r="AQ1368" s="3" t="str">
        <f t="shared" si="689"/>
        <v xml:space="preserve"> </v>
      </c>
      <c r="AR1368" s="3" t="str">
        <f t="shared" si="690"/>
        <v xml:space="preserve"> </v>
      </c>
    </row>
    <row r="1369" spans="1:44">
      <c r="A1369" s="3">
        <f t="shared" si="691"/>
        <v>13.659999999999753</v>
      </c>
      <c r="B1369" s="3">
        <f t="shared" si="671"/>
        <v>0</v>
      </c>
      <c r="C1369" s="3">
        <f t="shared" si="672"/>
        <v>4.8229000000000486</v>
      </c>
      <c r="D1369" s="14">
        <f t="shared" si="692"/>
        <v>1.6309561979345948E-2</v>
      </c>
      <c r="E1369" s="14">
        <f t="shared" si="673"/>
        <v>-0.1123437727139672</v>
      </c>
      <c r="F1369" s="14">
        <f t="shared" si="674"/>
        <v>-9.6034210734621248E-2</v>
      </c>
      <c r="G1369" s="3">
        <f t="shared" si="686"/>
        <v>-8.3829648048092196</v>
      </c>
      <c r="H1369" s="3">
        <f t="shared" si="675"/>
        <v>-20.059974887260498</v>
      </c>
      <c r="I1369" s="3">
        <f t="shared" si="676"/>
        <v>534.60396132490314</v>
      </c>
      <c r="P1369" s="3" t="str">
        <f t="shared" si="701"/>
        <v xml:space="preserve"> </v>
      </c>
      <c r="Q1369" s="3" t="str">
        <f t="shared" si="677"/>
        <v xml:space="preserve"> </v>
      </c>
      <c r="R1369" s="3" t="str">
        <f t="shared" si="678"/>
        <v xml:space="preserve"> </v>
      </c>
      <c r="S1369" s="3" t="str">
        <f t="shared" si="679"/>
        <v xml:space="preserve"> </v>
      </c>
      <c r="T1369" s="3" t="str">
        <f t="shared" si="680"/>
        <v xml:space="preserve"> </v>
      </c>
      <c r="U1369" s="3" t="str">
        <f t="shared" si="681"/>
        <v xml:space="preserve"> </v>
      </c>
      <c r="V1369" s="3" t="str">
        <f t="shared" si="682"/>
        <v xml:space="preserve"> </v>
      </c>
      <c r="W1369" s="3" t="str">
        <f t="shared" si="683"/>
        <v xml:space="preserve"> </v>
      </c>
      <c r="X1369" s="3" t="str">
        <f t="shared" si="684"/>
        <v xml:space="preserve"> </v>
      </c>
      <c r="Y1369" s="3">
        <f t="shared" si="685"/>
        <v>0</v>
      </c>
      <c r="AA1369" s="16" t="str">
        <f t="shared" si="693"/>
        <v>UprStage</v>
      </c>
      <c r="AC1369" s="3">
        <f t="shared" si="694"/>
        <v>2.3982428571428556</v>
      </c>
      <c r="AD1369" s="3">
        <f t="shared" si="695"/>
        <v>19.801588161411491</v>
      </c>
      <c r="AE1369" s="3">
        <f t="shared" si="696"/>
        <v>2.4246571428571926</v>
      </c>
      <c r="AF1369" s="3">
        <f t="shared" si="698"/>
        <v>11.455876646353975</v>
      </c>
      <c r="AH1369" s="28">
        <f t="shared" si="699"/>
        <v>0.26300000000000001</v>
      </c>
      <c r="AI1369" s="28">
        <f t="shared" si="700"/>
        <v>2.5446900494077322E-4</v>
      </c>
      <c r="AJ1369" s="40">
        <f t="shared" si="697"/>
        <v>1.1455876646353974E-2</v>
      </c>
      <c r="AK1369" s="28"/>
      <c r="AM1369" s="14">
        <f>Rho_Coef0+Rho_Coef1*Solution!I1369+Rho_Coef2*Solution!I1369^2</f>
        <v>0.9496923074395105</v>
      </c>
      <c r="AO1369" s="3" t="str">
        <f t="shared" si="687"/>
        <v xml:space="preserve"> </v>
      </c>
      <c r="AP1369" s="3" t="str">
        <f t="shared" si="688"/>
        <v xml:space="preserve"> </v>
      </c>
      <c r="AQ1369" s="3" t="str">
        <f t="shared" si="689"/>
        <v xml:space="preserve"> </v>
      </c>
      <c r="AR1369" s="3" t="str">
        <f t="shared" si="690"/>
        <v xml:space="preserve"> </v>
      </c>
    </row>
    <row r="1370" spans="1:44">
      <c r="A1370" s="3">
        <f t="shared" si="691"/>
        <v>13.669999999999753</v>
      </c>
      <c r="B1370" s="3">
        <f t="shared" si="671"/>
        <v>0</v>
      </c>
      <c r="C1370" s="3">
        <f t="shared" si="672"/>
        <v>4.8229000000000486</v>
      </c>
      <c r="D1370" s="14">
        <f t="shared" si="692"/>
        <v>1.6446480502218211E-2</v>
      </c>
      <c r="E1370" s="14">
        <f t="shared" si="673"/>
        <v>-0.1123437727139672</v>
      </c>
      <c r="F1370" s="14">
        <f t="shared" si="674"/>
        <v>-9.5897292211748988E-2</v>
      </c>
      <c r="G1370" s="3">
        <f t="shared" si="686"/>
        <v>-8.3710129894135967</v>
      </c>
      <c r="H1370" s="3">
        <f t="shared" si="675"/>
        <v>-20.14380453530859</v>
      </c>
      <c r="I1370" s="3">
        <f t="shared" si="676"/>
        <v>534.40294302538109</v>
      </c>
      <c r="P1370" s="3" t="str">
        <f t="shared" si="701"/>
        <v xml:space="preserve"> </v>
      </c>
      <c r="Q1370" s="3" t="str">
        <f t="shared" si="677"/>
        <v xml:space="preserve"> </v>
      </c>
      <c r="R1370" s="3" t="str">
        <f t="shared" si="678"/>
        <v xml:space="preserve"> </v>
      </c>
      <c r="S1370" s="3" t="str">
        <f t="shared" si="679"/>
        <v xml:space="preserve"> </v>
      </c>
      <c r="T1370" s="3" t="str">
        <f t="shared" si="680"/>
        <v xml:space="preserve"> </v>
      </c>
      <c r="U1370" s="3" t="str">
        <f t="shared" si="681"/>
        <v xml:space="preserve"> </v>
      </c>
      <c r="V1370" s="3" t="str">
        <f t="shared" si="682"/>
        <v xml:space="preserve"> </v>
      </c>
      <c r="W1370" s="3" t="str">
        <f t="shared" si="683"/>
        <v xml:space="preserve"> </v>
      </c>
      <c r="X1370" s="3" t="str">
        <f t="shared" si="684"/>
        <v xml:space="preserve"> </v>
      </c>
      <c r="Y1370" s="3">
        <f t="shared" si="685"/>
        <v>0</v>
      </c>
      <c r="AA1370" s="16" t="str">
        <f t="shared" si="693"/>
        <v>UprStage</v>
      </c>
      <c r="AC1370" s="3">
        <f t="shared" si="694"/>
        <v>2.3982428571428556</v>
      </c>
      <c r="AD1370" s="3">
        <f t="shared" si="695"/>
        <v>19.801588161411491</v>
      </c>
      <c r="AE1370" s="3">
        <f t="shared" si="696"/>
        <v>2.4246571428571926</v>
      </c>
      <c r="AF1370" s="3">
        <f t="shared" si="698"/>
        <v>11.455876646353975</v>
      </c>
      <c r="AH1370" s="28">
        <f t="shared" si="699"/>
        <v>0.26300000000000001</v>
      </c>
      <c r="AI1370" s="28">
        <f t="shared" si="700"/>
        <v>2.5446900494077322E-4</v>
      </c>
      <c r="AJ1370" s="40">
        <f t="shared" si="697"/>
        <v>1.1455876646353974E-2</v>
      </c>
      <c r="AK1370" s="28"/>
      <c r="AM1370" s="14">
        <f>Rho_Coef0+Rho_Coef1*Solution!I1370+Rho_Coef2*Solution!I1370^2</f>
        <v>0.9497108624712568</v>
      </c>
      <c r="AO1370" s="3" t="str">
        <f t="shared" si="687"/>
        <v xml:space="preserve"> </v>
      </c>
      <c r="AP1370" s="3" t="str">
        <f t="shared" si="688"/>
        <v xml:space="preserve"> </v>
      </c>
      <c r="AQ1370" s="3" t="str">
        <f t="shared" si="689"/>
        <v xml:space="preserve"> </v>
      </c>
      <c r="AR1370" s="3" t="str">
        <f t="shared" si="690"/>
        <v xml:space="preserve"> </v>
      </c>
    </row>
    <row r="1371" spans="1:44">
      <c r="A1371" s="3">
        <f t="shared" si="691"/>
        <v>13.679999999999753</v>
      </c>
      <c r="B1371" s="3">
        <f t="shared" si="671"/>
        <v>0</v>
      </c>
      <c r="C1371" s="3">
        <f t="shared" si="672"/>
        <v>4.8229000000000486</v>
      </c>
      <c r="D1371" s="14">
        <f t="shared" si="692"/>
        <v>1.6583779390484214E-2</v>
      </c>
      <c r="E1371" s="14">
        <f t="shared" si="673"/>
        <v>-0.1123437727139672</v>
      </c>
      <c r="F1371" s="14">
        <f t="shared" si="674"/>
        <v>-9.5759993323482978E-2</v>
      </c>
      <c r="G1371" s="3">
        <f t="shared" si="686"/>
        <v>-8.3590279713739939</v>
      </c>
      <c r="H1371" s="3">
        <f t="shared" si="675"/>
        <v>-20.227514665202726</v>
      </c>
      <c r="I1371" s="3">
        <f t="shared" si="676"/>
        <v>534.20108702862944</v>
      </c>
      <c r="P1371" s="3" t="str">
        <f t="shared" si="701"/>
        <v xml:space="preserve"> </v>
      </c>
      <c r="Q1371" s="3" t="str">
        <f t="shared" si="677"/>
        <v xml:space="preserve"> </v>
      </c>
      <c r="R1371" s="3" t="str">
        <f t="shared" si="678"/>
        <v xml:space="preserve"> </v>
      </c>
      <c r="S1371" s="3" t="str">
        <f t="shared" si="679"/>
        <v xml:space="preserve"> </v>
      </c>
      <c r="T1371" s="3" t="str">
        <f t="shared" si="680"/>
        <v xml:space="preserve"> </v>
      </c>
      <c r="U1371" s="3" t="str">
        <f t="shared" si="681"/>
        <v xml:space="preserve"> </v>
      </c>
      <c r="V1371" s="3" t="str">
        <f t="shared" si="682"/>
        <v xml:space="preserve"> </v>
      </c>
      <c r="W1371" s="3" t="str">
        <f t="shared" si="683"/>
        <v xml:space="preserve"> </v>
      </c>
      <c r="X1371" s="3" t="str">
        <f t="shared" si="684"/>
        <v xml:space="preserve"> </v>
      </c>
      <c r="Y1371" s="3">
        <f t="shared" si="685"/>
        <v>0</v>
      </c>
      <c r="AA1371" s="16" t="str">
        <f t="shared" si="693"/>
        <v>UprStage</v>
      </c>
      <c r="AC1371" s="3">
        <f t="shared" si="694"/>
        <v>2.3982428571428556</v>
      </c>
      <c r="AD1371" s="3">
        <f t="shared" si="695"/>
        <v>19.801588161411491</v>
      </c>
      <c r="AE1371" s="3">
        <f t="shared" si="696"/>
        <v>2.4246571428571926</v>
      </c>
      <c r="AF1371" s="3">
        <f t="shared" si="698"/>
        <v>11.455876646353975</v>
      </c>
      <c r="AH1371" s="28">
        <f t="shared" si="699"/>
        <v>0.26300000000000001</v>
      </c>
      <c r="AI1371" s="28">
        <f t="shared" si="700"/>
        <v>2.5446900494077322E-4</v>
      </c>
      <c r="AJ1371" s="40">
        <f t="shared" si="697"/>
        <v>1.1455876646353974E-2</v>
      </c>
      <c r="AK1371" s="28"/>
      <c r="AM1371" s="14">
        <f>Rho_Coef0+Rho_Coef1*Solution!I1371+Rho_Coef2*Solution!I1371^2</f>
        <v>0.94972949510347415</v>
      </c>
      <c r="AO1371" s="3" t="str">
        <f t="shared" si="687"/>
        <v xml:space="preserve"> </v>
      </c>
      <c r="AP1371" s="3" t="str">
        <f t="shared" si="688"/>
        <v xml:space="preserve"> </v>
      </c>
      <c r="AQ1371" s="3" t="str">
        <f t="shared" si="689"/>
        <v xml:space="preserve"> </v>
      </c>
      <c r="AR1371" s="3" t="str">
        <f t="shared" si="690"/>
        <v xml:space="preserve"> </v>
      </c>
    </row>
    <row r="1372" spans="1:44">
      <c r="A1372" s="3">
        <f t="shared" si="691"/>
        <v>13.689999999999753</v>
      </c>
      <c r="B1372" s="3">
        <f t="shared" si="671"/>
        <v>0</v>
      </c>
      <c r="C1372" s="3">
        <f t="shared" si="672"/>
        <v>4.8229000000000486</v>
      </c>
      <c r="D1372" s="14">
        <f t="shared" si="692"/>
        <v>1.6721455717941772E-2</v>
      </c>
      <c r="E1372" s="14">
        <f t="shared" si="673"/>
        <v>-0.1123437727139672</v>
      </c>
      <c r="F1372" s="14">
        <f t="shared" si="674"/>
        <v>-9.5622316996025428E-2</v>
      </c>
      <c r="G1372" s="3">
        <f t="shared" si="686"/>
        <v>-8.3470100061228258</v>
      </c>
      <c r="H1372" s="3">
        <f t="shared" si="675"/>
        <v>-20.311104944916465</v>
      </c>
      <c r="I1372" s="3">
        <f t="shared" si="676"/>
        <v>533.99839453147706</v>
      </c>
      <c r="P1372" s="3" t="str">
        <f t="shared" si="701"/>
        <v xml:space="preserve"> </v>
      </c>
      <c r="Q1372" s="3" t="str">
        <f t="shared" si="677"/>
        <v xml:space="preserve"> </v>
      </c>
      <c r="R1372" s="3" t="str">
        <f t="shared" si="678"/>
        <v xml:space="preserve"> </v>
      </c>
      <c r="S1372" s="3" t="str">
        <f t="shared" si="679"/>
        <v xml:space="preserve"> </v>
      </c>
      <c r="T1372" s="3" t="str">
        <f t="shared" si="680"/>
        <v xml:space="preserve"> </v>
      </c>
      <c r="U1372" s="3" t="str">
        <f t="shared" si="681"/>
        <v xml:space="preserve"> </v>
      </c>
      <c r="V1372" s="3" t="str">
        <f t="shared" si="682"/>
        <v xml:space="preserve"> </v>
      </c>
      <c r="W1372" s="3" t="str">
        <f t="shared" si="683"/>
        <v xml:space="preserve"> </v>
      </c>
      <c r="X1372" s="3" t="str">
        <f t="shared" si="684"/>
        <v xml:space="preserve"> </v>
      </c>
      <c r="Y1372" s="3">
        <f t="shared" si="685"/>
        <v>0</v>
      </c>
      <c r="AA1372" s="16" t="str">
        <f t="shared" si="693"/>
        <v>UprStage</v>
      </c>
      <c r="AC1372" s="3">
        <f t="shared" si="694"/>
        <v>2.3982428571428556</v>
      </c>
      <c r="AD1372" s="3">
        <f t="shared" si="695"/>
        <v>19.801588161411491</v>
      </c>
      <c r="AE1372" s="3">
        <f t="shared" si="696"/>
        <v>2.4246571428571926</v>
      </c>
      <c r="AF1372" s="3">
        <f t="shared" si="698"/>
        <v>11.455876646353975</v>
      </c>
      <c r="AH1372" s="28">
        <f t="shared" si="699"/>
        <v>0.26300000000000001</v>
      </c>
      <c r="AI1372" s="28">
        <f t="shared" si="700"/>
        <v>2.5446900494077322E-4</v>
      </c>
      <c r="AJ1372" s="40">
        <f t="shared" si="697"/>
        <v>1.1455876646353974E-2</v>
      </c>
      <c r="AK1372" s="28"/>
      <c r="AM1372" s="14">
        <f>Rho_Coef0+Rho_Coef1*Solution!I1372+Rho_Coef2*Solution!I1372^2</f>
        <v>0.94974820522913694</v>
      </c>
      <c r="AO1372" s="3" t="str">
        <f t="shared" si="687"/>
        <v xml:space="preserve"> </v>
      </c>
      <c r="AP1372" s="3" t="str">
        <f t="shared" si="688"/>
        <v xml:space="preserve"> </v>
      </c>
      <c r="AQ1372" s="3" t="str">
        <f t="shared" si="689"/>
        <v xml:space="preserve"> </v>
      </c>
      <c r="AR1372" s="3" t="str">
        <f t="shared" si="690"/>
        <v xml:space="preserve"> </v>
      </c>
    </row>
    <row r="1373" spans="1:44">
      <c r="A1373" s="3">
        <f t="shared" si="691"/>
        <v>13.699999999999752</v>
      </c>
      <c r="B1373" s="3">
        <f t="shared" si="671"/>
        <v>0</v>
      </c>
      <c r="C1373" s="3">
        <f t="shared" si="672"/>
        <v>4.8229000000000486</v>
      </c>
      <c r="D1373" s="14">
        <f t="shared" si="692"/>
        <v>1.6859506556980364E-2</v>
      </c>
      <c r="E1373" s="14">
        <f t="shared" si="673"/>
        <v>-0.1123437727139672</v>
      </c>
      <c r="F1373" s="14">
        <f t="shared" si="674"/>
        <v>-9.5484266156986838E-2</v>
      </c>
      <c r="G1373" s="3">
        <f t="shared" si="686"/>
        <v>-8.3349593492154366</v>
      </c>
      <c r="H1373" s="3">
        <f t="shared" si="675"/>
        <v>-20.394575044977692</v>
      </c>
      <c r="I1373" s="3">
        <f t="shared" si="676"/>
        <v>533.79486673406041</v>
      </c>
      <c r="P1373" s="3" t="str">
        <f t="shared" si="701"/>
        <v xml:space="preserve"> </v>
      </c>
      <c r="Q1373" s="3" t="str">
        <f t="shared" si="677"/>
        <v xml:space="preserve"> </v>
      </c>
      <c r="R1373" s="3" t="str">
        <f t="shared" si="678"/>
        <v xml:space="preserve"> </v>
      </c>
      <c r="S1373" s="3" t="str">
        <f t="shared" si="679"/>
        <v xml:space="preserve"> </v>
      </c>
      <c r="T1373" s="3" t="str">
        <f t="shared" si="680"/>
        <v xml:space="preserve"> </v>
      </c>
      <c r="U1373" s="3" t="str">
        <f t="shared" si="681"/>
        <v xml:space="preserve"> </v>
      </c>
      <c r="V1373" s="3" t="str">
        <f t="shared" si="682"/>
        <v xml:space="preserve"> </v>
      </c>
      <c r="W1373" s="3" t="str">
        <f t="shared" si="683"/>
        <v xml:space="preserve"> </v>
      </c>
      <c r="X1373" s="3" t="str">
        <f t="shared" si="684"/>
        <v xml:space="preserve"> </v>
      </c>
      <c r="Y1373" s="3">
        <f t="shared" si="685"/>
        <v>0</v>
      </c>
      <c r="AA1373" s="16" t="str">
        <f t="shared" si="693"/>
        <v>UprStage</v>
      </c>
      <c r="AC1373" s="3">
        <f t="shared" si="694"/>
        <v>2.3982428571428556</v>
      </c>
      <c r="AD1373" s="3">
        <f t="shared" si="695"/>
        <v>19.801588161411491</v>
      </c>
      <c r="AE1373" s="3">
        <f t="shared" si="696"/>
        <v>2.4246571428571926</v>
      </c>
      <c r="AF1373" s="3">
        <f t="shared" si="698"/>
        <v>11.455876646353975</v>
      </c>
      <c r="AH1373" s="28">
        <f t="shared" si="699"/>
        <v>0.26300000000000001</v>
      </c>
      <c r="AI1373" s="28">
        <f t="shared" si="700"/>
        <v>2.5446900494077322E-4</v>
      </c>
      <c r="AJ1373" s="40">
        <f t="shared" si="697"/>
        <v>1.1455876646353974E-2</v>
      </c>
      <c r="AK1373" s="28"/>
      <c r="AM1373" s="14">
        <f>Rho_Coef0+Rho_Coef1*Solution!I1373+Rho_Coef2*Solution!I1373^2</f>
        <v>0.94976699274092136</v>
      </c>
      <c r="AO1373" s="3" t="str">
        <f t="shared" si="687"/>
        <v xml:space="preserve"> </v>
      </c>
      <c r="AP1373" s="3" t="str">
        <f t="shared" si="688"/>
        <v xml:space="preserve"> </v>
      </c>
      <c r="AQ1373" s="3" t="str">
        <f t="shared" si="689"/>
        <v xml:space="preserve"> </v>
      </c>
      <c r="AR1373" s="3" t="str">
        <f t="shared" si="690"/>
        <v xml:space="preserve"> </v>
      </c>
    </row>
    <row r="1374" spans="1:44">
      <c r="A1374" s="3">
        <f t="shared" si="691"/>
        <v>13.709999999999752</v>
      </c>
      <c r="B1374" s="3">
        <f t="shared" si="671"/>
        <v>0</v>
      </c>
      <c r="C1374" s="3">
        <f t="shared" si="672"/>
        <v>4.8229000000000486</v>
      </c>
      <c r="D1374" s="14">
        <f t="shared" si="692"/>
        <v>1.6997928978698611E-2</v>
      </c>
      <c r="E1374" s="14">
        <f t="shared" si="673"/>
        <v>-0.1123437727139672</v>
      </c>
      <c r="F1374" s="14">
        <f t="shared" si="674"/>
        <v>-9.5345843735268582E-2</v>
      </c>
      <c r="G1374" s="3">
        <f t="shared" si="686"/>
        <v>-8.3228762563198515</v>
      </c>
      <c r="H1374" s="3">
        <f t="shared" si="675"/>
        <v>-20.477924638469847</v>
      </c>
      <c r="I1374" s="3">
        <f t="shared" si="676"/>
        <v>533.59050483979786</v>
      </c>
      <c r="P1374" s="3" t="str">
        <f t="shared" si="701"/>
        <v xml:space="preserve"> </v>
      </c>
      <c r="Q1374" s="3" t="str">
        <f t="shared" si="677"/>
        <v xml:space="preserve"> </v>
      </c>
      <c r="R1374" s="3" t="str">
        <f t="shared" si="678"/>
        <v xml:space="preserve"> </v>
      </c>
      <c r="S1374" s="3" t="str">
        <f t="shared" si="679"/>
        <v xml:space="preserve"> </v>
      </c>
      <c r="T1374" s="3" t="str">
        <f t="shared" si="680"/>
        <v xml:space="preserve"> </v>
      </c>
      <c r="U1374" s="3" t="str">
        <f t="shared" si="681"/>
        <v xml:space="preserve"> </v>
      </c>
      <c r="V1374" s="3" t="str">
        <f t="shared" si="682"/>
        <v xml:space="preserve"> </v>
      </c>
      <c r="W1374" s="3" t="str">
        <f t="shared" si="683"/>
        <v xml:space="preserve"> </v>
      </c>
      <c r="X1374" s="3" t="str">
        <f t="shared" si="684"/>
        <v xml:space="preserve"> </v>
      </c>
      <c r="Y1374" s="3">
        <f t="shared" si="685"/>
        <v>0</v>
      </c>
      <c r="AA1374" s="16" t="str">
        <f t="shared" si="693"/>
        <v>UprStage</v>
      </c>
      <c r="AC1374" s="3">
        <f t="shared" si="694"/>
        <v>2.3982428571428556</v>
      </c>
      <c r="AD1374" s="3">
        <f t="shared" si="695"/>
        <v>19.801588161411491</v>
      </c>
      <c r="AE1374" s="3">
        <f t="shared" si="696"/>
        <v>2.4246571428571926</v>
      </c>
      <c r="AF1374" s="3">
        <f t="shared" si="698"/>
        <v>11.455876646353975</v>
      </c>
      <c r="AH1374" s="28">
        <f t="shared" si="699"/>
        <v>0.26300000000000001</v>
      </c>
      <c r="AI1374" s="28">
        <f t="shared" si="700"/>
        <v>2.5446900494077322E-4</v>
      </c>
      <c r="AJ1374" s="40">
        <f t="shared" si="697"/>
        <v>1.1455876646353974E-2</v>
      </c>
      <c r="AK1374" s="28"/>
      <c r="AM1374" s="14">
        <f>Rho_Coef0+Rho_Coef1*Solution!I1374+Rho_Coef2*Solution!I1374^2</f>
        <v>0.94978585753120881</v>
      </c>
      <c r="AO1374" s="3" t="str">
        <f t="shared" si="687"/>
        <v xml:space="preserve"> </v>
      </c>
      <c r="AP1374" s="3" t="str">
        <f t="shared" si="688"/>
        <v xml:space="preserve"> </v>
      </c>
      <c r="AQ1374" s="3" t="str">
        <f t="shared" si="689"/>
        <v xml:space="preserve"> </v>
      </c>
      <c r="AR1374" s="3" t="str">
        <f t="shared" si="690"/>
        <v xml:space="preserve"> </v>
      </c>
    </row>
    <row r="1375" spans="1:44">
      <c r="A1375" s="3">
        <f t="shared" si="691"/>
        <v>13.719999999999752</v>
      </c>
      <c r="B1375" s="3">
        <f t="shared" si="671"/>
        <v>0</v>
      </c>
      <c r="C1375" s="3">
        <f t="shared" si="672"/>
        <v>4.8229000000000486</v>
      </c>
      <c r="D1375" s="14">
        <f t="shared" si="692"/>
        <v>1.7136720053021384E-2</v>
      </c>
      <c r="E1375" s="14">
        <f t="shared" si="673"/>
        <v>-0.1123437727139672</v>
      </c>
      <c r="F1375" s="14">
        <f t="shared" si="674"/>
        <v>-9.5207052660945812E-2</v>
      </c>
      <c r="G1375" s="3">
        <f t="shared" si="686"/>
        <v>-8.3107609832065599</v>
      </c>
      <c r="H1375" s="3">
        <f t="shared" si="675"/>
        <v>-20.561153401033046</v>
      </c>
      <c r="I1375" s="3">
        <f t="shared" si="676"/>
        <v>533.38531005536402</v>
      </c>
      <c r="P1375" s="3" t="str">
        <f t="shared" si="701"/>
        <v xml:space="preserve"> </v>
      </c>
      <c r="Q1375" s="3" t="str">
        <f t="shared" si="677"/>
        <v xml:space="preserve"> </v>
      </c>
      <c r="R1375" s="3" t="str">
        <f t="shared" si="678"/>
        <v xml:space="preserve"> </v>
      </c>
      <c r="S1375" s="3" t="str">
        <f t="shared" si="679"/>
        <v xml:space="preserve"> </v>
      </c>
      <c r="T1375" s="3" t="str">
        <f t="shared" si="680"/>
        <v xml:space="preserve"> </v>
      </c>
      <c r="U1375" s="3" t="str">
        <f t="shared" si="681"/>
        <v xml:space="preserve"> </v>
      </c>
      <c r="V1375" s="3" t="str">
        <f t="shared" si="682"/>
        <v xml:space="preserve"> </v>
      </c>
      <c r="W1375" s="3" t="str">
        <f t="shared" si="683"/>
        <v xml:space="preserve"> </v>
      </c>
      <c r="X1375" s="3" t="str">
        <f t="shared" si="684"/>
        <v xml:space="preserve"> </v>
      </c>
      <c r="Y1375" s="3">
        <f t="shared" si="685"/>
        <v>0</v>
      </c>
      <c r="AA1375" s="16" t="str">
        <f t="shared" si="693"/>
        <v>UprStage</v>
      </c>
      <c r="AC1375" s="3">
        <f t="shared" si="694"/>
        <v>2.3982428571428556</v>
      </c>
      <c r="AD1375" s="3">
        <f t="shared" si="695"/>
        <v>19.801588161411491</v>
      </c>
      <c r="AE1375" s="3">
        <f t="shared" si="696"/>
        <v>2.4246571428571926</v>
      </c>
      <c r="AF1375" s="3">
        <f t="shared" si="698"/>
        <v>11.455876646353975</v>
      </c>
      <c r="AH1375" s="28">
        <f t="shared" si="699"/>
        <v>0.26300000000000001</v>
      </c>
      <c r="AI1375" s="28">
        <f t="shared" si="700"/>
        <v>2.5446900494077322E-4</v>
      </c>
      <c r="AJ1375" s="40">
        <f t="shared" si="697"/>
        <v>1.1455876646353974E-2</v>
      </c>
      <c r="AK1375" s="28"/>
      <c r="AM1375" s="14">
        <f>Rho_Coef0+Rho_Coef1*Solution!I1375+Rho_Coef2*Solution!I1375^2</f>
        <v>0.94980479949208707</v>
      </c>
      <c r="AO1375" s="3" t="str">
        <f t="shared" si="687"/>
        <v xml:space="preserve"> </v>
      </c>
      <c r="AP1375" s="3" t="str">
        <f t="shared" si="688"/>
        <v xml:space="preserve"> </v>
      </c>
      <c r="AQ1375" s="3" t="str">
        <f t="shared" si="689"/>
        <v xml:space="preserve"> </v>
      </c>
      <c r="AR1375" s="3" t="str">
        <f t="shared" si="690"/>
        <v xml:space="preserve"> </v>
      </c>
    </row>
    <row r="1376" spans="1:44">
      <c r="A1376" s="3">
        <f t="shared" si="691"/>
        <v>13.729999999999752</v>
      </c>
      <c r="B1376" s="3">
        <f t="shared" si="671"/>
        <v>0</v>
      </c>
      <c r="C1376" s="3">
        <f t="shared" si="672"/>
        <v>4.8229000000000486</v>
      </c>
      <c r="D1376" s="14">
        <f t="shared" si="692"/>
        <v>1.7275876848816516E-2</v>
      </c>
      <c r="E1376" s="14">
        <f t="shared" si="673"/>
        <v>-0.1123437727139672</v>
      </c>
      <c r="F1376" s="14">
        <f t="shared" si="674"/>
        <v>-9.5067895865150687E-2</v>
      </c>
      <c r="G1376" s="3">
        <f t="shared" si="686"/>
        <v>-8.2986137857383131</v>
      </c>
      <c r="H1376" s="3">
        <f t="shared" si="675"/>
        <v>-20.644261010865112</v>
      </c>
      <c r="I1376" s="3">
        <f t="shared" si="676"/>
        <v>533.17928359066434</v>
      </c>
      <c r="P1376" s="3" t="str">
        <f t="shared" si="701"/>
        <v xml:space="preserve"> </v>
      </c>
      <c r="Q1376" s="3" t="str">
        <f t="shared" si="677"/>
        <v xml:space="preserve"> </v>
      </c>
      <c r="R1376" s="3" t="str">
        <f t="shared" si="678"/>
        <v xml:space="preserve"> </v>
      </c>
      <c r="S1376" s="3" t="str">
        <f t="shared" si="679"/>
        <v xml:space="preserve"> </v>
      </c>
      <c r="T1376" s="3" t="str">
        <f t="shared" si="680"/>
        <v xml:space="preserve"> </v>
      </c>
      <c r="U1376" s="3" t="str">
        <f t="shared" si="681"/>
        <v xml:space="preserve"> </v>
      </c>
      <c r="V1376" s="3" t="str">
        <f t="shared" si="682"/>
        <v xml:space="preserve"> </v>
      </c>
      <c r="W1376" s="3" t="str">
        <f t="shared" si="683"/>
        <v xml:space="preserve"> </v>
      </c>
      <c r="X1376" s="3" t="str">
        <f t="shared" si="684"/>
        <v xml:space="preserve"> </v>
      </c>
      <c r="Y1376" s="3">
        <f t="shared" si="685"/>
        <v>0</v>
      </c>
      <c r="AA1376" s="16" t="str">
        <f t="shared" si="693"/>
        <v>UprStage</v>
      </c>
      <c r="AC1376" s="3">
        <f t="shared" si="694"/>
        <v>2.3982428571428556</v>
      </c>
      <c r="AD1376" s="3">
        <f t="shared" si="695"/>
        <v>19.801588161411491</v>
      </c>
      <c r="AE1376" s="3">
        <f t="shared" si="696"/>
        <v>2.4246571428571926</v>
      </c>
      <c r="AF1376" s="3">
        <f t="shared" si="698"/>
        <v>11.455876646353975</v>
      </c>
      <c r="AH1376" s="28">
        <f t="shared" si="699"/>
        <v>0.26300000000000001</v>
      </c>
      <c r="AI1376" s="28">
        <f t="shared" si="700"/>
        <v>2.5446900494077322E-4</v>
      </c>
      <c r="AJ1376" s="40">
        <f t="shared" si="697"/>
        <v>1.1455876646353974E-2</v>
      </c>
      <c r="AK1376" s="28"/>
      <c r="AM1376" s="14">
        <f>Rho_Coef0+Rho_Coef1*Solution!I1376+Rho_Coef2*Solution!I1376^2</f>
        <v>0.94982381851535347</v>
      </c>
      <c r="AO1376" s="3" t="str">
        <f t="shared" si="687"/>
        <v xml:space="preserve"> </v>
      </c>
      <c r="AP1376" s="3" t="str">
        <f t="shared" si="688"/>
        <v xml:space="preserve"> </v>
      </c>
      <c r="AQ1376" s="3" t="str">
        <f t="shared" si="689"/>
        <v xml:space="preserve"> </v>
      </c>
      <c r="AR1376" s="3" t="str">
        <f t="shared" si="690"/>
        <v xml:space="preserve"> </v>
      </c>
    </row>
    <row r="1377" spans="1:44">
      <c r="A1377" s="3">
        <f t="shared" si="691"/>
        <v>13.739999999999752</v>
      </c>
      <c r="B1377" s="3">
        <f t="shared" si="671"/>
        <v>0</v>
      </c>
      <c r="C1377" s="3">
        <f t="shared" si="672"/>
        <v>4.8229000000000486</v>
      </c>
      <c r="D1377" s="14">
        <f t="shared" si="692"/>
        <v>1.7415396434011104E-2</v>
      </c>
      <c r="E1377" s="14">
        <f t="shared" si="673"/>
        <v>-0.1123437727139672</v>
      </c>
      <c r="F1377" s="14">
        <f t="shared" si="674"/>
        <v>-9.4928376279956095E-2</v>
      </c>
      <c r="G1377" s="3">
        <f t="shared" si="686"/>
        <v>-8.2864349198599871</v>
      </c>
      <c r="H1377" s="3">
        <f t="shared" si="675"/>
        <v>-20.727247148722494</v>
      </c>
      <c r="I1377" s="3">
        <f t="shared" si="676"/>
        <v>532.9724266588097</v>
      </c>
      <c r="P1377" s="3" t="str">
        <f t="shared" si="701"/>
        <v xml:space="preserve"> </v>
      </c>
      <c r="Q1377" s="3" t="str">
        <f t="shared" si="677"/>
        <v xml:space="preserve"> </v>
      </c>
      <c r="R1377" s="3" t="str">
        <f t="shared" si="678"/>
        <v xml:space="preserve"> </v>
      </c>
      <c r="S1377" s="3" t="str">
        <f t="shared" si="679"/>
        <v xml:space="preserve"> </v>
      </c>
      <c r="T1377" s="3" t="str">
        <f t="shared" si="680"/>
        <v xml:space="preserve"> </v>
      </c>
      <c r="U1377" s="3" t="str">
        <f t="shared" si="681"/>
        <v xml:space="preserve"> </v>
      </c>
      <c r="V1377" s="3" t="str">
        <f t="shared" si="682"/>
        <v xml:space="preserve"> </v>
      </c>
      <c r="W1377" s="3" t="str">
        <f t="shared" si="683"/>
        <v xml:space="preserve"> </v>
      </c>
      <c r="X1377" s="3" t="str">
        <f t="shared" si="684"/>
        <v xml:space="preserve"> </v>
      </c>
      <c r="Y1377" s="3">
        <f t="shared" si="685"/>
        <v>0</v>
      </c>
      <c r="AA1377" s="16" t="str">
        <f t="shared" si="693"/>
        <v>UprStage</v>
      </c>
      <c r="AC1377" s="3">
        <f t="shared" si="694"/>
        <v>2.3982428571428556</v>
      </c>
      <c r="AD1377" s="3">
        <f t="shared" si="695"/>
        <v>19.801588161411491</v>
      </c>
      <c r="AE1377" s="3">
        <f t="shared" si="696"/>
        <v>2.4246571428571926</v>
      </c>
      <c r="AF1377" s="3">
        <f t="shared" si="698"/>
        <v>11.455876646353975</v>
      </c>
      <c r="AH1377" s="28">
        <f t="shared" si="699"/>
        <v>0.26300000000000001</v>
      </c>
      <c r="AI1377" s="28">
        <f t="shared" si="700"/>
        <v>2.5446900494077322E-4</v>
      </c>
      <c r="AJ1377" s="40">
        <f t="shared" si="697"/>
        <v>1.1455876646353974E-2</v>
      </c>
      <c r="AK1377" s="28"/>
      <c r="AM1377" s="14">
        <f>Rho_Coef0+Rho_Coef1*Solution!I1377+Rho_Coef2*Solution!I1377^2</f>
        <v>0.94984291449251668</v>
      </c>
      <c r="AO1377" s="3" t="str">
        <f t="shared" si="687"/>
        <v xml:space="preserve"> </v>
      </c>
      <c r="AP1377" s="3" t="str">
        <f t="shared" si="688"/>
        <v xml:space="preserve"> </v>
      </c>
      <c r="AQ1377" s="3" t="str">
        <f t="shared" si="689"/>
        <v xml:space="preserve"> </v>
      </c>
      <c r="AR1377" s="3" t="str">
        <f t="shared" si="690"/>
        <v xml:space="preserve"> </v>
      </c>
    </row>
    <row r="1378" spans="1:44">
      <c r="A1378" s="3">
        <f t="shared" si="691"/>
        <v>13.749999999999751</v>
      </c>
      <c r="B1378" s="3">
        <f t="shared" si="671"/>
        <v>0</v>
      </c>
      <c r="C1378" s="3">
        <f t="shared" si="672"/>
        <v>4.8229000000000486</v>
      </c>
      <c r="D1378" s="14">
        <f t="shared" si="692"/>
        <v>1.7555275875707436E-2</v>
      </c>
      <c r="E1378" s="14">
        <f t="shared" si="673"/>
        <v>-0.1123437727139672</v>
      </c>
      <c r="F1378" s="14">
        <f t="shared" si="674"/>
        <v>-9.4788496838259767E-2</v>
      </c>
      <c r="G1378" s="3">
        <f t="shared" si="686"/>
        <v>-8.2742246415884555</v>
      </c>
      <c r="H1378" s="3">
        <f t="shared" si="675"/>
        <v>-20.810111497921095</v>
      </c>
      <c r="I1378" s="3">
        <f t="shared" si="676"/>
        <v>532.76474047609031</v>
      </c>
      <c r="P1378" s="3" t="str">
        <f t="shared" si="701"/>
        <v xml:space="preserve"> </v>
      </c>
      <c r="Q1378" s="3" t="str">
        <f t="shared" si="677"/>
        <v xml:space="preserve"> </v>
      </c>
      <c r="R1378" s="3" t="str">
        <f t="shared" si="678"/>
        <v xml:space="preserve"> </v>
      </c>
      <c r="S1378" s="3" t="str">
        <f t="shared" si="679"/>
        <v xml:space="preserve"> </v>
      </c>
      <c r="T1378" s="3" t="str">
        <f t="shared" si="680"/>
        <v xml:space="preserve"> </v>
      </c>
      <c r="U1378" s="3" t="str">
        <f t="shared" si="681"/>
        <v xml:space="preserve"> </v>
      </c>
      <c r="V1378" s="3" t="str">
        <f t="shared" si="682"/>
        <v xml:space="preserve"> </v>
      </c>
      <c r="W1378" s="3" t="str">
        <f t="shared" si="683"/>
        <v xml:space="preserve"> </v>
      </c>
      <c r="X1378" s="3" t="str">
        <f t="shared" si="684"/>
        <v xml:space="preserve"> </v>
      </c>
      <c r="Y1378" s="3">
        <f t="shared" si="685"/>
        <v>0</v>
      </c>
      <c r="AA1378" s="16" t="str">
        <f t="shared" si="693"/>
        <v>UprStage</v>
      </c>
      <c r="AC1378" s="3">
        <f t="shared" si="694"/>
        <v>2.3982428571428556</v>
      </c>
      <c r="AD1378" s="3">
        <f t="shared" si="695"/>
        <v>19.801588161411491</v>
      </c>
      <c r="AE1378" s="3">
        <f t="shared" si="696"/>
        <v>2.4246571428571926</v>
      </c>
      <c r="AF1378" s="3">
        <f t="shared" si="698"/>
        <v>11.455876646353975</v>
      </c>
      <c r="AH1378" s="28">
        <f t="shared" si="699"/>
        <v>0.26300000000000001</v>
      </c>
      <c r="AI1378" s="28">
        <f t="shared" si="700"/>
        <v>2.5446900494077322E-4</v>
      </c>
      <c r="AJ1378" s="40">
        <f t="shared" si="697"/>
        <v>1.1455876646353974E-2</v>
      </c>
      <c r="AK1378" s="28"/>
      <c r="AM1378" s="14">
        <f>Rho_Coef0+Rho_Coef1*Solution!I1378+Rho_Coef2*Solution!I1378^2</f>
        <v>0.94986208731479882</v>
      </c>
      <c r="AO1378" s="3" t="str">
        <f t="shared" si="687"/>
        <v xml:space="preserve"> </v>
      </c>
      <c r="AP1378" s="3" t="str">
        <f t="shared" si="688"/>
        <v xml:space="preserve"> </v>
      </c>
      <c r="AQ1378" s="3" t="str">
        <f t="shared" si="689"/>
        <v xml:space="preserve"> </v>
      </c>
      <c r="AR1378" s="3" t="str">
        <f t="shared" si="690"/>
        <v xml:space="preserve"> </v>
      </c>
    </row>
    <row r="1379" spans="1:44">
      <c r="A1379" s="3">
        <f t="shared" si="691"/>
        <v>13.759999999999751</v>
      </c>
      <c r="B1379" s="3">
        <f t="shared" si="671"/>
        <v>0</v>
      </c>
      <c r="C1379" s="3">
        <f t="shared" si="672"/>
        <v>4.8229000000000486</v>
      </c>
      <c r="D1379" s="14">
        <f t="shared" si="692"/>
        <v>1.7695512240298417E-2</v>
      </c>
      <c r="E1379" s="14">
        <f t="shared" si="673"/>
        <v>-0.1123437727139672</v>
      </c>
      <c r="F1379" s="14">
        <f t="shared" si="674"/>
        <v>-9.4648260473668783E-2</v>
      </c>
      <c r="G1379" s="3">
        <f t="shared" si="686"/>
        <v>-8.2619832070025119</v>
      </c>
      <c r="H1379" s="3">
        <f t="shared" si="675"/>
        <v>-20.892853744336978</v>
      </c>
      <c r="I1379" s="3">
        <f t="shared" si="676"/>
        <v>532.55622626195077</v>
      </c>
      <c r="P1379" s="3" t="str">
        <f t="shared" si="701"/>
        <v xml:space="preserve"> </v>
      </c>
      <c r="Q1379" s="3" t="str">
        <f t="shared" si="677"/>
        <v xml:space="preserve"> </v>
      </c>
      <c r="R1379" s="3" t="str">
        <f t="shared" si="678"/>
        <v xml:space="preserve"> </v>
      </c>
      <c r="S1379" s="3" t="str">
        <f t="shared" si="679"/>
        <v xml:space="preserve"> </v>
      </c>
      <c r="T1379" s="3" t="str">
        <f t="shared" si="680"/>
        <v xml:space="preserve"> </v>
      </c>
      <c r="U1379" s="3" t="str">
        <f t="shared" si="681"/>
        <v xml:space="preserve"> </v>
      </c>
      <c r="V1379" s="3" t="str">
        <f t="shared" si="682"/>
        <v xml:space="preserve"> </v>
      </c>
      <c r="W1379" s="3" t="str">
        <f t="shared" si="683"/>
        <v xml:space="preserve"> </v>
      </c>
      <c r="X1379" s="3" t="str">
        <f t="shared" si="684"/>
        <v xml:space="preserve"> </v>
      </c>
      <c r="Y1379" s="3">
        <f t="shared" si="685"/>
        <v>0</v>
      </c>
      <c r="AA1379" s="16" t="str">
        <f t="shared" si="693"/>
        <v>UprStage</v>
      </c>
      <c r="AC1379" s="3">
        <f t="shared" si="694"/>
        <v>2.3982428571428556</v>
      </c>
      <c r="AD1379" s="3">
        <f t="shared" si="695"/>
        <v>19.801588161411491</v>
      </c>
      <c r="AE1379" s="3">
        <f t="shared" si="696"/>
        <v>2.4246571428571926</v>
      </c>
      <c r="AF1379" s="3">
        <f t="shared" si="698"/>
        <v>11.455876646353975</v>
      </c>
      <c r="AH1379" s="28">
        <f t="shared" si="699"/>
        <v>0.26300000000000001</v>
      </c>
      <c r="AI1379" s="28">
        <f t="shared" si="700"/>
        <v>2.5446900494077322E-4</v>
      </c>
      <c r="AJ1379" s="40">
        <f t="shared" si="697"/>
        <v>1.1455876646353974E-2</v>
      </c>
      <c r="AK1379" s="28"/>
      <c r="AM1379" s="14">
        <f>Rho_Coef0+Rho_Coef1*Solution!I1379+Rho_Coef2*Solution!I1379^2</f>
        <v>0.9498813368731388</v>
      </c>
      <c r="AO1379" s="3" t="str">
        <f t="shared" si="687"/>
        <v xml:space="preserve"> </v>
      </c>
      <c r="AP1379" s="3" t="str">
        <f t="shared" si="688"/>
        <v xml:space="preserve"> </v>
      </c>
      <c r="AQ1379" s="3" t="str">
        <f t="shared" si="689"/>
        <v xml:space="preserve"> </v>
      </c>
      <c r="AR1379" s="3" t="str">
        <f t="shared" si="690"/>
        <v xml:space="preserve"> </v>
      </c>
    </row>
    <row r="1380" spans="1:44">
      <c r="A1380" s="3">
        <f t="shared" si="691"/>
        <v>13.769999999999751</v>
      </c>
      <c r="B1380" s="3">
        <f t="shared" si="671"/>
        <v>0</v>
      </c>
      <c r="C1380" s="3">
        <f t="shared" si="672"/>
        <v>4.8229000000000486</v>
      </c>
      <c r="D1380" s="14">
        <f t="shared" si="692"/>
        <v>1.7836102593582738E-2</v>
      </c>
      <c r="E1380" s="14">
        <f t="shared" si="673"/>
        <v>-0.1123437727139672</v>
      </c>
      <c r="F1380" s="14">
        <f t="shared" si="674"/>
        <v>-9.4507670120384468E-2</v>
      </c>
      <c r="G1380" s="3">
        <f t="shared" si="686"/>
        <v>-8.2497108722328232</v>
      </c>
      <c r="H1380" s="3">
        <f t="shared" si="675"/>
        <v>-20.975473576407005</v>
      </c>
      <c r="I1380" s="3">
        <f t="shared" si="676"/>
        <v>532.34688523896375</v>
      </c>
      <c r="P1380" s="3" t="str">
        <f t="shared" si="701"/>
        <v xml:space="preserve"> </v>
      </c>
      <c r="Q1380" s="3" t="str">
        <f t="shared" si="677"/>
        <v xml:space="preserve"> </v>
      </c>
      <c r="R1380" s="3" t="str">
        <f t="shared" si="678"/>
        <v xml:space="preserve"> </v>
      </c>
      <c r="S1380" s="3" t="str">
        <f t="shared" si="679"/>
        <v xml:space="preserve"> </v>
      </c>
      <c r="T1380" s="3" t="str">
        <f t="shared" si="680"/>
        <v xml:space="preserve"> </v>
      </c>
      <c r="U1380" s="3" t="str">
        <f t="shared" si="681"/>
        <v xml:space="preserve"> </v>
      </c>
      <c r="V1380" s="3" t="str">
        <f t="shared" si="682"/>
        <v xml:space="preserve"> </v>
      </c>
      <c r="W1380" s="3" t="str">
        <f t="shared" si="683"/>
        <v xml:space="preserve"> </v>
      </c>
      <c r="X1380" s="3" t="str">
        <f t="shared" si="684"/>
        <v xml:space="preserve"> </v>
      </c>
      <c r="Y1380" s="3">
        <f t="shared" si="685"/>
        <v>0</v>
      </c>
      <c r="AA1380" s="16" t="str">
        <f t="shared" si="693"/>
        <v>UprStage</v>
      </c>
      <c r="AC1380" s="3">
        <f t="shared" si="694"/>
        <v>2.3982428571428556</v>
      </c>
      <c r="AD1380" s="3">
        <f t="shared" si="695"/>
        <v>19.801588161411491</v>
      </c>
      <c r="AE1380" s="3">
        <f t="shared" si="696"/>
        <v>2.4246571428571926</v>
      </c>
      <c r="AF1380" s="3">
        <f t="shared" si="698"/>
        <v>11.455876646353975</v>
      </c>
      <c r="AH1380" s="28">
        <f t="shared" si="699"/>
        <v>0.26300000000000001</v>
      </c>
      <c r="AI1380" s="28">
        <f t="shared" si="700"/>
        <v>2.5446900494077322E-4</v>
      </c>
      <c r="AJ1380" s="40">
        <f t="shared" si="697"/>
        <v>1.1455876646353974E-2</v>
      </c>
      <c r="AK1380" s="28"/>
      <c r="AM1380" s="14">
        <f>Rho_Coef0+Rho_Coef1*Solution!I1380+Rho_Coef2*Solution!I1380^2</f>
        <v>0.94990066305819287</v>
      </c>
      <c r="AO1380" s="3" t="str">
        <f t="shared" si="687"/>
        <v xml:space="preserve"> </v>
      </c>
      <c r="AP1380" s="3" t="str">
        <f t="shared" si="688"/>
        <v xml:space="preserve"> </v>
      </c>
      <c r="AQ1380" s="3" t="str">
        <f t="shared" si="689"/>
        <v xml:space="preserve"> </v>
      </c>
      <c r="AR1380" s="3" t="str">
        <f t="shared" si="690"/>
        <v xml:space="preserve"> </v>
      </c>
    </row>
    <row r="1381" spans="1:44">
      <c r="A1381" s="3">
        <f t="shared" si="691"/>
        <v>13.779999999999751</v>
      </c>
      <c r="B1381" s="3">
        <f t="shared" si="671"/>
        <v>0</v>
      </c>
      <c r="C1381" s="3">
        <f t="shared" si="672"/>
        <v>4.8229000000000486</v>
      </c>
      <c r="D1381" s="14">
        <f t="shared" si="692"/>
        <v>1.7977044000879405E-2</v>
      </c>
      <c r="E1381" s="14">
        <f t="shared" si="673"/>
        <v>-0.1123437727139672</v>
      </c>
      <c r="F1381" s="14">
        <f t="shared" si="674"/>
        <v>-9.4366728713087794E-2</v>
      </c>
      <c r="G1381" s="3">
        <f t="shared" si="686"/>
        <v>-8.237407893451925</v>
      </c>
      <c r="H1381" s="3">
        <f t="shared" si="675"/>
        <v>-21.057970685129334</v>
      </c>
      <c r="I1381" s="3">
        <f t="shared" si="676"/>
        <v>532.13671863280501</v>
      </c>
      <c r="P1381" s="3" t="str">
        <f t="shared" si="701"/>
        <v xml:space="preserve"> </v>
      </c>
      <c r="Q1381" s="3" t="str">
        <f t="shared" si="677"/>
        <v xml:space="preserve"> </v>
      </c>
      <c r="R1381" s="3" t="str">
        <f t="shared" si="678"/>
        <v xml:space="preserve"> </v>
      </c>
      <c r="S1381" s="3" t="str">
        <f t="shared" si="679"/>
        <v xml:space="preserve"> </v>
      </c>
      <c r="T1381" s="3" t="str">
        <f t="shared" si="680"/>
        <v xml:space="preserve"> </v>
      </c>
      <c r="U1381" s="3" t="str">
        <f t="shared" si="681"/>
        <v xml:space="preserve"> </v>
      </c>
      <c r="V1381" s="3" t="str">
        <f t="shared" si="682"/>
        <v xml:space="preserve"> </v>
      </c>
      <c r="W1381" s="3" t="str">
        <f t="shared" si="683"/>
        <v xml:space="preserve"> </v>
      </c>
      <c r="X1381" s="3" t="str">
        <f t="shared" si="684"/>
        <v xml:space="preserve"> </v>
      </c>
      <c r="Y1381" s="3">
        <f t="shared" si="685"/>
        <v>0</v>
      </c>
      <c r="AA1381" s="16" t="str">
        <f t="shared" si="693"/>
        <v>UprStage</v>
      </c>
      <c r="AC1381" s="3">
        <f t="shared" si="694"/>
        <v>2.3982428571428556</v>
      </c>
      <c r="AD1381" s="3">
        <f t="shared" si="695"/>
        <v>19.801588161411491</v>
      </c>
      <c r="AE1381" s="3">
        <f t="shared" si="696"/>
        <v>2.4246571428571926</v>
      </c>
      <c r="AF1381" s="3">
        <f t="shared" si="698"/>
        <v>11.455876646353975</v>
      </c>
      <c r="AH1381" s="28">
        <f t="shared" si="699"/>
        <v>0.26300000000000001</v>
      </c>
      <c r="AI1381" s="28">
        <f t="shared" si="700"/>
        <v>2.5446900494077322E-4</v>
      </c>
      <c r="AJ1381" s="40">
        <f t="shared" si="697"/>
        <v>1.1455876646353974E-2</v>
      </c>
      <c r="AK1381" s="28"/>
      <c r="AM1381" s="14">
        <f>Rho_Coef0+Rho_Coef1*Solution!I1381+Rho_Coef2*Solution!I1381^2</f>
        <v>0.94992006576033827</v>
      </c>
      <c r="AO1381" s="3" t="str">
        <f t="shared" si="687"/>
        <v xml:space="preserve"> </v>
      </c>
      <c r="AP1381" s="3" t="str">
        <f t="shared" si="688"/>
        <v xml:space="preserve"> </v>
      </c>
      <c r="AQ1381" s="3" t="str">
        <f t="shared" si="689"/>
        <v xml:space="preserve"> </v>
      </c>
      <c r="AR1381" s="3" t="str">
        <f t="shared" si="690"/>
        <v xml:space="preserve"> </v>
      </c>
    </row>
    <row r="1382" spans="1:44">
      <c r="A1382" s="3">
        <f t="shared" si="691"/>
        <v>13.78999999999975</v>
      </c>
      <c r="B1382" s="3">
        <f t="shared" si="671"/>
        <v>0</v>
      </c>
      <c r="C1382" s="3">
        <f t="shared" si="672"/>
        <v>4.8229000000000486</v>
      </c>
      <c r="D1382" s="14">
        <f t="shared" si="692"/>
        <v>1.8118333527142025E-2</v>
      </c>
      <c r="E1382" s="14">
        <f t="shared" si="673"/>
        <v>-0.1123437727139672</v>
      </c>
      <c r="F1382" s="14">
        <f t="shared" si="674"/>
        <v>-9.4225439186825174E-2</v>
      </c>
      <c r="G1382" s="3">
        <f t="shared" si="686"/>
        <v>-8.2250745268642547</v>
      </c>
      <c r="H1382" s="3">
        <f t="shared" si="675"/>
        <v>-21.140344764063855</v>
      </c>
      <c r="I1382" s="3">
        <f t="shared" si="676"/>
        <v>531.92572767222737</v>
      </c>
      <c r="P1382" s="3" t="str">
        <f t="shared" si="701"/>
        <v xml:space="preserve"> </v>
      </c>
      <c r="Q1382" s="3" t="str">
        <f t="shared" si="677"/>
        <v xml:space="preserve"> </v>
      </c>
      <c r="R1382" s="3" t="str">
        <f t="shared" si="678"/>
        <v xml:space="preserve"> </v>
      </c>
      <c r="S1382" s="3" t="str">
        <f t="shared" si="679"/>
        <v xml:space="preserve"> </v>
      </c>
      <c r="T1382" s="3" t="str">
        <f t="shared" si="680"/>
        <v xml:space="preserve"> </v>
      </c>
      <c r="U1382" s="3" t="str">
        <f t="shared" si="681"/>
        <v xml:space="preserve"> </v>
      </c>
      <c r="V1382" s="3" t="str">
        <f t="shared" si="682"/>
        <v xml:space="preserve"> </v>
      </c>
      <c r="W1382" s="3" t="str">
        <f t="shared" si="683"/>
        <v xml:space="preserve"> </v>
      </c>
      <c r="X1382" s="3" t="str">
        <f t="shared" si="684"/>
        <v xml:space="preserve"> </v>
      </c>
      <c r="Y1382" s="3">
        <f t="shared" si="685"/>
        <v>0</v>
      </c>
      <c r="AA1382" s="16" t="str">
        <f t="shared" si="693"/>
        <v>UprStage</v>
      </c>
      <c r="AC1382" s="3">
        <f t="shared" si="694"/>
        <v>2.3982428571428556</v>
      </c>
      <c r="AD1382" s="3">
        <f t="shared" si="695"/>
        <v>19.801588161411491</v>
      </c>
      <c r="AE1382" s="3">
        <f t="shared" si="696"/>
        <v>2.4246571428571926</v>
      </c>
      <c r="AF1382" s="3">
        <f t="shared" si="698"/>
        <v>11.455876646353975</v>
      </c>
      <c r="AH1382" s="28">
        <f t="shared" si="699"/>
        <v>0.26300000000000001</v>
      </c>
      <c r="AI1382" s="28">
        <f t="shared" si="700"/>
        <v>2.5446900494077322E-4</v>
      </c>
      <c r="AJ1382" s="40">
        <f t="shared" si="697"/>
        <v>1.1455876646353974E-2</v>
      </c>
      <c r="AK1382" s="28"/>
      <c r="AM1382" s="14">
        <f>Rho_Coef0+Rho_Coef1*Solution!I1382+Rho_Coef2*Solution!I1382^2</f>
        <v>0.94993954486967525</v>
      </c>
      <c r="AO1382" s="3" t="str">
        <f t="shared" si="687"/>
        <v xml:space="preserve"> </v>
      </c>
      <c r="AP1382" s="3" t="str">
        <f t="shared" si="688"/>
        <v xml:space="preserve"> </v>
      </c>
      <c r="AQ1382" s="3" t="str">
        <f t="shared" si="689"/>
        <v xml:space="preserve"> </v>
      </c>
      <c r="AR1382" s="3" t="str">
        <f t="shared" si="690"/>
        <v xml:space="preserve"> </v>
      </c>
    </row>
    <row r="1383" spans="1:44">
      <c r="A1383" s="3">
        <f t="shared" si="691"/>
        <v>13.79999999999975</v>
      </c>
      <c r="B1383" s="3">
        <f t="shared" si="671"/>
        <v>0</v>
      </c>
      <c r="C1383" s="3">
        <f t="shared" si="672"/>
        <v>4.8229000000000486</v>
      </c>
      <c r="D1383" s="14">
        <f t="shared" si="692"/>
        <v>1.8259968237072557E-2</v>
      </c>
      <c r="E1383" s="14">
        <f t="shared" si="673"/>
        <v>-0.1123437727139672</v>
      </c>
      <c r="F1383" s="14">
        <f t="shared" si="674"/>
        <v>-9.4083804476894642E-2</v>
      </c>
      <c r="G1383" s="3">
        <f t="shared" si="686"/>
        <v>-8.2127110286962104</v>
      </c>
      <c r="H1383" s="3">
        <f t="shared" si="675"/>
        <v>-21.222595509332496</v>
      </c>
      <c r="I1383" s="3">
        <f t="shared" si="676"/>
        <v>531.7139135890352</v>
      </c>
      <c r="P1383" s="3" t="str">
        <f t="shared" si="701"/>
        <v xml:space="preserve"> </v>
      </c>
      <c r="Q1383" s="3" t="str">
        <f t="shared" si="677"/>
        <v xml:space="preserve"> </v>
      </c>
      <c r="R1383" s="3" t="str">
        <f t="shared" si="678"/>
        <v xml:space="preserve"> </v>
      </c>
      <c r="S1383" s="3" t="str">
        <f t="shared" si="679"/>
        <v xml:space="preserve"> </v>
      </c>
      <c r="T1383" s="3" t="str">
        <f t="shared" si="680"/>
        <v xml:space="preserve"> </v>
      </c>
      <c r="U1383" s="3" t="str">
        <f t="shared" si="681"/>
        <v xml:space="preserve"> </v>
      </c>
      <c r="V1383" s="3" t="str">
        <f t="shared" si="682"/>
        <v xml:space="preserve"> </v>
      </c>
      <c r="W1383" s="3" t="str">
        <f t="shared" si="683"/>
        <v xml:space="preserve"> </v>
      </c>
      <c r="X1383" s="3" t="str">
        <f t="shared" si="684"/>
        <v xml:space="preserve"> </v>
      </c>
      <c r="Y1383" s="3">
        <f t="shared" si="685"/>
        <v>0</v>
      </c>
      <c r="AA1383" s="16" t="str">
        <f t="shared" si="693"/>
        <v>UprStage</v>
      </c>
      <c r="AC1383" s="3">
        <f t="shared" si="694"/>
        <v>2.3982428571428556</v>
      </c>
      <c r="AD1383" s="3">
        <f t="shared" si="695"/>
        <v>19.801588161411491</v>
      </c>
      <c r="AE1383" s="3">
        <f t="shared" si="696"/>
        <v>2.4246571428571926</v>
      </c>
      <c r="AF1383" s="3">
        <f t="shared" si="698"/>
        <v>11.455876646353975</v>
      </c>
      <c r="AH1383" s="28">
        <f t="shared" si="699"/>
        <v>0.26300000000000001</v>
      </c>
      <c r="AI1383" s="28">
        <f t="shared" si="700"/>
        <v>2.5446900494077322E-4</v>
      </c>
      <c r="AJ1383" s="40">
        <f t="shared" si="697"/>
        <v>1.1455876646353974E-2</v>
      </c>
      <c r="AK1383" s="28"/>
      <c r="AM1383" s="14">
        <f>Rho_Coef0+Rho_Coef1*Solution!I1383+Rho_Coef2*Solution!I1383^2</f>
        <v>0.94995910027602881</v>
      </c>
      <c r="AO1383" s="3" t="str">
        <f t="shared" si="687"/>
        <v xml:space="preserve"> </v>
      </c>
      <c r="AP1383" s="3" t="str">
        <f t="shared" si="688"/>
        <v xml:space="preserve"> </v>
      </c>
      <c r="AQ1383" s="3" t="str">
        <f t="shared" si="689"/>
        <v xml:space="preserve"> </v>
      </c>
      <c r="AR1383" s="3" t="str">
        <f t="shared" si="690"/>
        <v xml:space="preserve"> </v>
      </c>
    </row>
    <row r="1384" spans="1:44">
      <c r="A1384" s="3">
        <f t="shared" si="691"/>
        <v>13.80999999999975</v>
      </c>
      <c r="B1384" s="3">
        <f t="shared" si="671"/>
        <v>0</v>
      </c>
      <c r="C1384" s="3">
        <f t="shared" si="672"/>
        <v>4.8229000000000486</v>
      </c>
      <c r="D1384" s="14">
        <f t="shared" si="692"/>
        <v>1.8401945195234623E-2</v>
      </c>
      <c r="E1384" s="14">
        <f t="shared" si="673"/>
        <v>-0.1123437727139672</v>
      </c>
      <c r="F1384" s="14">
        <f t="shared" si="674"/>
        <v>-9.3941827518732576E-2</v>
      </c>
      <c r="G1384" s="3">
        <f t="shared" si="686"/>
        <v>-8.2003176551862698</v>
      </c>
      <c r="H1384" s="3">
        <f t="shared" si="675"/>
        <v>-21.304722619619458</v>
      </c>
      <c r="I1384" s="3">
        <f t="shared" si="676"/>
        <v>531.50127761805913</v>
      </c>
      <c r="P1384" s="3" t="str">
        <f t="shared" si="701"/>
        <v xml:space="preserve"> </v>
      </c>
      <c r="Q1384" s="3" t="str">
        <f t="shared" si="677"/>
        <v xml:space="preserve"> </v>
      </c>
      <c r="R1384" s="3" t="str">
        <f t="shared" si="678"/>
        <v xml:space="preserve"> </v>
      </c>
      <c r="S1384" s="3" t="str">
        <f t="shared" si="679"/>
        <v xml:space="preserve"> </v>
      </c>
      <c r="T1384" s="3" t="str">
        <f t="shared" si="680"/>
        <v xml:space="preserve"> </v>
      </c>
      <c r="U1384" s="3" t="str">
        <f t="shared" si="681"/>
        <v xml:space="preserve"> </v>
      </c>
      <c r="V1384" s="3" t="str">
        <f t="shared" si="682"/>
        <v xml:space="preserve"> </v>
      </c>
      <c r="W1384" s="3" t="str">
        <f t="shared" si="683"/>
        <v xml:space="preserve"> </v>
      </c>
      <c r="X1384" s="3" t="str">
        <f t="shared" si="684"/>
        <v xml:space="preserve"> </v>
      </c>
      <c r="Y1384" s="3">
        <f t="shared" si="685"/>
        <v>0</v>
      </c>
      <c r="AA1384" s="16" t="str">
        <f t="shared" si="693"/>
        <v>UprStage</v>
      </c>
      <c r="AC1384" s="3">
        <f t="shared" si="694"/>
        <v>2.3982428571428556</v>
      </c>
      <c r="AD1384" s="3">
        <f t="shared" si="695"/>
        <v>19.801588161411491</v>
      </c>
      <c r="AE1384" s="3">
        <f t="shared" si="696"/>
        <v>2.4246571428571926</v>
      </c>
      <c r="AF1384" s="3">
        <f t="shared" si="698"/>
        <v>11.455876646353975</v>
      </c>
      <c r="AH1384" s="28">
        <f t="shared" si="699"/>
        <v>0.26300000000000001</v>
      </c>
      <c r="AI1384" s="28">
        <f t="shared" si="700"/>
        <v>2.5446900494077322E-4</v>
      </c>
      <c r="AJ1384" s="40">
        <f t="shared" si="697"/>
        <v>1.1455876646353974E-2</v>
      </c>
      <c r="AK1384" s="28"/>
      <c r="AM1384" s="14">
        <f>Rho_Coef0+Rho_Coef1*Solution!I1384+Rho_Coef2*Solution!I1384^2</f>
        <v>0.94997873186895143</v>
      </c>
      <c r="AO1384" s="3" t="str">
        <f t="shared" si="687"/>
        <v xml:space="preserve"> </v>
      </c>
      <c r="AP1384" s="3" t="str">
        <f t="shared" si="688"/>
        <v xml:space="preserve"> </v>
      </c>
      <c r="AQ1384" s="3" t="str">
        <f t="shared" si="689"/>
        <v xml:space="preserve"> </v>
      </c>
      <c r="AR1384" s="3" t="str">
        <f t="shared" si="690"/>
        <v xml:space="preserve"> </v>
      </c>
    </row>
    <row r="1385" spans="1:44">
      <c r="A1385" s="3">
        <f t="shared" si="691"/>
        <v>13.81999999999975</v>
      </c>
      <c r="B1385" s="3">
        <f t="shared" si="671"/>
        <v>0</v>
      </c>
      <c r="C1385" s="3">
        <f t="shared" si="672"/>
        <v>4.8229000000000486</v>
      </c>
      <c r="D1385" s="14">
        <f t="shared" si="692"/>
        <v>1.85442614661664E-2</v>
      </c>
      <c r="E1385" s="14">
        <f t="shared" si="673"/>
        <v>-0.1123437727139672</v>
      </c>
      <c r="F1385" s="14">
        <f t="shared" si="674"/>
        <v>-9.3799511247800796E-2</v>
      </c>
      <c r="G1385" s="3">
        <f t="shared" si="686"/>
        <v>-8.1878946625751308</v>
      </c>
      <c r="H1385" s="3">
        <f t="shared" si="675"/>
        <v>-21.386725796171319</v>
      </c>
      <c r="I1385" s="3">
        <f t="shared" si="676"/>
        <v>531.28782099712987</v>
      </c>
      <c r="P1385" s="3" t="str">
        <f t="shared" si="701"/>
        <v xml:space="preserve"> </v>
      </c>
      <c r="Q1385" s="3" t="str">
        <f t="shared" si="677"/>
        <v xml:space="preserve"> </v>
      </c>
      <c r="R1385" s="3" t="str">
        <f t="shared" si="678"/>
        <v xml:space="preserve"> </v>
      </c>
      <c r="S1385" s="3" t="str">
        <f t="shared" si="679"/>
        <v xml:space="preserve"> </v>
      </c>
      <c r="T1385" s="3" t="str">
        <f t="shared" si="680"/>
        <v xml:space="preserve"> </v>
      </c>
      <c r="U1385" s="3" t="str">
        <f t="shared" si="681"/>
        <v xml:space="preserve"> </v>
      </c>
      <c r="V1385" s="3" t="str">
        <f t="shared" si="682"/>
        <v xml:space="preserve"> </v>
      </c>
      <c r="W1385" s="3" t="str">
        <f t="shared" si="683"/>
        <v xml:space="preserve"> </v>
      </c>
      <c r="X1385" s="3" t="str">
        <f t="shared" si="684"/>
        <v xml:space="preserve"> </v>
      </c>
      <c r="Y1385" s="3">
        <f t="shared" si="685"/>
        <v>0</v>
      </c>
      <c r="AA1385" s="16" t="str">
        <f t="shared" si="693"/>
        <v>UprStage</v>
      </c>
      <c r="AC1385" s="3">
        <f t="shared" si="694"/>
        <v>2.3982428571428556</v>
      </c>
      <c r="AD1385" s="3">
        <f t="shared" si="695"/>
        <v>19.801588161411491</v>
      </c>
      <c r="AE1385" s="3">
        <f t="shared" si="696"/>
        <v>2.4246571428571926</v>
      </c>
      <c r="AF1385" s="3">
        <f t="shared" si="698"/>
        <v>11.455876646353975</v>
      </c>
      <c r="AH1385" s="28">
        <f t="shared" si="699"/>
        <v>0.26300000000000001</v>
      </c>
      <c r="AI1385" s="28">
        <f t="shared" si="700"/>
        <v>2.5446900494077322E-4</v>
      </c>
      <c r="AJ1385" s="40">
        <f t="shared" si="697"/>
        <v>1.1455876646353974E-2</v>
      </c>
      <c r="AK1385" s="28"/>
      <c r="AM1385" s="14">
        <f>Rho_Coef0+Rho_Coef1*Solution!I1385+Rho_Coef2*Solution!I1385^2</f>
        <v>0.94999843953772511</v>
      </c>
      <c r="AO1385" s="3" t="str">
        <f t="shared" si="687"/>
        <v xml:space="preserve"> </v>
      </c>
      <c r="AP1385" s="3" t="str">
        <f t="shared" si="688"/>
        <v xml:space="preserve"> </v>
      </c>
      <c r="AQ1385" s="3" t="str">
        <f t="shared" si="689"/>
        <v xml:space="preserve"> </v>
      </c>
      <c r="AR1385" s="3" t="str">
        <f t="shared" si="690"/>
        <v xml:space="preserve"> </v>
      </c>
    </row>
    <row r="1386" spans="1:44">
      <c r="A1386" s="3">
        <f t="shared" si="691"/>
        <v>13.82999999999975</v>
      </c>
      <c r="B1386" s="3">
        <f t="shared" si="671"/>
        <v>0</v>
      </c>
      <c r="C1386" s="3">
        <f t="shared" si="672"/>
        <v>4.8229000000000486</v>
      </c>
      <c r="D1386" s="14">
        <f t="shared" si="692"/>
        <v>1.8686914114493015E-2</v>
      </c>
      <c r="E1386" s="14">
        <f t="shared" si="673"/>
        <v>-0.1123437727139672</v>
      </c>
      <c r="F1386" s="14">
        <f t="shared" si="674"/>
        <v>-9.3656858599474188E-2</v>
      </c>
      <c r="G1386" s="3">
        <f t="shared" si="686"/>
        <v>-8.175442307095901</v>
      </c>
      <c r="H1386" s="3">
        <f t="shared" si="675"/>
        <v>-21.468604742797069</v>
      </c>
      <c r="I1386" s="3">
        <f t="shared" si="676"/>
        <v>531.07354496705273</v>
      </c>
      <c r="P1386" s="3" t="str">
        <f t="shared" si="701"/>
        <v xml:space="preserve"> </v>
      </c>
      <c r="Q1386" s="3" t="str">
        <f t="shared" si="677"/>
        <v xml:space="preserve"> </v>
      </c>
      <c r="R1386" s="3" t="str">
        <f t="shared" si="678"/>
        <v xml:space="preserve"> </v>
      </c>
      <c r="S1386" s="3" t="str">
        <f t="shared" si="679"/>
        <v xml:space="preserve"> </v>
      </c>
      <c r="T1386" s="3" t="str">
        <f t="shared" si="680"/>
        <v xml:space="preserve"> </v>
      </c>
      <c r="U1386" s="3" t="str">
        <f t="shared" si="681"/>
        <v xml:space="preserve"> </v>
      </c>
      <c r="V1386" s="3" t="str">
        <f t="shared" si="682"/>
        <v xml:space="preserve"> </v>
      </c>
      <c r="W1386" s="3" t="str">
        <f t="shared" si="683"/>
        <v xml:space="preserve"> </v>
      </c>
      <c r="X1386" s="3" t="str">
        <f t="shared" si="684"/>
        <v xml:space="preserve"> </v>
      </c>
      <c r="Y1386" s="3">
        <f t="shared" si="685"/>
        <v>0</v>
      </c>
      <c r="AA1386" s="16" t="str">
        <f t="shared" si="693"/>
        <v>UprStage</v>
      </c>
      <c r="AC1386" s="3">
        <f t="shared" si="694"/>
        <v>2.3982428571428556</v>
      </c>
      <c r="AD1386" s="3">
        <f t="shared" si="695"/>
        <v>19.801588161411491</v>
      </c>
      <c r="AE1386" s="3">
        <f t="shared" si="696"/>
        <v>2.4246571428571926</v>
      </c>
      <c r="AF1386" s="3">
        <f t="shared" si="698"/>
        <v>11.455876646353975</v>
      </c>
      <c r="AH1386" s="28">
        <f t="shared" si="699"/>
        <v>0.26300000000000001</v>
      </c>
      <c r="AI1386" s="28">
        <f t="shared" si="700"/>
        <v>2.5446900494077322E-4</v>
      </c>
      <c r="AJ1386" s="40">
        <f t="shared" si="697"/>
        <v>1.1455876646353974E-2</v>
      </c>
      <c r="AK1386" s="28"/>
      <c r="AM1386" s="14">
        <f>Rho_Coef0+Rho_Coef1*Solution!I1386+Rho_Coef2*Solution!I1386^2</f>
        <v>0.9500182231713642</v>
      </c>
      <c r="AO1386" s="3" t="str">
        <f t="shared" si="687"/>
        <v xml:space="preserve"> </v>
      </c>
      <c r="AP1386" s="3" t="str">
        <f t="shared" si="688"/>
        <v xml:space="preserve"> </v>
      </c>
      <c r="AQ1386" s="3" t="str">
        <f t="shared" si="689"/>
        <v xml:space="preserve"> </v>
      </c>
      <c r="AR1386" s="3" t="str">
        <f t="shared" si="690"/>
        <v xml:space="preserve"> </v>
      </c>
    </row>
    <row r="1387" spans="1:44">
      <c r="A1387" s="3">
        <f t="shared" si="691"/>
        <v>13.839999999999749</v>
      </c>
      <c r="B1387" s="3">
        <f t="shared" si="671"/>
        <v>0</v>
      </c>
      <c r="C1387" s="3">
        <f t="shared" si="672"/>
        <v>4.8229000000000486</v>
      </c>
      <c r="D1387" s="14">
        <f t="shared" si="692"/>
        <v>1.8829900205038531E-2</v>
      </c>
      <c r="E1387" s="14">
        <f t="shared" si="673"/>
        <v>-0.1123437727139672</v>
      </c>
      <c r="F1387" s="14">
        <f t="shared" si="674"/>
        <v>-9.3513872508928675E-2</v>
      </c>
      <c r="G1387" s="3">
        <f t="shared" si="686"/>
        <v>-8.1629608449643207</v>
      </c>
      <c r="H1387" s="3">
        <f t="shared" si="675"/>
        <v>-21.550359165868027</v>
      </c>
      <c r="I1387" s="3">
        <f t="shared" si="676"/>
        <v>530.85845077158251</v>
      </c>
      <c r="P1387" s="3" t="str">
        <f t="shared" si="701"/>
        <v xml:space="preserve"> </v>
      </c>
      <c r="Q1387" s="3" t="str">
        <f t="shared" si="677"/>
        <v xml:space="preserve"> </v>
      </c>
      <c r="R1387" s="3" t="str">
        <f t="shared" si="678"/>
        <v xml:space="preserve"> </v>
      </c>
      <c r="S1387" s="3" t="str">
        <f t="shared" si="679"/>
        <v xml:space="preserve"> </v>
      </c>
      <c r="T1387" s="3" t="str">
        <f t="shared" si="680"/>
        <v xml:space="preserve"> </v>
      </c>
      <c r="U1387" s="3" t="str">
        <f t="shared" si="681"/>
        <v xml:space="preserve"> </v>
      </c>
      <c r="V1387" s="3" t="str">
        <f t="shared" si="682"/>
        <v xml:space="preserve"> </v>
      </c>
      <c r="W1387" s="3" t="str">
        <f t="shared" si="683"/>
        <v xml:space="preserve"> </v>
      </c>
      <c r="X1387" s="3" t="str">
        <f t="shared" si="684"/>
        <v xml:space="preserve"> </v>
      </c>
      <c r="Y1387" s="3">
        <f t="shared" si="685"/>
        <v>0</v>
      </c>
      <c r="AA1387" s="16" t="str">
        <f t="shared" si="693"/>
        <v>UprStage</v>
      </c>
      <c r="AC1387" s="3">
        <f t="shared" si="694"/>
        <v>2.3982428571428556</v>
      </c>
      <c r="AD1387" s="3">
        <f t="shared" si="695"/>
        <v>19.801588161411491</v>
      </c>
      <c r="AE1387" s="3">
        <f t="shared" si="696"/>
        <v>2.4246571428571926</v>
      </c>
      <c r="AF1387" s="3">
        <f t="shared" si="698"/>
        <v>11.455876646353975</v>
      </c>
      <c r="AH1387" s="28">
        <f t="shared" si="699"/>
        <v>0.26300000000000001</v>
      </c>
      <c r="AI1387" s="28">
        <f t="shared" si="700"/>
        <v>2.5446900494077322E-4</v>
      </c>
      <c r="AJ1387" s="40">
        <f t="shared" si="697"/>
        <v>1.1455876646353974E-2</v>
      </c>
      <c r="AK1387" s="28"/>
      <c r="AM1387" s="14">
        <f>Rho_Coef0+Rho_Coef1*Solution!I1387+Rho_Coef2*Solution!I1387^2</f>
        <v>0.95003808265861667</v>
      </c>
      <c r="AO1387" s="3" t="str">
        <f t="shared" si="687"/>
        <v xml:space="preserve"> </v>
      </c>
      <c r="AP1387" s="3" t="str">
        <f t="shared" si="688"/>
        <v xml:space="preserve"> </v>
      </c>
      <c r="AQ1387" s="3" t="str">
        <f t="shared" si="689"/>
        <v xml:space="preserve"> </v>
      </c>
      <c r="AR1387" s="3" t="str">
        <f t="shared" si="690"/>
        <v xml:space="preserve"> </v>
      </c>
    </row>
    <row r="1388" spans="1:44">
      <c r="A1388" s="3">
        <f t="shared" si="691"/>
        <v>13.849999999999749</v>
      </c>
      <c r="B1388" s="3">
        <f t="shared" si="671"/>
        <v>0</v>
      </c>
      <c r="C1388" s="3">
        <f t="shared" si="672"/>
        <v>4.8229000000000486</v>
      </c>
      <c r="D1388" s="14">
        <f t="shared" si="692"/>
        <v>1.8973216802937384E-2</v>
      </c>
      <c r="E1388" s="14">
        <f t="shared" si="673"/>
        <v>-0.1123437727139672</v>
      </c>
      <c r="F1388" s="14">
        <f t="shared" si="674"/>
        <v>-9.3370555911029815E-2</v>
      </c>
      <c r="G1388" s="3">
        <f t="shared" si="686"/>
        <v>-8.1504505323690406</v>
      </c>
      <c r="H1388" s="3">
        <f t="shared" si="675"/>
        <v>-21.631988774317669</v>
      </c>
      <c r="I1388" s="3">
        <f t="shared" si="676"/>
        <v>530.64253965739715</v>
      </c>
      <c r="P1388" s="3" t="str">
        <f t="shared" si="701"/>
        <v xml:space="preserve"> </v>
      </c>
      <c r="Q1388" s="3" t="str">
        <f t="shared" si="677"/>
        <v xml:space="preserve"> </v>
      </c>
      <c r="R1388" s="3" t="str">
        <f t="shared" si="678"/>
        <v xml:space="preserve"> </v>
      </c>
      <c r="S1388" s="3" t="str">
        <f t="shared" si="679"/>
        <v xml:space="preserve"> </v>
      </c>
      <c r="T1388" s="3" t="str">
        <f t="shared" si="680"/>
        <v xml:space="preserve"> </v>
      </c>
      <c r="U1388" s="3" t="str">
        <f t="shared" si="681"/>
        <v xml:space="preserve"> </v>
      </c>
      <c r="V1388" s="3" t="str">
        <f t="shared" si="682"/>
        <v xml:space="preserve"> </v>
      </c>
      <c r="W1388" s="3" t="str">
        <f t="shared" si="683"/>
        <v xml:space="preserve"> </v>
      </c>
      <c r="X1388" s="3" t="str">
        <f t="shared" si="684"/>
        <v xml:space="preserve"> </v>
      </c>
      <c r="Y1388" s="3">
        <f t="shared" si="685"/>
        <v>0</v>
      </c>
      <c r="AA1388" s="16" t="str">
        <f t="shared" si="693"/>
        <v>UprStage</v>
      </c>
      <c r="AC1388" s="3">
        <f t="shared" si="694"/>
        <v>2.3982428571428556</v>
      </c>
      <c r="AD1388" s="3">
        <f t="shared" si="695"/>
        <v>19.801588161411491</v>
      </c>
      <c r="AE1388" s="3">
        <f t="shared" si="696"/>
        <v>2.4246571428571926</v>
      </c>
      <c r="AF1388" s="3">
        <f t="shared" si="698"/>
        <v>11.455876646353975</v>
      </c>
      <c r="AH1388" s="28">
        <f t="shared" si="699"/>
        <v>0.26300000000000001</v>
      </c>
      <c r="AI1388" s="28">
        <f t="shared" si="700"/>
        <v>2.5446900494077322E-4</v>
      </c>
      <c r="AJ1388" s="40">
        <f t="shared" si="697"/>
        <v>1.1455876646353974E-2</v>
      </c>
      <c r="AK1388" s="28"/>
      <c r="AM1388" s="14">
        <f>Rho_Coef0+Rho_Coef1*Solution!I1388+Rho_Coef2*Solution!I1388^2</f>
        <v>0.9500580178879674</v>
      </c>
      <c r="AO1388" s="3" t="str">
        <f t="shared" si="687"/>
        <v xml:space="preserve"> </v>
      </c>
      <c r="AP1388" s="3" t="str">
        <f t="shared" si="688"/>
        <v xml:space="preserve"> </v>
      </c>
      <c r="AQ1388" s="3" t="str">
        <f t="shared" si="689"/>
        <v xml:space="preserve"> </v>
      </c>
      <c r="AR1388" s="3" t="str">
        <f t="shared" si="690"/>
        <v xml:space="preserve"> </v>
      </c>
    </row>
    <row r="1389" spans="1:44">
      <c r="A1389" s="3">
        <f t="shared" si="691"/>
        <v>13.859999999999749</v>
      </c>
      <c r="B1389" s="3">
        <f t="shared" si="671"/>
        <v>0</v>
      </c>
      <c r="C1389" s="3">
        <f t="shared" si="672"/>
        <v>4.8229000000000486</v>
      </c>
      <c r="D1389" s="14">
        <f t="shared" si="692"/>
        <v>1.9116860973745466E-2</v>
      </c>
      <c r="E1389" s="14">
        <f t="shared" si="673"/>
        <v>-0.1123437727139672</v>
      </c>
      <c r="F1389" s="14">
        <f t="shared" si="674"/>
        <v>-9.3226911740221741E-2</v>
      </c>
      <c r="G1389" s="3">
        <f t="shared" si="686"/>
        <v>-8.1379116254619213</v>
      </c>
      <c r="H1389" s="3">
        <f t="shared" si="675"/>
        <v>-21.713493279641359</v>
      </c>
      <c r="I1389" s="3">
        <f t="shared" si="676"/>
        <v>530.42581287407268</v>
      </c>
      <c r="P1389" s="3" t="str">
        <f t="shared" si="701"/>
        <v xml:space="preserve"> </v>
      </c>
      <c r="Q1389" s="3" t="str">
        <f t="shared" si="677"/>
        <v xml:space="preserve"> </v>
      </c>
      <c r="R1389" s="3" t="str">
        <f t="shared" si="678"/>
        <v xml:space="preserve"> </v>
      </c>
      <c r="S1389" s="3" t="str">
        <f t="shared" si="679"/>
        <v xml:space="preserve"> </v>
      </c>
      <c r="T1389" s="3" t="str">
        <f t="shared" si="680"/>
        <v xml:space="preserve"> </v>
      </c>
      <c r="U1389" s="3" t="str">
        <f t="shared" si="681"/>
        <v xml:space="preserve"> </v>
      </c>
      <c r="V1389" s="3" t="str">
        <f t="shared" si="682"/>
        <v xml:space="preserve"> </v>
      </c>
      <c r="W1389" s="3" t="str">
        <f t="shared" si="683"/>
        <v xml:space="preserve"> </v>
      </c>
      <c r="X1389" s="3" t="str">
        <f t="shared" si="684"/>
        <v xml:space="preserve"> </v>
      </c>
      <c r="Y1389" s="3">
        <f t="shared" si="685"/>
        <v>0</v>
      </c>
      <c r="AA1389" s="16" t="str">
        <f t="shared" si="693"/>
        <v>UprStage</v>
      </c>
      <c r="AC1389" s="3">
        <f t="shared" si="694"/>
        <v>2.3982428571428556</v>
      </c>
      <c r="AD1389" s="3">
        <f t="shared" si="695"/>
        <v>19.801588161411491</v>
      </c>
      <c r="AE1389" s="3">
        <f t="shared" si="696"/>
        <v>2.4246571428571926</v>
      </c>
      <c r="AF1389" s="3">
        <f t="shared" si="698"/>
        <v>11.455876646353975</v>
      </c>
      <c r="AH1389" s="28">
        <f t="shared" si="699"/>
        <v>0.26300000000000001</v>
      </c>
      <c r="AI1389" s="28">
        <f t="shared" si="700"/>
        <v>2.5446900494077322E-4</v>
      </c>
      <c r="AJ1389" s="40">
        <f t="shared" si="697"/>
        <v>1.1455876646353974E-2</v>
      </c>
      <c r="AK1389" s="28"/>
      <c r="AM1389" s="14">
        <f>Rho_Coef0+Rho_Coef1*Solution!I1389+Rho_Coef2*Solution!I1389^2</f>
        <v>0.9500780287476398</v>
      </c>
      <c r="AO1389" s="3" t="str">
        <f t="shared" si="687"/>
        <v xml:space="preserve"> </v>
      </c>
      <c r="AP1389" s="3" t="str">
        <f t="shared" si="688"/>
        <v xml:space="preserve"> </v>
      </c>
      <c r="AQ1389" s="3" t="str">
        <f t="shared" si="689"/>
        <v xml:space="preserve"> </v>
      </c>
      <c r="AR1389" s="3" t="str">
        <f t="shared" si="690"/>
        <v xml:space="preserve"> </v>
      </c>
    </row>
    <row r="1390" spans="1:44">
      <c r="A1390" s="3">
        <f t="shared" si="691"/>
        <v>13.869999999999749</v>
      </c>
      <c r="B1390" s="3">
        <f t="shared" si="671"/>
        <v>0</v>
      </c>
      <c r="C1390" s="3">
        <f t="shared" si="672"/>
        <v>4.8229000000000486</v>
      </c>
      <c r="D1390" s="14">
        <f t="shared" si="692"/>
        <v>1.9260829783550565E-2</v>
      </c>
      <c r="E1390" s="14">
        <f t="shared" si="673"/>
        <v>-0.1123437727139672</v>
      </c>
      <c r="F1390" s="14">
        <f t="shared" si="674"/>
        <v>-9.3082942930416634E-2</v>
      </c>
      <c r="G1390" s="3">
        <f t="shared" si="686"/>
        <v>-8.1253443803483911</v>
      </c>
      <c r="H1390" s="3">
        <f t="shared" si="675"/>
        <v>-21.794872395895979</v>
      </c>
      <c r="I1390" s="3">
        <f t="shared" si="676"/>
        <v>530.2082716740573</v>
      </c>
      <c r="P1390" s="3" t="str">
        <f t="shared" si="701"/>
        <v xml:space="preserve"> </v>
      </c>
      <c r="Q1390" s="3" t="str">
        <f t="shared" si="677"/>
        <v xml:space="preserve"> </v>
      </c>
      <c r="R1390" s="3" t="str">
        <f t="shared" si="678"/>
        <v xml:space="preserve"> </v>
      </c>
      <c r="S1390" s="3" t="str">
        <f t="shared" si="679"/>
        <v xml:space="preserve"> </v>
      </c>
      <c r="T1390" s="3" t="str">
        <f t="shared" si="680"/>
        <v xml:space="preserve"> </v>
      </c>
      <c r="U1390" s="3" t="str">
        <f t="shared" si="681"/>
        <v xml:space="preserve"> </v>
      </c>
      <c r="V1390" s="3" t="str">
        <f t="shared" si="682"/>
        <v xml:space="preserve"> </v>
      </c>
      <c r="W1390" s="3" t="str">
        <f t="shared" si="683"/>
        <v xml:space="preserve"> </v>
      </c>
      <c r="X1390" s="3" t="str">
        <f t="shared" si="684"/>
        <v xml:space="preserve"> </v>
      </c>
      <c r="Y1390" s="3">
        <f t="shared" si="685"/>
        <v>0</v>
      </c>
      <c r="AA1390" s="16" t="str">
        <f t="shared" si="693"/>
        <v>UprStage</v>
      </c>
      <c r="AC1390" s="3">
        <f t="shared" si="694"/>
        <v>2.3982428571428556</v>
      </c>
      <c r="AD1390" s="3">
        <f t="shared" si="695"/>
        <v>19.801588161411491</v>
      </c>
      <c r="AE1390" s="3">
        <f t="shared" si="696"/>
        <v>2.4246571428571926</v>
      </c>
      <c r="AF1390" s="3">
        <f t="shared" si="698"/>
        <v>11.455876646353975</v>
      </c>
      <c r="AH1390" s="28">
        <f t="shared" si="699"/>
        <v>0.26300000000000001</v>
      </c>
      <c r="AI1390" s="28">
        <f t="shared" si="700"/>
        <v>2.5446900494077322E-4</v>
      </c>
      <c r="AJ1390" s="40">
        <f t="shared" si="697"/>
        <v>1.1455876646353974E-2</v>
      </c>
      <c r="AK1390" s="28"/>
      <c r="AM1390" s="14">
        <f>Rho_Coef0+Rho_Coef1*Solution!I1390+Rho_Coef2*Solution!I1390^2</f>
        <v>0.95009811512559839</v>
      </c>
      <c r="AO1390" s="3" t="str">
        <f t="shared" si="687"/>
        <v xml:space="preserve"> </v>
      </c>
      <c r="AP1390" s="3" t="str">
        <f t="shared" si="688"/>
        <v xml:space="preserve"> </v>
      </c>
      <c r="AQ1390" s="3" t="str">
        <f t="shared" si="689"/>
        <v xml:space="preserve"> </v>
      </c>
      <c r="AR1390" s="3" t="str">
        <f t="shared" si="690"/>
        <v xml:space="preserve"> </v>
      </c>
    </row>
    <row r="1391" spans="1:44">
      <c r="A1391" s="3">
        <f t="shared" si="691"/>
        <v>13.879999999999749</v>
      </c>
      <c r="B1391" s="3">
        <f t="shared" si="671"/>
        <v>0</v>
      </c>
      <c r="C1391" s="3">
        <f t="shared" si="672"/>
        <v>4.8229000000000486</v>
      </c>
      <c r="D1391" s="14">
        <f t="shared" si="692"/>
        <v>1.9405120299082479E-2</v>
      </c>
      <c r="E1391" s="14">
        <f t="shared" si="673"/>
        <v>-0.1123437727139672</v>
      </c>
      <c r="F1391" s="14">
        <f t="shared" si="674"/>
        <v>-9.293865241488472E-2</v>
      </c>
      <c r="G1391" s="3">
        <f t="shared" si="686"/>
        <v>-8.1127490530778381</v>
      </c>
      <c r="H1391" s="3">
        <f t="shared" si="675"/>
        <v>-21.876125839699462</v>
      </c>
      <c r="I1391" s="3">
        <f t="shared" si="676"/>
        <v>529.98991731264562</v>
      </c>
      <c r="P1391" s="3" t="str">
        <f t="shared" si="701"/>
        <v xml:space="preserve"> </v>
      </c>
      <c r="Q1391" s="3" t="str">
        <f t="shared" si="677"/>
        <v xml:space="preserve"> </v>
      </c>
      <c r="R1391" s="3" t="str">
        <f t="shared" si="678"/>
        <v xml:space="preserve"> </v>
      </c>
      <c r="S1391" s="3" t="str">
        <f t="shared" si="679"/>
        <v xml:space="preserve"> </v>
      </c>
      <c r="T1391" s="3" t="str">
        <f t="shared" si="680"/>
        <v xml:space="preserve"> </v>
      </c>
      <c r="U1391" s="3" t="str">
        <f t="shared" si="681"/>
        <v xml:space="preserve"> </v>
      </c>
      <c r="V1391" s="3" t="str">
        <f t="shared" si="682"/>
        <v xml:space="preserve"> </v>
      </c>
      <c r="W1391" s="3" t="str">
        <f t="shared" si="683"/>
        <v xml:space="preserve"> </v>
      </c>
      <c r="X1391" s="3" t="str">
        <f t="shared" si="684"/>
        <v xml:space="preserve"> </v>
      </c>
      <c r="Y1391" s="3">
        <f t="shared" si="685"/>
        <v>0</v>
      </c>
      <c r="AA1391" s="16" t="str">
        <f t="shared" si="693"/>
        <v>UprStage</v>
      </c>
      <c r="AC1391" s="3">
        <f t="shared" si="694"/>
        <v>2.3982428571428556</v>
      </c>
      <c r="AD1391" s="3">
        <f t="shared" si="695"/>
        <v>19.801588161411491</v>
      </c>
      <c r="AE1391" s="3">
        <f t="shared" si="696"/>
        <v>2.4246571428571926</v>
      </c>
      <c r="AF1391" s="3">
        <f t="shared" si="698"/>
        <v>11.455876646353975</v>
      </c>
      <c r="AH1391" s="28">
        <f t="shared" si="699"/>
        <v>0.26300000000000001</v>
      </c>
      <c r="AI1391" s="28">
        <f t="shared" si="700"/>
        <v>2.5446900494077322E-4</v>
      </c>
      <c r="AJ1391" s="40">
        <f t="shared" si="697"/>
        <v>1.1455876646353974E-2</v>
      </c>
      <c r="AK1391" s="28"/>
      <c r="AM1391" s="14">
        <f>Rho_Coef0+Rho_Coef1*Solution!I1391+Rho_Coef2*Solution!I1391^2</f>
        <v>0.95011827690955075</v>
      </c>
      <c r="AO1391" s="3" t="str">
        <f t="shared" si="687"/>
        <v xml:space="preserve"> </v>
      </c>
      <c r="AP1391" s="3" t="str">
        <f t="shared" si="688"/>
        <v xml:space="preserve"> </v>
      </c>
      <c r="AQ1391" s="3" t="str">
        <f t="shared" si="689"/>
        <v xml:space="preserve"> </v>
      </c>
      <c r="AR1391" s="3" t="str">
        <f t="shared" si="690"/>
        <v xml:space="preserve"> </v>
      </c>
    </row>
    <row r="1392" spans="1:44">
      <c r="A1392" s="3">
        <f t="shared" si="691"/>
        <v>13.889999999999748</v>
      </c>
      <c r="B1392" s="3">
        <f t="shared" si="671"/>
        <v>0</v>
      </c>
      <c r="C1392" s="3">
        <f t="shared" si="672"/>
        <v>4.8229000000000486</v>
      </c>
      <c r="D1392" s="14">
        <f t="shared" si="692"/>
        <v>1.9549729587822553E-2</v>
      </c>
      <c r="E1392" s="14">
        <f t="shared" si="673"/>
        <v>-0.1123437727139672</v>
      </c>
      <c r="F1392" s="14">
        <f t="shared" si="674"/>
        <v>-9.2794043126144643E-2</v>
      </c>
      <c r="G1392" s="3">
        <f t="shared" si="686"/>
        <v>-8.1001258996340457</v>
      </c>
      <c r="H1392" s="3">
        <f t="shared" si="675"/>
        <v>-21.957253330230241</v>
      </c>
      <c r="I1392" s="3">
        <f t="shared" si="676"/>
        <v>529.77075104795369</v>
      </c>
      <c r="P1392" s="3" t="str">
        <f t="shared" si="701"/>
        <v xml:space="preserve"> </v>
      </c>
      <c r="Q1392" s="3" t="str">
        <f t="shared" si="677"/>
        <v xml:space="preserve"> </v>
      </c>
      <c r="R1392" s="3" t="str">
        <f t="shared" si="678"/>
        <v xml:space="preserve"> </v>
      </c>
      <c r="S1392" s="3" t="str">
        <f t="shared" si="679"/>
        <v xml:space="preserve"> </v>
      </c>
      <c r="T1392" s="3" t="str">
        <f t="shared" si="680"/>
        <v xml:space="preserve"> </v>
      </c>
      <c r="U1392" s="3" t="str">
        <f t="shared" si="681"/>
        <v xml:space="preserve"> </v>
      </c>
      <c r="V1392" s="3" t="str">
        <f t="shared" si="682"/>
        <v xml:space="preserve"> </v>
      </c>
      <c r="W1392" s="3" t="str">
        <f t="shared" si="683"/>
        <v xml:space="preserve"> </v>
      </c>
      <c r="X1392" s="3" t="str">
        <f t="shared" si="684"/>
        <v xml:space="preserve"> </v>
      </c>
      <c r="Y1392" s="3">
        <f t="shared" si="685"/>
        <v>0</v>
      </c>
      <c r="AA1392" s="16" t="str">
        <f t="shared" si="693"/>
        <v>UprStage</v>
      </c>
      <c r="AC1392" s="3">
        <f t="shared" si="694"/>
        <v>2.3982428571428556</v>
      </c>
      <c r="AD1392" s="3">
        <f t="shared" si="695"/>
        <v>19.801588161411491</v>
      </c>
      <c r="AE1392" s="3">
        <f t="shared" si="696"/>
        <v>2.4246571428571926</v>
      </c>
      <c r="AF1392" s="3">
        <f t="shared" si="698"/>
        <v>11.455876646353975</v>
      </c>
      <c r="AH1392" s="28">
        <f t="shared" si="699"/>
        <v>0.26300000000000001</v>
      </c>
      <c r="AI1392" s="28">
        <f t="shared" si="700"/>
        <v>2.5446900494077322E-4</v>
      </c>
      <c r="AJ1392" s="40">
        <f t="shared" si="697"/>
        <v>1.1455876646353974E-2</v>
      </c>
      <c r="AK1392" s="28"/>
      <c r="AM1392" s="14">
        <f>Rho_Coef0+Rho_Coef1*Solution!I1392+Rho_Coef2*Solution!I1392^2</f>
        <v>0.95013851398695037</v>
      </c>
      <c r="AO1392" s="3" t="str">
        <f t="shared" si="687"/>
        <v xml:space="preserve"> </v>
      </c>
      <c r="AP1392" s="3" t="str">
        <f t="shared" si="688"/>
        <v xml:space="preserve"> </v>
      </c>
      <c r="AQ1392" s="3" t="str">
        <f t="shared" si="689"/>
        <v xml:space="preserve"> </v>
      </c>
      <c r="AR1392" s="3" t="str">
        <f t="shared" si="690"/>
        <v xml:space="preserve"> </v>
      </c>
    </row>
    <row r="1393" spans="1:44">
      <c r="A1393" s="3">
        <f t="shared" si="691"/>
        <v>13.899999999999748</v>
      </c>
      <c r="B1393" s="3">
        <f t="shared" si="671"/>
        <v>0</v>
      </c>
      <c r="C1393" s="3">
        <f t="shared" si="672"/>
        <v>4.8229000000000486</v>
      </c>
      <c r="D1393" s="14">
        <f t="shared" si="692"/>
        <v>1.9694654718112704E-2</v>
      </c>
      <c r="E1393" s="14">
        <f t="shared" si="673"/>
        <v>-0.1123437727139672</v>
      </c>
      <c r="F1393" s="14">
        <f t="shared" si="674"/>
        <v>-9.2649117995854499E-2</v>
      </c>
      <c r="G1393" s="3">
        <f t="shared" si="686"/>
        <v>-8.0874751759256807</v>
      </c>
      <c r="H1393" s="3">
        <f t="shared" si="675"/>
        <v>-22.038254589226582</v>
      </c>
      <c r="I1393" s="3">
        <f t="shared" si="676"/>
        <v>529.5507741408926</v>
      </c>
      <c r="P1393" s="3" t="str">
        <f t="shared" si="701"/>
        <v xml:space="preserve"> </v>
      </c>
      <c r="Q1393" s="3" t="str">
        <f t="shared" si="677"/>
        <v xml:space="preserve"> </v>
      </c>
      <c r="R1393" s="3" t="str">
        <f t="shared" si="678"/>
        <v xml:space="preserve"> </v>
      </c>
      <c r="S1393" s="3" t="str">
        <f t="shared" si="679"/>
        <v xml:space="preserve"> </v>
      </c>
      <c r="T1393" s="3" t="str">
        <f t="shared" si="680"/>
        <v xml:space="preserve"> </v>
      </c>
      <c r="U1393" s="3" t="str">
        <f t="shared" si="681"/>
        <v xml:space="preserve"> </v>
      </c>
      <c r="V1393" s="3" t="str">
        <f t="shared" si="682"/>
        <v xml:space="preserve"> </v>
      </c>
      <c r="W1393" s="3" t="str">
        <f t="shared" si="683"/>
        <v xml:space="preserve"> </v>
      </c>
      <c r="X1393" s="3" t="str">
        <f t="shared" si="684"/>
        <v xml:space="preserve"> </v>
      </c>
      <c r="Y1393" s="3">
        <f t="shared" si="685"/>
        <v>0</v>
      </c>
      <c r="AA1393" s="16" t="str">
        <f t="shared" si="693"/>
        <v>UprStage</v>
      </c>
      <c r="AC1393" s="3">
        <f t="shared" si="694"/>
        <v>2.3982428571428556</v>
      </c>
      <c r="AD1393" s="3">
        <f t="shared" si="695"/>
        <v>19.801588161411491</v>
      </c>
      <c r="AE1393" s="3">
        <f t="shared" si="696"/>
        <v>2.4246571428571926</v>
      </c>
      <c r="AF1393" s="3">
        <f t="shared" si="698"/>
        <v>11.455876646353975</v>
      </c>
      <c r="AH1393" s="28">
        <f t="shared" si="699"/>
        <v>0.26300000000000001</v>
      </c>
      <c r="AI1393" s="28">
        <f t="shared" si="700"/>
        <v>2.5446900494077322E-4</v>
      </c>
      <c r="AJ1393" s="40">
        <f t="shared" si="697"/>
        <v>1.1455876646353974E-2</v>
      </c>
      <c r="AK1393" s="28"/>
      <c r="AM1393" s="14">
        <f>Rho_Coef0+Rho_Coef1*Solution!I1393+Rho_Coef2*Solution!I1393^2</f>
        <v>0.95015882624499848</v>
      </c>
      <c r="AO1393" s="3" t="str">
        <f t="shared" si="687"/>
        <v xml:space="preserve"> </v>
      </c>
      <c r="AP1393" s="3" t="str">
        <f t="shared" si="688"/>
        <v xml:space="preserve"> </v>
      </c>
      <c r="AQ1393" s="3" t="str">
        <f t="shared" si="689"/>
        <v xml:space="preserve"> </v>
      </c>
      <c r="AR1393" s="3" t="str">
        <f t="shared" si="690"/>
        <v xml:space="preserve"> </v>
      </c>
    </row>
    <row r="1394" spans="1:44">
      <c r="A1394" s="3">
        <f t="shared" si="691"/>
        <v>13.909999999999748</v>
      </c>
      <c r="B1394" s="3">
        <f t="shared" si="671"/>
        <v>0</v>
      </c>
      <c r="C1394" s="3">
        <f t="shared" si="672"/>
        <v>4.8229000000000486</v>
      </c>
      <c r="D1394" s="14">
        <f t="shared" si="692"/>
        <v>1.9839892759264018E-2</v>
      </c>
      <c r="E1394" s="14">
        <f t="shared" si="673"/>
        <v>-0.1123437727139672</v>
      </c>
      <c r="F1394" s="14">
        <f t="shared" si="674"/>
        <v>-9.2503879954703189E-2</v>
      </c>
      <c r="G1394" s="3">
        <f t="shared" si="686"/>
        <v>-8.0747971377768035</v>
      </c>
      <c r="H1394" s="3">
        <f t="shared" si="675"/>
        <v>-22.11912934098584</v>
      </c>
      <c r="I1394" s="3">
        <f t="shared" si="676"/>
        <v>529.32998785514349</v>
      </c>
      <c r="P1394" s="3" t="str">
        <f t="shared" si="701"/>
        <v xml:space="preserve"> </v>
      </c>
      <c r="Q1394" s="3" t="str">
        <f t="shared" si="677"/>
        <v xml:space="preserve"> </v>
      </c>
      <c r="R1394" s="3" t="str">
        <f t="shared" si="678"/>
        <v xml:space="preserve"> </v>
      </c>
      <c r="S1394" s="3" t="str">
        <f t="shared" si="679"/>
        <v xml:space="preserve"> </v>
      </c>
      <c r="T1394" s="3" t="str">
        <f t="shared" si="680"/>
        <v xml:space="preserve"> </v>
      </c>
      <c r="U1394" s="3" t="str">
        <f t="shared" si="681"/>
        <v xml:space="preserve"> </v>
      </c>
      <c r="V1394" s="3" t="str">
        <f t="shared" si="682"/>
        <v xml:space="preserve"> </v>
      </c>
      <c r="W1394" s="3" t="str">
        <f t="shared" si="683"/>
        <v xml:space="preserve"> </v>
      </c>
      <c r="X1394" s="3" t="str">
        <f t="shared" si="684"/>
        <v xml:space="preserve"> </v>
      </c>
      <c r="Y1394" s="3">
        <f t="shared" si="685"/>
        <v>0</v>
      </c>
      <c r="AA1394" s="16" t="str">
        <f t="shared" si="693"/>
        <v>UprStage</v>
      </c>
      <c r="AC1394" s="3">
        <f t="shared" si="694"/>
        <v>2.3982428571428556</v>
      </c>
      <c r="AD1394" s="3">
        <f t="shared" si="695"/>
        <v>19.801588161411491</v>
      </c>
      <c r="AE1394" s="3">
        <f t="shared" si="696"/>
        <v>2.4246571428571926</v>
      </c>
      <c r="AF1394" s="3">
        <f t="shared" si="698"/>
        <v>11.455876646353975</v>
      </c>
      <c r="AH1394" s="28">
        <f t="shared" si="699"/>
        <v>0.26300000000000001</v>
      </c>
      <c r="AI1394" s="28">
        <f t="shared" si="700"/>
        <v>2.5446900494077322E-4</v>
      </c>
      <c r="AJ1394" s="40">
        <f t="shared" si="697"/>
        <v>1.1455876646353974E-2</v>
      </c>
      <c r="AK1394" s="28"/>
      <c r="AM1394" s="14">
        <f>Rho_Coef0+Rho_Coef1*Solution!I1394+Rho_Coef2*Solution!I1394^2</f>
        <v>0.95017921357064616</v>
      </c>
      <c r="AO1394" s="3" t="str">
        <f t="shared" si="687"/>
        <v xml:space="preserve"> </v>
      </c>
      <c r="AP1394" s="3" t="str">
        <f t="shared" si="688"/>
        <v xml:space="preserve"> </v>
      </c>
      <c r="AQ1394" s="3" t="str">
        <f t="shared" si="689"/>
        <v xml:space="preserve"> </v>
      </c>
      <c r="AR1394" s="3" t="str">
        <f t="shared" si="690"/>
        <v xml:space="preserve"> </v>
      </c>
    </row>
    <row r="1395" spans="1:44">
      <c r="A1395" s="3">
        <f t="shared" si="691"/>
        <v>13.919999999999748</v>
      </c>
      <c r="B1395" s="3">
        <f t="shared" ref="B1395:B1458" si="702">MAX(P1395:Y1395)</f>
        <v>0</v>
      </c>
      <c r="C1395" s="3">
        <f t="shared" ref="C1395:C1458" si="703">C1394+AVERAGE(B1394:B1395)*DeltaT</f>
        <v>4.8229000000000486</v>
      </c>
      <c r="D1395" s="14">
        <f t="shared" si="692"/>
        <v>1.9985440781664768E-2</v>
      </c>
      <c r="E1395" s="14">
        <f t="shared" ref="E1395:E1458" si="704">-Grav*AJ1395</f>
        <v>-0.1123437727139672</v>
      </c>
      <c r="F1395" s="14">
        <f t="shared" ref="F1395:F1458" si="705">B1395+D1395+E1395</f>
        <v>-9.2358331932302432E-2</v>
      </c>
      <c r="G1395" s="3">
        <f t="shared" si="686"/>
        <v>-8.062092040917447</v>
      </c>
      <c r="H1395" s="3">
        <f t="shared" ref="H1395:H1458" si="706">H1394+(G1394*DeltaT)</f>
        <v>-22.199877312363608</v>
      </c>
      <c r="I1395" s="3">
        <f t="shared" ref="I1395:I1458" si="707">I1394+(H1394*DeltaT)+(0.5*G1395*DeltaT^2)</f>
        <v>529.10839345713157</v>
      </c>
      <c r="P1395" s="3" t="str">
        <f t="shared" si="701"/>
        <v xml:space="preserve"> </v>
      </c>
      <c r="Q1395" s="3" t="str">
        <f t="shared" si="677"/>
        <v xml:space="preserve"> </v>
      </c>
      <c r="R1395" s="3" t="str">
        <f t="shared" si="678"/>
        <v xml:space="preserve"> </v>
      </c>
      <c r="S1395" s="3" t="str">
        <f t="shared" si="679"/>
        <v xml:space="preserve"> </v>
      </c>
      <c r="T1395" s="3" t="str">
        <f t="shared" si="680"/>
        <v xml:space="preserve"> </v>
      </c>
      <c r="U1395" s="3" t="str">
        <f t="shared" si="681"/>
        <v xml:space="preserve"> </v>
      </c>
      <c r="V1395" s="3" t="str">
        <f t="shared" si="682"/>
        <v xml:space="preserve"> </v>
      </c>
      <c r="W1395" s="3" t="str">
        <f t="shared" si="683"/>
        <v xml:space="preserve"> </v>
      </c>
      <c r="X1395" s="3" t="str">
        <f t="shared" si="684"/>
        <v xml:space="preserve"> </v>
      </c>
      <c r="Y1395" s="3">
        <f t="shared" si="685"/>
        <v>0</v>
      </c>
      <c r="AA1395" s="16" t="str">
        <f t="shared" si="693"/>
        <v>UprStage</v>
      </c>
      <c r="AC1395" s="3">
        <f t="shared" si="694"/>
        <v>2.3982428571428556</v>
      </c>
      <c r="AD1395" s="3">
        <f t="shared" si="695"/>
        <v>19.801588161411491</v>
      </c>
      <c r="AE1395" s="3">
        <f t="shared" si="696"/>
        <v>2.4246571428571926</v>
      </c>
      <c r="AF1395" s="3">
        <f t="shared" si="698"/>
        <v>11.455876646353975</v>
      </c>
      <c r="AH1395" s="28">
        <f t="shared" si="699"/>
        <v>0.26300000000000001</v>
      </c>
      <c r="AI1395" s="28">
        <f t="shared" si="700"/>
        <v>2.5446900494077322E-4</v>
      </c>
      <c r="AJ1395" s="40">
        <f t="shared" si="697"/>
        <v>1.1455876646353974E-2</v>
      </c>
      <c r="AK1395" s="28"/>
      <c r="AM1395" s="14">
        <f>Rho_Coef0+Rho_Coef1*Solution!I1395+Rho_Coef2*Solution!I1395^2</f>
        <v>0.95019967585059717</v>
      </c>
      <c r="AO1395" s="3" t="str">
        <f t="shared" si="687"/>
        <v xml:space="preserve"> </v>
      </c>
      <c r="AP1395" s="3" t="str">
        <f t="shared" si="688"/>
        <v xml:space="preserve"> </v>
      </c>
      <c r="AQ1395" s="3" t="str">
        <f t="shared" si="689"/>
        <v xml:space="preserve"> </v>
      </c>
      <c r="AR1395" s="3" t="str">
        <f t="shared" si="690"/>
        <v xml:space="preserve"> </v>
      </c>
    </row>
    <row r="1396" spans="1:44">
      <c r="A1396" s="3">
        <f t="shared" si="691"/>
        <v>13.929999999999747</v>
      </c>
      <c r="B1396" s="3">
        <f t="shared" si="702"/>
        <v>0</v>
      </c>
      <c r="C1396" s="3">
        <f t="shared" si="703"/>
        <v>4.8229000000000486</v>
      </c>
      <c r="D1396" s="14">
        <f t="shared" si="692"/>
        <v>2.0131295856887967E-2</v>
      </c>
      <c r="E1396" s="14">
        <f t="shared" si="704"/>
        <v>-0.1123437727139672</v>
      </c>
      <c r="F1396" s="14">
        <f t="shared" si="705"/>
        <v>-9.2212476857079229E-2</v>
      </c>
      <c r="G1396" s="3">
        <f t="shared" si="686"/>
        <v>-8.0493601409742315</v>
      </c>
      <c r="H1396" s="3">
        <f t="shared" si="706"/>
        <v>-22.280498232772782</v>
      </c>
      <c r="I1396" s="3">
        <f t="shared" si="707"/>
        <v>528.88599221600089</v>
      </c>
      <c r="P1396" s="3" t="str">
        <f t="shared" si="701"/>
        <v xml:space="preserve"> </v>
      </c>
      <c r="Q1396" s="3" t="str">
        <f t="shared" si="677"/>
        <v xml:space="preserve"> </v>
      </c>
      <c r="R1396" s="3" t="str">
        <f t="shared" si="678"/>
        <v xml:space="preserve"> </v>
      </c>
      <c r="S1396" s="3" t="str">
        <f t="shared" si="679"/>
        <v xml:space="preserve"> </v>
      </c>
      <c r="T1396" s="3" t="str">
        <f t="shared" si="680"/>
        <v xml:space="preserve"> </v>
      </c>
      <c r="U1396" s="3" t="str">
        <f t="shared" si="681"/>
        <v xml:space="preserve"> </v>
      </c>
      <c r="V1396" s="3" t="str">
        <f t="shared" si="682"/>
        <v xml:space="preserve"> </v>
      </c>
      <c r="W1396" s="3" t="str">
        <f t="shared" si="683"/>
        <v xml:space="preserve"> </v>
      </c>
      <c r="X1396" s="3" t="str">
        <f t="shared" si="684"/>
        <v xml:space="preserve"> </v>
      </c>
      <c r="Y1396" s="3">
        <f t="shared" si="685"/>
        <v>0</v>
      </c>
      <c r="AA1396" s="16" t="str">
        <f t="shared" si="693"/>
        <v>UprStage</v>
      </c>
      <c r="AC1396" s="3">
        <f t="shared" si="694"/>
        <v>2.3982428571428556</v>
      </c>
      <c r="AD1396" s="3">
        <f t="shared" si="695"/>
        <v>19.801588161411491</v>
      </c>
      <c r="AE1396" s="3">
        <f t="shared" si="696"/>
        <v>2.4246571428571926</v>
      </c>
      <c r="AF1396" s="3">
        <f t="shared" si="698"/>
        <v>11.455876646353975</v>
      </c>
      <c r="AH1396" s="28">
        <f t="shared" si="699"/>
        <v>0.26300000000000001</v>
      </c>
      <c r="AI1396" s="28">
        <f t="shared" si="700"/>
        <v>2.5446900494077322E-4</v>
      </c>
      <c r="AJ1396" s="40">
        <f t="shared" si="697"/>
        <v>1.1455876646353974E-2</v>
      </c>
      <c r="AK1396" s="28"/>
      <c r="AM1396" s="14">
        <f>Rho_Coef0+Rho_Coef1*Solution!I1396+Rho_Coef2*Solution!I1396^2</f>
        <v>0.95022021297130999</v>
      </c>
      <c r="AO1396" s="3" t="str">
        <f t="shared" si="687"/>
        <v xml:space="preserve"> </v>
      </c>
      <c r="AP1396" s="3" t="str">
        <f t="shared" si="688"/>
        <v xml:space="preserve"> </v>
      </c>
      <c r="AQ1396" s="3" t="str">
        <f t="shared" si="689"/>
        <v xml:space="preserve"> </v>
      </c>
      <c r="AR1396" s="3" t="str">
        <f t="shared" si="690"/>
        <v xml:space="preserve"> </v>
      </c>
    </row>
    <row r="1397" spans="1:44">
      <c r="A1397" s="3">
        <f t="shared" si="691"/>
        <v>13.939999999999747</v>
      </c>
      <c r="B1397" s="3">
        <f t="shared" si="702"/>
        <v>0</v>
      </c>
      <c r="C1397" s="3">
        <f t="shared" si="703"/>
        <v>4.8229000000000486</v>
      </c>
      <c r="D1397" s="14">
        <f t="shared" si="692"/>
        <v>2.0277455057798363E-2</v>
      </c>
      <c r="E1397" s="14">
        <f t="shared" si="704"/>
        <v>-0.1123437727139672</v>
      </c>
      <c r="F1397" s="14">
        <f t="shared" si="705"/>
        <v>-9.2066317656168836E-2</v>
      </c>
      <c r="G1397" s="3">
        <f t="shared" si="686"/>
        <v>-8.0366016934610141</v>
      </c>
      <c r="H1397" s="3">
        <f t="shared" si="706"/>
        <v>-22.360991834182524</v>
      </c>
      <c r="I1397" s="3">
        <f t="shared" si="707"/>
        <v>528.66278540358849</v>
      </c>
      <c r="P1397" s="3" t="str">
        <f t="shared" si="701"/>
        <v xml:space="preserve"> </v>
      </c>
      <c r="Q1397" s="3" t="str">
        <f t="shared" si="677"/>
        <v xml:space="preserve"> </v>
      </c>
      <c r="R1397" s="3" t="str">
        <f t="shared" si="678"/>
        <v xml:space="preserve"> </v>
      </c>
      <c r="S1397" s="3" t="str">
        <f t="shared" si="679"/>
        <v xml:space="preserve"> </v>
      </c>
      <c r="T1397" s="3" t="str">
        <f t="shared" si="680"/>
        <v xml:space="preserve"> </v>
      </c>
      <c r="U1397" s="3" t="str">
        <f t="shared" si="681"/>
        <v xml:space="preserve"> </v>
      </c>
      <c r="V1397" s="3" t="str">
        <f t="shared" si="682"/>
        <v xml:space="preserve"> </v>
      </c>
      <c r="W1397" s="3" t="str">
        <f t="shared" si="683"/>
        <v xml:space="preserve"> </v>
      </c>
      <c r="X1397" s="3" t="str">
        <f t="shared" si="684"/>
        <v xml:space="preserve"> </v>
      </c>
      <c r="Y1397" s="3">
        <f t="shared" si="685"/>
        <v>0</v>
      </c>
      <c r="AA1397" s="16" t="str">
        <f t="shared" si="693"/>
        <v>UprStage</v>
      </c>
      <c r="AC1397" s="3">
        <f t="shared" si="694"/>
        <v>2.3982428571428556</v>
      </c>
      <c r="AD1397" s="3">
        <f t="shared" si="695"/>
        <v>19.801588161411491</v>
      </c>
      <c r="AE1397" s="3">
        <f t="shared" si="696"/>
        <v>2.4246571428571926</v>
      </c>
      <c r="AF1397" s="3">
        <f t="shared" si="698"/>
        <v>11.455876646353975</v>
      </c>
      <c r="AH1397" s="28">
        <f t="shared" si="699"/>
        <v>0.26300000000000001</v>
      </c>
      <c r="AI1397" s="28">
        <f t="shared" si="700"/>
        <v>2.5446900494077322E-4</v>
      </c>
      <c r="AJ1397" s="40">
        <f t="shared" si="697"/>
        <v>1.1455876646353974E-2</v>
      </c>
      <c r="AK1397" s="28"/>
      <c r="AM1397" s="14">
        <f>Rho_Coef0+Rho_Coef1*Solution!I1397+Rho_Coef2*Solution!I1397^2</f>
        <v>0.95024082481899952</v>
      </c>
      <c r="AO1397" s="3" t="str">
        <f t="shared" si="687"/>
        <v xml:space="preserve"> </v>
      </c>
      <c r="AP1397" s="3" t="str">
        <f t="shared" si="688"/>
        <v xml:space="preserve"> </v>
      </c>
      <c r="AQ1397" s="3" t="str">
        <f t="shared" si="689"/>
        <v xml:space="preserve"> </v>
      </c>
      <c r="AR1397" s="3" t="str">
        <f t="shared" si="690"/>
        <v xml:space="preserve"> </v>
      </c>
    </row>
    <row r="1398" spans="1:44">
      <c r="A1398" s="3">
        <f t="shared" si="691"/>
        <v>13.949999999999747</v>
      </c>
      <c r="B1398" s="3">
        <f t="shared" si="702"/>
        <v>0</v>
      </c>
      <c r="C1398" s="3">
        <f t="shared" si="703"/>
        <v>4.8229000000000486</v>
      </c>
      <c r="D1398" s="14">
        <f t="shared" si="692"/>
        <v>2.0423915458658938E-2</v>
      </c>
      <c r="E1398" s="14">
        <f t="shared" si="704"/>
        <v>-0.1123437727139672</v>
      </c>
      <c r="F1398" s="14">
        <f t="shared" si="705"/>
        <v>-9.1919857255308268E-2</v>
      </c>
      <c r="G1398" s="3">
        <f t="shared" si="686"/>
        <v>-8.023816953769602</v>
      </c>
      <c r="H1398" s="3">
        <f t="shared" si="706"/>
        <v>-22.441357851117136</v>
      </c>
      <c r="I1398" s="3">
        <f t="shared" si="707"/>
        <v>528.43877429439897</v>
      </c>
      <c r="P1398" s="3" t="str">
        <f t="shared" si="701"/>
        <v xml:space="preserve"> </v>
      </c>
      <c r="Q1398" s="3" t="str">
        <f t="shared" si="677"/>
        <v xml:space="preserve"> </v>
      </c>
      <c r="R1398" s="3" t="str">
        <f t="shared" si="678"/>
        <v xml:space="preserve"> </v>
      </c>
      <c r="S1398" s="3" t="str">
        <f t="shared" si="679"/>
        <v xml:space="preserve"> </v>
      </c>
      <c r="T1398" s="3" t="str">
        <f t="shared" si="680"/>
        <v xml:space="preserve"> </v>
      </c>
      <c r="U1398" s="3" t="str">
        <f t="shared" si="681"/>
        <v xml:space="preserve"> </v>
      </c>
      <c r="V1398" s="3" t="str">
        <f t="shared" si="682"/>
        <v xml:space="preserve"> </v>
      </c>
      <c r="W1398" s="3" t="str">
        <f t="shared" si="683"/>
        <v xml:space="preserve"> </v>
      </c>
      <c r="X1398" s="3" t="str">
        <f t="shared" si="684"/>
        <v xml:space="preserve"> </v>
      </c>
      <c r="Y1398" s="3">
        <f t="shared" si="685"/>
        <v>0</v>
      </c>
      <c r="AA1398" s="16" t="str">
        <f t="shared" si="693"/>
        <v>UprStage</v>
      </c>
      <c r="AC1398" s="3">
        <f t="shared" si="694"/>
        <v>2.3982428571428556</v>
      </c>
      <c r="AD1398" s="3">
        <f t="shared" si="695"/>
        <v>19.801588161411491</v>
      </c>
      <c r="AE1398" s="3">
        <f t="shared" si="696"/>
        <v>2.4246571428571926</v>
      </c>
      <c r="AF1398" s="3">
        <f t="shared" si="698"/>
        <v>11.455876646353975</v>
      </c>
      <c r="AH1398" s="28">
        <f t="shared" si="699"/>
        <v>0.26300000000000001</v>
      </c>
      <c r="AI1398" s="28">
        <f t="shared" si="700"/>
        <v>2.5446900494077322E-4</v>
      </c>
      <c r="AJ1398" s="40">
        <f t="shared" si="697"/>
        <v>1.1455876646353974E-2</v>
      </c>
      <c r="AK1398" s="28"/>
      <c r="AM1398" s="14">
        <f>Rho_Coef0+Rho_Coef1*Solution!I1398+Rho_Coef2*Solution!I1398^2</f>
        <v>0.95026151127964065</v>
      </c>
      <c r="AO1398" s="3" t="str">
        <f t="shared" si="687"/>
        <v xml:space="preserve"> </v>
      </c>
      <c r="AP1398" s="3" t="str">
        <f t="shared" si="688"/>
        <v xml:space="preserve"> </v>
      </c>
      <c r="AQ1398" s="3" t="str">
        <f t="shared" si="689"/>
        <v xml:space="preserve"> </v>
      </c>
      <c r="AR1398" s="3" t="str">
        <f t="shared" si="690"/>
        <v xml:space="preserve"> </v>
      </c>
    </row>
    <row r="1399" spans="1:44">
      <c r="A1399" s="3">
        <f t="shared" si="691"/>
        <v>13.959999999999747</v>
      </c>
      <c r="B1399" s="3">
        <f t="shared" si="702"/>
        <v>0</v>
      </c>
      <c r="C1399" s="3">
        <f t="shared" si="703"/>
        <v>4.8229000000000486</v>
      </c>
      <c r="D1399" s="14">
        <f t="shared" si="692"/>
        <v>2.0570674135236899E-2</v>
      </c>
      <c r="E1399" s="14">
        <f t="shared" si="704"/>
        <v>-0.1123437727139672</v>
      </c>
      <c r="F1399" s="14">
        <f t="shared" si="705"/>
        <v>-9.1773098578730297E-2</v>
      </c>
      <c r="G1399" s="3">
        <f t="shared" si="686"/>
        <v>-8.0110061771604908</v>
      </c>
      <c r="H1399" s="3">
        <f t="shared" si="706"/>
        <v>-22.521596020654833</v>
      </c>
      <c r="I1399" s="3">
        <f t="shared" si="707"/>
        <v>528.2139601655789</v>
      </c>
      <c r="P1399" s="3" t="str">
        <f t="shared" si="701"/>
        <v xml:space="preserve"> </v>
      </c>
      <c r="Q1399" s="3" t="str">
        <f t="shared" si="677"/>
        <v xml:space="preserve"> </v>
      </c>
      <c r="R1399" s="3" t="str">
        <f t="shared" si="678"/>
        <v xml:space="preserve"> </v>
      </c>
      <c r="S1399" s="3" t="str">
        <f t="shared" si="679"/>
        <v xml:space="preserve"> </v>
      </c>
      <c r="T1399" s="3" t="str">
        <f t="shared" si="680"/>
        <v xml:space="preserve"> </v>
      </c>
      <c r="U1399" s="3" t="str">
        <f t="shared" si="681"/>
        <v xml:space="preserve"> </v>
      </c>
      <c r="V1399" s="3" t="str">
        <f t="shared" si="682"/>
        <v xml:space="preserve"> </v>
      </c>
      <c r="W1399" s="3" t="str">
        <f t="shared" si="683"/>
        <v xml:space="preserve"> </v>
      </c>
      <c r="X1399" s="3" t="str">
        <f t="shared" si="684"/>
        <v xml:space="preserve"> </v>
      </c>
      <c r="Y1399" s="3">
        <f t="shared" si="685"/>
        <v>0</v>
      </c>
      <c r="AA1399" s="16" t="str">
        <f t="shared" si="693"/>
        <v>UprStage</v>
      </c>
      <c r="AC1399" s="3">
        <f t="shared" si="694"/>
        <v>2.3982428571428556</v>
      </c>
      <c r="AD1399" s="3">
        <f t="shared" si="695"/>
        <v>19.801588161411491</v>
      </c>
      <c r="AE1399" s="3">
        <f t="shared" si="696"/>
        <v>2.4246571428571926</v>
      </c>
      <c r="AF1399" s="3">
        <f t="shared" si="698"/>
        <v>11.455876646353975</v>
      </c>
      <c r="AH1399" s="28">
        <f t="shared" si="699"/>
        <v>0.26300000000000001</v>
      </c>
      <c r="AI1399" s="28">
        <f t="shared" si="700"/>
        <v>2.5446900494077322E-4</v>
      </c>
      <c r="AJ1399" s="40">
        <f t="shared" si="697"/>
        <v>1.1455876646353974E-2</v>
      </c>
      <c r="AK1399" s="28"/>
      <c r="AM1399" s="14">
        <f>Rho_Coef0+Rho_Coef1*Solution!I1399+Rho_Coef2*Solution!I1399^2</f>
        <v>0.95028227223896888</v>
      </c>
      <c r="AO1399" s="3" t="str">
        <f t="shared" si="687"/>
        <v xml:space="preserve"> </v>
      </c>
      <c r="AP1399" s="3" t="str">
        <f t="shared" si="688"/>
        <v xml:space="preserve"> </v>
      </c>
      <c r="AQ1399" s="3" t="str">
        <f t="shared" si="689"/>
        <v xml:space="preserve"> </v>
      </c>
      <c r="AR1399" s="3" t="str">
        <f t="shared" si="690"/>
        <v xml:space="preserve"> </v>
      </c>
    </row>
    <row r="1400" spans="1:44">
      <c r="A1400" s="3">
        <f t="shared" si="691"/>
        <v>13.969999999999747</v>
      </c>
      <c r="B1400" s="3">
        <f t="shared" si="702"/>
        <v>0</v>
      </c>
      <c r="C1400" s="3">
        <f t="shared" si="703"/>
        <v>4.8229000000000486</v>
      </c>
      <c r="D1400" s="14">
        <f t="shared" si="692"/>
        <v>2.0717728164909056E-2</v>
      </c>
      <c r="E1400" s="14">
        <f t="shared" si="704"/>
        <v>-0.1123437727139672</v>
      </c>
      <c r="F1400" s="14">
        <f t="shared" si="705"/>
        <v>-9.162604454905815E-2</v>
      </c>
      <c r="G1400" s="3">
        <f t="shared" si="686"/>
        <v>-7.9981696187536802</v>
      </c>
      <c r="H1400" s="3">
        <f t="shared" si="706"/>
        <v>-22.601706082426439</v>
      </c>
      <c r="I1400" s="3">
        <f t="shared" si="707"/>
        <v>527.98834429689134</v>
      </c>
      <c r="P1400" s="3" t="str">
        <f t="shared" si="701"/>
        <v xml:space="preserve"> </v>
      </c>
      <c r="Q1400" s="3" t="str">
        <f t="shared" si="677"/>
        <v xml:space="preserve"> </v>
      </c>
      <c r="R1400" s="3" t="str">
        <f t="shared" si="678"/>
        <v xml:space="preserve"> </v>
      </c>
      <c r="S1400" s="3" t="str">
        <f t="shared" si="679"/>
        <v xml:space="preserve"> </v>
      </c>
      <c r="T1400" s="3" t="str">
        <f t="shared" si="680"/>
        <v xml:space="preserve"> </v>
      </c>
      <c r="U1400" s="3" t="str">
        <f t="shared" si="681"/>
        <v xml:space="preserve"> </v>
      </c>
      <c r="V1400" s="3" t="str">
        <f t="shared" si="682"/>
        <v xml:space="preserve"> </v>
      </c>
      <c r="W1400" s="3" t="str">
        <f t="shared" si="683"/>
        <v xml:space="preserve"> </v>
      </c>
      <c r="X1400" s="3" t="str">
        <f t="shared" si="684"/>
        <v xml:space="preserve"> </v>
      </c>
      <c r="Y1400" s="3">
        <f t="shared" si="685"/>
        <v>0</v>
      </c>
      <c r="AA1400" s="16" t="str">
        <f t="shared" si="693"/>
        <v>UprStage</v>
      </c>
      <c r="AC1400" s="3">
        <f t="shared" si="694"/>
        <v>2.3982428571428556</v>
      </c>
      <c r="AD1400" s="3">
        <f t="shared" si="695"/>
        <v>19.801588161411491</v>
      </c>
      <c r="AE1400" s="3">
        <f t="shared" si="696"/>
        <v>2.4246571428571926</v>
      </c>
      <c r="AF1400" s="3">
        <f t="shared" si="698"/>
        <v>11.455876646353975</v>
      </c>
      <c r="AH1400" s="28">
        <f t="shared" si="699"/>
        <v>0.26300000000000001</v>
      </c>
      <c r="AI1400" s="28">
        <f t="shared" si="700"/>
        <v>2.5446900494077322E-4</v>
      </c>
      <c r="AJ1400" s="40">
        <f t="shared" si="697"/>
        <v>1.1455876646353974E-2</v>
      </c>
      <c r="AK1400" s="28"/>
      <c r="AM1400" s="14">
        <f>Rho_Coef0+Rho_Coef1*Solution!I1400+Rho_Coef2*Solution!I1400^2</f>
        <v>0.95030310758248404</v>
      </c>
      <c r="AO1400" s="3" t="str">
        <f t="shared" si="687"/>
        <v xml:space="preserve"> </v>
      </c>
      <c r="AP1400" s="3" t="str">
        <f t="shared" si="688"/>
        <v xml:space="preserve"> </v>
      </c>
      <c r="AQ1400" s="3" t="str">
        <f t="shared" si="689"/>
        <v xml:space="preserve"> </v>
      </c>
      <c r="AR1400" s="3" t="str">
        <f t="shared" si="690"/>
        <v xml:space="preserve"> </v>
      </c>
    </row>
    <row r="1401" spans="1:44">
      <c r="A1401" s="3">
        <f t="shared" si="691"/>
        <v>13.979999999999746</v>
      </c>
      <c r="B1401" s="3">
        <f t="shared" si="702"/>
        <v>0</v>
      </c>
      <c r="C1401" s="3">
        <f t="shared" si="703"/>
        <v>4.8229000000000486</v>
      </c>
      <c r="D1401" s="14">
        <f t="shared" si="692"/>
        <v>2.0865074626766768E-2</v>
      </c>
      <c r="E1401" s="14">
        <f t="shared" si="704"/>
        <v>-0.1123437727139672</v>
      </c>
      <c r="F1401" s="14">
        <f t="shared" si="705"/>
        <v>-9.1478698087200438E-2</v>
      </c>
      <c r="G1401" s="3">
        <f t="shared" si="686"/>
        <v>-7.985307533519495</v>
      </c>
      <c r="H1401" s="3">
        <f t="shared" si="706"/>
        <v>-22.681687778613977</v>
      </c>
      <c r="I1401" s="3">
        <f t="shared" si="707"/>
        <v>527.76192797069041</v>
      </c>
      <c r="P1401" s="3" t="str">
        <f t="shared" si="701"/>
        <v xml:space="preserve"> </v>
      </c>
      <c r="Q1401" s="3" t="str">
        <f t="shared" si="677"/>
        <v xml:space="preserve"> </v>
      </c>
      <c r="R1401" s="3" t="str">
        <f t="shared" si="678"/>
        <v xml:space="preserve"> </v>
      </c>
      <c r="S1401" s="3" t="str">
        <f t="shared" si="679"/>
        <v xml:space="preserve"> </v>
      </c>
      <c r="T1401" s="3" t="str">
        <f t="shared" si="680"/>
        <v xml:space="preserve"> </v>
      </c>
      <c r="U1401" s="3" t="str">
        <f t="shared" si="681"/>
        <v xml:space="preserve"> </v>
      </c>
      <c r="V1401" s="3" t="str">
        <f t="shared" si="682"/>
        <v xml:space="preserve"> </v>
      </c>
      <c r="W1401" s="3" t="str">
        <f t="shared" si="683"/>
        <v xml:space="preserve"> </v>
      </c>
      <c r="X1401" s="3" t="str">
        <f t="shared" si="684"/>
        <v xml:space="preserve"> </v>
      </c>
      <c r="Y1401" s="3">
        <f t="shared" si="685"/>
        <v>0</v>
      </c>
      <c r="AA1401" s="16" t="str">
        <f t="shared" si="693"/>
        <v>UprStage</v>
      </c>
      <c r="AC1401" s="3">
        <f t="shared" si="694"/>
        <v>2.3982428571428556</v>
      </c>
      <c r="AD1401" s="3">
        <f t="shared" si="695"/>
        <v>19.801588161411491</v>
      </c>
      <c r="AE1401" s="3">
        <f t="shared" si="696"/>
        <v>2.4246571428571926</v>
      </c>
      <c r="AF1401" s="3">
        <f t="shared" si="698"/>
        <v>11.455876646353975</v>
      </c>
      <c r="AH1401" s="28">
        <f t="shared" si="699"/>
        <v>0.26300000000000001</v>
      </c>
      <c r="AI1401" s="28">
        <f t="shared" si="700"/>
        <v>2.5446900494077322E-4</v>
      </c>
      <c r="AJ1401" s="40">
        <f t="shared" si="697"/>
        <v>1.1455876646353974E-2</v>
      </c>
      <c r="AK1401" s="28"/>
      <c r="AM1401" s="14">
        <f>Rho_Coef0+Rho_Coef1*Solution!I1401+Rho_Coef2*Solution!I1401^2</f>
        <v>0.95032401719545179</v>
      </c>
      <c r="AO1401" s="3" t="str">
        <f t="shared" si="687"/>
        <v xml:space="preserve"> </v>
      </c>
      <c r="AP1401" s="3" t="str">
        <f t="shared" si="688"/>
        <v xml:space="preserve"> </v>
      </c>
      <c r="AQ1401" s="3" t="str">
        <f t="shared" si="689"/>
        <v xml:space="preserve"> </v>
      </c>
      <c r="AR1401" s="3" t="str">
        <f t="shared" si="690"/>
        <v xml:space="preserve"> </v>
      </c>
    </row>
    <row r="1402" spans="1:44">
      <c r="A1402" s="3">
        <f t="shared" si="691"/>
        <v>13.989999999999746</v>
      </c>
      <c r="B1402" s="3">
        <f t="shared" si="702"/>
        <v>0</v>
      </c>
      <c r="C1402" s="3">
        <f t="shared" si="703"/>
        <v>4.8229000000000486</v>
      </c>
      <c r="D1402" s="14">
        <f t="shared" si="692"/>
        <v>2.1012710601720278E-2</v>
      </c>
      <c r="E1402" s="14">
        <f t="shared" si="704"/>
        <v>-0.1123437727139672</v>
      </c>
      <c r="F1402" s="14">
        <f t="shared" si="705"/>
        <v>-9.1331062112246925E-2</v>
      </c>
      <c r="G1402" s="3">
        <f t="shared" si="686"/>
        <v>-7.9724201762694937</v>
      </c>
      <c r="H1402" s="3">
        <f t="shared" si="706"/>
        <v>-22.761540853949171</v>
      </c>
      <c r="I1402" s="3">
        <f t="shared" si="707"/>
        <v>527.53471247189543</v>
      </c>
      <c r="P1402" s="3" t="str">
        <f t="shared" si="701"/>
        <v xml:space="preserve"> </v>
      </c>
      <c r="Q1402" s="3" t="str">
        <f t="shared" si="677"/>
        <v xml:space="preserve"> </v>
      </c>
      <c r="R1402" s="3" t="str">
        <f t="shared" si="678"/>
        <v xml:space="preserve"> </v>
      </c>
      <c r="S1402" s="3" t="str">
        <f t="shared" si="679"/>
        <v xml:space="preserve"> </v>
      </c>
      <c r="T1402" s="3" t="str">
        <f t="shared" si="680"/>
        <v xml:space="preserve"> </v>
      </c>
      <c r="U1402" s="3" t="str">
        <f t="shared" si="681"/>
        <v xml:space="preserve"> </v>
      </c>
      <c r="V1402" s="3" t="str">
        <f t="shared" si="682"/>
        <v xml:space="preserve"> </v>
      </c>
      <c r="W1402" s="3" t="str">
        <f t="shared" si="683"/>
        <v xml:space="preserve"> </v>
      </c>
      <c r="X1402" s="3" t="str">
        <f t="shared" si="684"/>
        <v xml:space="preserve"> </v>
      </c>
      <c r="Y1402" s="3">
        <f t="shared" si="685"/>
        <v>0</v>
      </c>
      <c r="AA1402" s="16" t="str">
        <f t="shared" si="693"/>
        <v>UprStage</v>
      </c>
      <c r="AC1402" s="3">
        <f t="shared" si="694"/>
        <v>2.3982428571428556</v>
      </c>
      <c r="AD1402" s="3">
        <f t="shared" si="695"/>
        <v>19.801588161411491</v>
      </c>
      <c r="AE1402" s="3">
        <f t="shared" si="696"/>
        <v>2.4246571428571926</v>
      </c>
      <c r="AF1402" s="3">
        <f t="shared" si="698"/>
        <v>11.455876646353975</v>
      </c>
      <c r="AH1402" s="28">
        <f t="shared" si="699"/>
        <v>0.26300000000000001</v>
      </c>
      <c r="AI1402" s="28">
        <f t="shared" si="700"/>
        <v>2.5446900494077322E-4</v>
      </c>
      <c r="AJ1402" s="40">
        <f t="shared" si="697"/>
        <v>1.1455876646353974E-2</v>
      </c>
      <c r="AK1402" s="28"/>
      <c r="AM1402" s="14">
        <f>Rho_Coef0+Rho_Coef1*Solution!I1402+Rho_Coef2*Solution!I1402^2</f>
        <v>0.95034500096290608</v>
      </c>
      <c r="AO1402" s="3" t="str">
        <f t="shared" si="687"/>
        <v xml:space="preserve"> </v>
      </c>
      <c r="AP1402" s="3" t="str">
        <f t="shared" si="688"/>
        <v xml:space="preserve"> </v>
      </c>
      <c r="AQ1402" s="3" t="str">
        <f t="shared" si="689"/>
        <v xml:space="preserve"> </v>
      </c>
      <c r="AR1402" s="3" t="str">
        <f t="shared" si="690"/>
        <v xml:space="preserve"> </v>
      </c>
    </row>
    <row r="1403" spans="1:44">
      <c r="A1403" s="3">
        <f t="shared" si="691"/>
        <v>13.999999999999746</v>
      </c>
      <c r="B1403" s="3">
        <f t="shared" si="702"/>
        <v>0</v>
      </c>
      <c r="C1403" s="3">
        <f t="shared" si="703"/>
        <v>4.8229000000000486</v>
      </c>
      <c r="D1403" s="14">
        <f t="shared" si="692"/>
        <v>2.1160633172602483E-2</v>
      </c>
      <c r="E1403" s="14">
        <f t="shared" si="704"/>
        <v>-0.1123437727139672</v>
      </c>
      <c r="F1403" s="14">
        <f t="shared" si="705"/>
        <v>-9.1183139541364713E-2</v>
      </c>
      <c r="G1403" s="3">
        <f t="shared" si="686"/>
        <v>-7.9595078016474003</v>
      </c>
      <c r="H1403" s="3">
        <f t="shared" si="706"/>
        <v>-22.841265055711865</v>
      </c>
      <c r="I1403" s="3">
        <f t="shared" si="707"/>
        <v>527.30669908796585</v>
      </c>
      <c r="P1403" s="3" t="str">
        <f t="shared" si="701"/>
        <v xml:space="preserve"> </v>
      </c>
      <c r="Q1403" s="3" t="str">
        <f t="shared" si="677"/>
        <v xml:space="preserve"> </v>
      </c>
      <c r="R1403" s="3" t="str">
        <f t="shared" si="678"/>
        <v xml:space="preserve"> </v>
      </c>
      <c r="S1403" s="3" t="str">
        <f t="shared" si="679"/>
        <v xml:space="preserve"> </v>
      </c>
      <c r="T1403" s="3" t="str">
        <f t="shared" si="680"/>
        <v xml:space="preserve"> </v>
      </c>
      <c r="U1403" s="3" t="str">
        <f t="shared" si="681"/>
        <v xml:space="preserve"> </v>
      </c>
      <c r="V1403" s="3" t="str">
        <f t="shared" si="682"/>
        <v xml:space="preserve"> </v>
      </c>
      <c r="W1403" s="3" t="str">
        <f t="shared" si="683"/>
        <v xml:space="preserve"> </v>
      </c>
      <c r="X1403" s="3" t="str">
        <f t="shared" si="684"/>
        <v xml:space="preserve"> </v>
      </c>
      <c r="Y1403" s="3">
        <f t="shared" si="685"/>
        <v>0</v>
      </c>
      <c r="AA1403" s="16" t="str">
        <f t="shared" si="693"/>
        <v>UprStage</v>
      </c>
      <c r="AC1403" s="3">
        <f t="shared" si="694"/>
        <v>2.3982428571428556</v>
      </c>
      <c r="AD1403" s="3">
        <f t="shared" si="695"/>
        <v>19.801588161411491</v>
      </c>
      <c r="AE1403" s="3">
        <f t="shared" si="696"/>
        <v>2.4246571428571926</v>
      </c>
      <c r="AF1403" s="3">
        <f t="shared" si="698"/>
        <v>11.455876646353975</v>
      </c>
      <c r="AH1403" s="28">
        <f t="shared" si="699"/>
        <v>0.26300000000000001</v>
      </c>
      <c r="AI1403" s="28">
        <f t="shared" si="700"/>
        <v>2.5446900494077322E-4</v>
      </c>
      <c r="AJ1403" s="40">
        <f t="shared" si="697"/>
        <v>1.1455876646353974E-2</v>
      </c>
      <c r="AK1403" s="28"/>
      <c r="AM1403" s="14">
        <f>Rho_Coef0+Rho_Coef1*Solution!I1403+Rho_Coef2*Solution!I1403^2</f>
        <v>0.95036605876965119</v>
      </c>
      <c r="AO1403" s="3" t="str">
        <f t="shared" si="687"/>
        <v xml:space="preserve"> </v>
      </c>
      <c r="AP1403" s="3" t="str">
        <f t="shared" si="688"/>
        <v xml:space="preserve"> </v>
      </c>
      <c r="AQ1403" s="3" t="str">
        <f t="shared" si="689"/>
        <v xml:space="preserve"> </v>
      </c>
      <c r="AR1403" s="3" t="str">
        <f t="shared" si="690"/>
        <v xml:space="preserve"> </v>
      </c>
    </row>
    <row r="1404" spans="1:44">
      <c r="A1404" s="3">
        <f t="shared" si="691"/>
        <v>14.009999999999746</v>
      </c>
      <c r="B1404" s="3">
        <f t="shared" si="702"/>
        <v>0</v>
      </c>
      <c r="C1404" s="3">
        <f t="shared" si="703"/>
        <v>4.8229000000000486</v>
      </c>
      <c r="D1404" s="14">
        <f t="shared" si="692"/>
        <v>2.1308839424272249E-2</v>
      </c>
      <c r="E1404" s="14">
        <f t="shared" si="704"/>
        <v>-0.1123437727139672</v>
      </c>
      <c r="F1404" s="14">
        <f t="shared" si="705"/>
        <v>-9.1034933289694947E-2</v>
      </c>
      <c r="G1404" s="3">
        <f t="shared" si="686"/>
        <v>-7.9465706641200917</v>
      </c>
      <c r="H1404" s="3">
        <f t="shared" si="706"/>
        <v>-22.92086013372834</v>
      </c>
      <c r="I1404" s="3">
        <f t="shared" si="707"/>
        <v>527.07788910887552</v>
      </c>
      <c r="P1404" s="3" t="str">
        <f t="shared" si="701"/>
        <v xml:space="preserve"> </v>
      </c>
      <c r="Q1404" s="3" t="str">
        <f t="shared" si="677"/>
        <v xml:space="preserve"> </v>
      </c>
      <c r="R1404" s="3" t="str">
        <f t="shared" si="678"/>
        <v xml:space="preserve"> </v>
      </c>
      <c r="S1404" s="3" t="str">
        <f t="shared" si="679"/>
        <v xml:space="preserve"> </v>
      </c>
      <c r="T1404" s="3" t="str">
        <f t="shared" si="680"/>
        <v xml:space="preserve"> </v>
      </c>
      <c r="U1404" s="3" t="str">
        <f t="shared" si="681"/>
        <v xml:space="preserve"> </v>
      </c>
      <c r="V1404" s="3" t="str">
        <f t="shared" si="682"/>
        <v xml:space="preserve"> </v>
      </c>
      <c r="W1404" s="3" t="str">
        <f t="shared" si="683"/>
        <v xml:space="preserve"> </v>
      </c>
      <c r="X1404" s="3" t="str">
        <f t="shared" si="684"/>
        <v xml:space="preserve"> </v>
      </c>
      <c r="Y1404" s="3">
        <f t="shared" si="685"/>
        <v>0</v>
      </c>
      <c r="AA1404" s="16" t="str">
        <f t="shared" si="693"/>
        <v>UprStage</v>
      </c>
      <c r="AC1404" s="3">
        <f t="shared" si="694"/>
        <v>2.3982428571428556</v>
      </c>
      <c r="AD1404" s="3">
        <f t="shared" si="695"/>
        <v>19.801588161411491</v>
      </c>
      <c r="AE1404" s="3">
        <f t="shared" si="696"/>
        <v>2.4246571428571926</v>
      </c>
      <c r="AF1404" s="3">
        <f t="shared" si="698"/>
        <v>11.455876646353975</v>
      </c>
      <c r="AH1404" s="28">
        <f t="shared" si="699"/>
        <v>0.26300000000000001</v>
      </c>
      <c r="AI1404" s="28">
        <f t="shared" si="700"/>
        <v>2.5446900494077322E-4</v>
      </c>
      <c r="AJ1404" s="40">
        <f t="shared" si="697"/>
        <v>1.1455876646353974E-2</v>
      </c>
      <c r="AK1404" s="28"/>
      <c r="AM1404" s="14">
        <f>Rho_Coef0+Rho_Coef1*Solution!I1404+Rho_Coef2*Solution!I1404^2</f>
        <v>0.95038719050026443</v>
      </c>
      <c r="AO1404" s="3" t="str">
        <f t="shared" si="687"/>
        <v xml:space="preserve"> </v>
      </c>
      <c r="AP1404" s="3" t="str">
        <f t="shared" si="688"/>
        <v xml:space="preserve"> </v>
      </c>
      <c r="AQ1404" s="3" t="str">
        <f t="shared" si="689"/>
        <v xml:space="preserve"> </v>
      </c>
      <c r="AR1404" s="3" t="str">
        <f t="shared" si="690"/>
        <v xml:space="preserve"> </v>
      </c>
    </row>
    <row r="1405" spans="1:44">
      <c r="A1405" s="3">
        <f t="shared" si="691"/>
        <v>14.019999999999746</v>
      </c>
      <c r="B1405" s="3">
        <f t="shared" si="702"/>
        <v>0</v>
      </c>
      <c r="C1405" s="3">
        <f t="shared" si="703"/>
        <v>4.8229000000000486</v>
      </c>
      <c r="D1405" s="14">
        <f t="shared" si="692"/>
        <v>2.1457326443717048E-2</v>
      </c>
      <c r="E1405" s="14">
        <f t="shared" si="704"/>
        <v>-0.1123437727139672</v>
      </c>
      <c r="F1405" s="14">
        <f t="shared" si="705"/>
        <v>-9.0886446270250151E-2</v>
      </c>
      <c r="G1405" s="3">
        <f t="shared" si="686"/>
        <v>-7.9336090179686334</v>
      </c>
      <c r="H1405" s="3">
        <f t="shared" si="706"/>
        <v>-23.000325840369541</v>
      </c>
      <c r="I1405" s="3">
        <f t="shared" si="707"/>
        <v>526.84828382708736</v>
      </c>
      <c r="P1405" s="3" t="str">
        <f t="shared" si="701"/>
        <v xml:space="preserve"> </v>
      </c>
      <c r="Q1405" s="3" t="str">
        <f t="shared" si="677"/>
        <v xml:space="preserve"> </v>
      </c>
      <c r="R1405" s="3" t="str">
        <f t="shared" si="678"/>
        <v xml:space="preserve"> </v>
      </c>
      <c r="S1405" s="3" t="str">
        <f t="shared" si="679"/>
        <v xml:space="preserve"> </v>
      </c>
      <c r="T1405" s="3" t="str">
        <f t="shared" si="680"/>
        <v xml:space="preserve"> </v>
      </c>
      <c r="U1405" s="3" t="str">
        <f t="shared" si="681"/>
        <v xml:space="preserve"> </v>
      </c>
      <c r="V1405" s="3" t="str">
        <f t="shared" si="682"/>
        <v xml:space="preserve"> </v>
      </c>
      <c r="W1405" s="3" t="str">
        <f t="shared" si="683"/>
        <v xml:space="preserve"> </v>
      </c>
      <c r="X1405" s="3" t="str">
        <f t="shared" si="684"/>
        <v xml:space="preserve"> </v>
      </c>
      <c r="Y1405" s="3">
        <f t="shared" si="685"/>
        <v>0</v>
      </c>
      <c r="AA1405" s="16" t="str">
        <f t="shared" si="693"/>
        <v>UprStage</v>
      </c>
      <c r="AC1405" s="3">
        <f t="shared" si="694"/>
        <v>2.3982428571428556</v>
      </c>
      <c r="AD1405" s="3">
        <f t="shared" si="695"/>
        <v>19.801588161411491</v>
      </c>
      <c r="AE1405" s="3">
        <f t="shared" si="696"/>
        <v>2.4246571428571926</v>
      </c>
      <c r="AF1405" s="3">
        <f t="shared" si="698"/>
        <v>11.455876646353975</v>
      </c>
      <c r="AH1405" s="28">
        <f t="shared" si="699"/>
        <v>0.26300000000000001</v>
      </c>
      <c r="AI1405" s="28">
        <f t="shared" si="700"/>
        <v>2.5446900494077322E-4</v>
      </c>
      <c r="AJ1405" s="40">
        <f t="shared" si="697"/>
        <v>1.1455876646353974E-2</v>
      </c>
      <c r="AK1405" s="28"/>
      <c r="AM1405" s="14">
        <f>Rho_Coef0+Rho_Coef1*Solution!I1405+Rho_Coef2*Solution!I1405^2</f>
        <v>0.95040839603909821</v>
      </c>
      <c r="AO1405" s="3" t="str">
        <f t="shared" si="687"/>
        <v xml:space="preserve"> </v>
      </c>
      <c r="AP1405" s="3" t="str">
        <f t="shared" si="688"/>
        <v xml:space="preserve"> </v>
      </c>
      <c r="AQ1405" s="3" t="str">
        <f t="shared" si="689"/>
        <v xml:space="preserve"> </v>
      </c>
      <c r="AR1405" s="3" t="str">
        <f t="shared" si="690"/>
        <v xml:space="preserve"> </v>
      </c>
    </row>
    <row r="1406" spans="1:44">
      <c r="A1406" s="3">
        <f t="shared" si="691"/>
        <v>14.029999999999745</v>
      </c>
      <c r="B1406" s="3">
        <f t="shared" si="702"/>
        <v>0</v>
      </c>
      <c r="C1406" s="3">
        <f t="shared" si="703"/>
        <v>4.8229000000000486</v>
      </c>
      <c r="D1406" s="14">
        <f t="shared" si="692"/>
        <v>2.1606091320155129E-2</v>
      </c>
      <c r="E1406" s="14">
        <f t="shared" si="704"/>
        <v>-0.1123437727139672</v>
      </c>
      <c r="F1406" s="14">
        <f t="shared" si="705"/>
        <v>-9.0737681393812067E-2</v>
      </c>
      <c r="G1406" s="3">
        <f t="shared" si="686"/>
        <v>-7.9206231172793631</v>
      </c>
      <c r="H1406" s="3">
        <f t="shared" si="706"/>
        <v>-23.079661930549229</v>
      </c>
      <c r="I1406" s="3">
        <f t="shared" si="707"/>
        <v>526.61788453752774</v>
      </c>
      <c r="P1406" s="3" t="str">
        <f t="shared" si="701"/>
        <v xml:space="preserve"> </v>
      </c>
      <c r="Q1406" s="3" t="str">
        <f t="shared" si="677"/>
        <v xml:space="preserve"> </v>
      </c>
      <c r="R1406" s="3" t="str">
        <f t="shared" si="678"/>
        <v xml:space="preserve"> </v>
      </c>
      <c r="S1406" s="3" t="str">
        <f t="shared" si="679"/>
        <v xml:space="preserve"> </v>
      </c>
      <c r="T1406" s="3" t="str">
        <f t="shared" si="680"/>
        <v xml:space="preserve"> </v>
      </c>
      <c r="U1406" s="3" t="str">
        <f t="shared" si="681"/>
        <v xml:space="preserve"> </v>
      </c>
      <c r="V1406" s="3" t="str">
        <f t="shared" si="682"/>
        <v xml:space="preserve"> </v>
      </c>
      <c r="W1406" s="3" t="str">
        <f t="shared" si="683"/>
        <v xml:space="preserve"> </v>
      </c>
      <c r="X1406" s="3" t="str">
        <f t="shared" si="684"/>
        <v xml:space="preserve"> </v>
      </c>
      <c r="Y1406" s="3">
        <f t="shared" si="685"/>
        <v>0</v>
      </c>
      <c r="AA1406" s="16" t="str">
        <f t="shared" si="693"/>
        <v>UprStage</v>
      </c>
      <c r="AC1406" s="3">
        <f t="shared" si="694"/>
        <v>2.3982428571428556</v>
      </c>
      <c r="AD1406" s="3">
        <f t="shared" si="695"/>
        <v>19.801588161411491</v>
      </c>
      <c r="AE1406" s="3">
        <f t="shared" si="696"/>
        <v>2.4246571428571926</v>
      </c>
      <c r="AF1406" s="3">
        <f t="shared" si="698"/>
        <v>11.455876646353975</v>
      </c>
      <c r="AH1406" s="28">
        <f t="shared" si="699"/>
        <v>0.26300000000000001</v>
      </c>
      <c r="AI1406" s="28">
        <f t="shared" si="700"/>
        <v>2.5446900494077322E-4</v>
      </c>
      <c r="AJ1406" s="40">
        <f t="shared" si="697"/>
        <v>1.1455876646353974E-2</v>
      </c>
      <c r="AK1406" s="28"/>
      <c r="AM1406" s="14">
        <f>Rho_Coef0+Rho_Coef1*Solution!I1406+Rho_Coef2*Solution!I1406^2</f>
        <v>0.95042967527028188</v>
      </c>
      <c r="AO1406" s="3" t="str">
        <f t="shared" si="687"/>
        <v xml:space="preserve"> </v>
      </c>
      <c r="AP1406" s="3" t="str">
        <f t="shared" si="688"/>
        <v xml:space="preserve"> </v>
      </c>
      <c r="AQ1406" s="3" t="str">
        <f t="shared" si="689"/>
        <v xml:space="preserve"> </v>
      </c>
      <c r="AR1406" s="3" t="str">
        <f t="shared" si="690"/>
        <v xml:space="preserve"> </v>
      </c>
    </row>
    <row r="1407" spans="1:44">
      <c r="A1407" s="3">
        <f t="shared" si="691"/>
        <v>14.039999999999745</v>
      </c>
      <c r="B1407" s="3">
        <f t="shared" si="702"/>
        <v>0</v>
      </c>
      <c r="C1407" s="3">
        <f t="shared" si="703"/>
        <v>4.8229000000000486</v>
      </c>
      <c r="D1407" s="14">
        <f t="shared" si="692"/>
        <v>2.1755131145137066E-2</v>
      </c>
      <c r="E1407" s="14">
        <f t="shared" si="704"/>
        <v>-0.1123437727139672</v>
      </c>
      <c r="F1407" s="14">
        <f t="shared" si="705"/>
        <v>-9.0588641568830133E-2</v>
      </c>
      <c r="G1407" s="3">
        <f t="shared" si="686"/>
        <v>-7.9076132159350276</v>
      </c>
      <c r="H1407" s="3">
        <f t="shared" si="706"/>
        <v>-23.158868161722022</v>
      </c>
      <c r="I1407" s="3">
        <f t="shared" si="707"/>
        <v>526.38669253756143</v>
      </c>
      <c r="P1407" s="3" t="str">
        <f t="shared" si="701"/>
        <v xml:space="preserve"> </v>
      </c>
      <c r="Q1407" s="3" t="str">
        <f t="shared" si="677"/>
        <v xml:space="preserve"> </v>
      </c>
      <c r="R1407" s="3" t="str">
        <f t="shared" si="678"/>
        <v xml:space="preserve"> </v>
      </c>
      <c r="S1407" s="3" t="str">
        <f t="shared" si="679"/>
        <v xml:space="preserve"> </v>
      </c>
      <c r="T1407" s="3" t="str">
        <f t="shared" si="680"/>
        <v xml:space="preserve"> </v>
      </c>
      <c r="U1407" s="3" t="str">
        <f t="shared" si="681"/>
        <v xml:space="preserve"> </v>
      </c>
      <c r="V1407" s="3" t="str">
        <f t="shared" si="682"/>
        <v xml:space="preserve"> </v>
      </c>
      <c r="W1407" s="3" t="str">
        <f t="shared" si="683"/>
        <v xml:space="preserve"> </v>
      </c>
      <c r="X1407" s="3" t="str">
        <f t="shared" si="684"/>
        <v xml:space="preserve"> </v>
      </c>
      <c r="Y1407" s="3">
        <f t="shared" si="685"/>
        <v>0</v>
      </c>
      <c r="AA1407" s="16" t="str">
        <f t="shared" si="693"/>
        <v>UprStage</v>
      </c>
      <c r="AC1407" s="3">
        <f t="shared" si="694"/>
        <v>2.3982428571428556</v>
      </c>
      <c r="AD1407" s="3">
        <f t="shared" si="695"/>
        <v>19.801588161411491</v>
      </c>
      <c r="AE1407" s="3">
        <f t="shared" si="696"/>
        <v>2.4246571428571926</v>
      </c>
      <c r="AF1407" s="3">
        <f t="shared" si="698"/>
        <v>11.455876646353975</v>
      </c>
      <c r="AH1407" s="28">
        <f t="shared" si="699"/>
        <v>0.26300000000000001</v>
      </c>
      <c r="AI1407" s="28">
        <f t="shared" si="700"/>
        <v>2.5446900494077322E-4</v>
      </c>
      <c r="AJ1407" s="40">
        <f t="shared" si="697"/>
        <v>1.1455876646353974E-2</v>
      </c>
      <c r="AK1407" s="28"/>
      <c r="AM1407" s="14">
        <f>Rho_Coef0+Rho_Coef1*Solution!I1407+Rho_Coef2*Solution!I1407^2</f>
        <v>0.95045102807772486</v>
      </c>
      <c r="AO1407" s="3" t="str">
        <f t="shared" si="687"/>
        <v xml:space="preserve"> </v>
      </c>
      <c r="AP1407" s="3" t="str">
        <f t="shared" si="688"/>
        <v xml:space="preserve"> </v>
      </c>
      <c r="AQ1407" s="3" t="str">
        <f t="shared" si="689"/>
        <v xml:space="preserve"> </v>
      </c>
      <c r="AR1407" s="3" t="str">
        <f t="shared" si="690"/>
        <v xml:space="preserve"> </v>
      </c>
    </row>
    <row r="1408" spans="1:44">
      <c r="A1408" s="3">
        <f t="shared" si="691"/>
        <v>14.049999999999745</v>
      </c>
      <c r="B1408" s="3">
        <f t="shared" si="702"/>
        <v>0</v>
      </c>
      <c r="C1408" s="3">
        <f t="shared" si="703"/>
        <v>4.8229000000000486</v>
      </c>
      <c r="D1408" s="14">
        <f t="shared" si="692"/>
        <v>2.1904443012646768E-2</v>
      </c>
      <c r="E1408" s="14">
        <f t="shared" si="704"/>
        <v>-0.1123437727139672</v>
      </c>
      <c r="F1408" s="14">
        <f t="shared" si="705"/>
        <v>-9.0439329701320431E-2</v>
      </c>
      <c r="G1408" s="3">
        <f t="shared" si="686"/>
        <v>-7.8945795676059651</v>
      </c>
      <c r="H1408" s="3">
        <f t="shared" si="706"/>
        <v>-23.237944293881373</v>
      </c>
      <c r="I1408" s="3">
        <f t="shared" si="707"/>
        <v>526.15470912696583</v>
      </c>
      <c r="P1408" s="3" t="str">
        <f t="shared" si="701"/>
        <v xml:space="preserve"> </v>
      </c>
      <c r="Q1408" s="3" t="str">
        <f t="shared" si="677"/>
        <v xml:space="preserve"> </v>
      </c>
      <c r="R1408" s="3" t="str">
        <f t="shared" si="678"/>
        <v xml:space="preserve"> </v>
      </c>
      <c r="S1408" s="3" t="str">
        <f t="shared" si="679"/>
        <v xml:space="preserve"> </v>
      </c>
      <c r="T1408" s="3" t="str">
        <f t="shared" si="680"/>
        <v xml:space="preserve"> </v>
      </c>
      <c r="U1408" s="3" t="str">
        <f t="shared" si="681"/>
        <v xml:space="preserve"> </v>
      </c>
      <c r="V1408" s="3" t="str">
        <f t="shared" si="682"/>
        <v xml:space="preserve"> </v>
      </c>
      <c r="W1408" s="3" t="str">
        <f t="shared" si="683"/>
        <v xml:space="preserve"> </v>
      </c>
      <c r="X1408" s="3" t="str">
        <f t="shared" si="684"/>
        <v xml:space="preserve"> </v>
      </c>
      <c r="Y1408" s="3">
        <f t="shared" si="685"/>
        <v>0</v>
      </c>
      <c r="AA1408" s="16" t="str">
        <f t="shared" si="693"/>
        <v>UprStage</v>
      </c>
      <c r="AC1408" s="3">
        <f t="shared" si="694"/>
        <v>2.3982428571428556</v>
      </c>
      <c r="AD1408" s="3">
        <f t="shared" si="695"/>
        <v>19.801588161411491</v>
      </c>
      <c r="AE1408" s="3">
        <f t="shared" si="696"/>
        <v>2.4246571428571926</v>
      </c>
      <c r="AF1408" s="3">
        <f t="shared" si="698"/>
        <v>11.455876646353975</v>
      </c>
      <c r="AH1408" s="28">
        <f t="shared" si="699"/>
        <v>0.26300000000000001</v>
      </c>
      <c r="AI1408" s="28">
        <f t="shared" si="700"/>
        <v>2.5446900494077322E-4</v>
      </c>
      <c r="AJ1408" s="40">
        <f t="shared" si="697"/>
        <v>1.1455876646353974E-2</v>
      </c>
      <c r="AK1408" s="28"/>
      <c r="AM1408" s="14">
        <f>Rho_Coef0+Rho_Coef1*Solution!I1408+Rho_Coef2*Solution!I1408^2</f>
        <v>0.95047245434511807</v>
      </c>
      <c r="AO1408" s="3" t="str">
        <f t="shared" si="687"/>
        <v xml:space="preserve"> </v>
      </c>
      <c r="AP1408" s="3" t="str">
        <f t="shared" si="688"/>
        <v xml:space="preserve"> </v>
      </c>
      <c r="AQ1408" s="3" t="str">
        <f t="shared" si="689"/>
        <v xml:space="preserve"> </v>
      </c>
      <c r="AR1408" s="3" t="str">
        <f t="shared" si="690"/>
        <v xml:space="preserve"> </v>
      </c>
    </row>
    <row r="1409" spans="1:44">
      <c r="A1409" s="3">
        <f t="shared" si="691"/>
        <v>14.059999999999745</v>
      </c>
      <c r="B1409" s="3">
        <f t="shared" si="702"/>
        <v>0</v>
      </c>
      <c r="C1409" s="3">
        <f t="shared" si="703"/>
        <v>4.8229000000000486</v>
      </c>
      <c r="D1409" s="14">
        <f t="shared" si="692"/>
        <v>2.2054024019201913E-2</v>
      </c>
      <c r="E1409" s="14">
        <f t="shared" si="704"/>
        <v>-0.1123437727139672</v>
      </c>
      <c r="F1409" s="14">
        <f t="shared" si="705"/>
        <v>-9.028974869476529E-2</v>
      </c>
      <c r="G1409" s="3">
        <f t="shared" si="686"/>
        <v>-7.8815224257413359</v>
      </c>
      <c r="H1409" s="3">
        <f t="shared" si="706"/>
        <v>-23.316890089557432</v>
      </c>
      <c r="I1409" s="3">
        <f t="shared" si="707"/>
        <v>525.92193560790565</v>
      </c>
      <c r="P1409" s="3" t="str">
        <f t="shared" si="701"/>
        <v xml:space="preserve"> </v>
      </c>
      <c r="Q1409" s="3" t="str">
        <f t="shared" si="677"/>
        <v xml:space="preserve"> </v>
      </c>
      <c r="R1409" s="3" t="str">
        <f t="shared" si="678"/>
        <v xml:space="preserve"> </v>
      </c>
      <c r="S1409" s="3" t="str">
        <f t="shared" si="679"/>
        <v xml:space="preserve"> </v>
      </c>
      <c r="T1409" s="3" t="str">
        <f t="shared" si="680"/>
        <v xml:space="preserve"> </v>
      </c>
      <c r="U1409" s="3" t="str">
        <f t="shared" si="681"/>
        <v xml:space="preserve"> </v>
      </c>
      <c r="V1409" s="3" t="str">
        <f t="shared" si="682"/>
        <v xml:space="preserve"> </v>
      </c>
      <c r="W1409" s="3" t="str">
        <f t="shared" si="683"/>
        <v xml:space="preserve"> </v>
      </c>
      <c r="X1409" s="3" t="str">
        <f t="shared" si="684"/>
        <v xml:space="preserve"> </v>
      </c>
      <c r="Y1409" s="3">
        <f t="shared" si="685"/>
        <v>0</v>
      </c>
      <c r="AA1409" s="16" t="str">
        <f t="shared" si="693"/>
        <v>UprStage</v>
      </c>
      <c r="AC1409" s="3">
        <f t="shared" si="694"/>
        <v>2.3982428571428556</v>
      </c>
      <c r="AD1409" s="3">
        <f t="shared" si="695"/>
        <v>19.801588161411491</v>
      </c>
      <c r="AE1409" s="3">
        <f t="shared" si="696"/>
        <v>2.4246571428571926</v>
      </c>
      <c r="AF1409" s="3">
        <f t="shared" si="698"/>
        <v>11.455876646353975</v>
      </c>
      <c r="AH1409" s="28">
        <f t="shared" si="699"/>
        <v>0.26300000000000001</v>
      </c>
      <c r="AI1409" s="28">
        <f t="shared" si="700"/>
        <v>2.5446900494077322E-4</v>
      </c>
      <c r="AJ1409" s="40">
        <f t="shared" si="697"/>
        <v>1.1455876646353974E-2</v>
      </c>
      <c r="AK1409" s="28"/>
      <c r="AM1409" s="14">
        <f>Rho_Coef0+Rho_Coef1*Solution!I1409+Rho_Coef2*Solution!I1409^2</f>
        <v>0.95049395395593639</v>
      </c>
      <c r="AO1409" s="3" t="str">
        <f t="shared" si="687"/>
        <v xml:space="preserve"> </v>
      </c>
      <c r="AP1409" s="3" t="str">
        <f t="shared" si="688"/>
        <v xml:space="preserve"> </v>
      </c>
      <c r="AQ1409" s="3" t="str">
        <f t="shared" si="689"/>
        <v xml:space="preserve"> </v>
      </c>
      <c r="AR1409" s="3" t="str">
        <f t="shared" si="690"/>
        <v xml:space="preserve"> </v>
      </c>
    </row>
    <row r="1410" spans="1:44">
      <c r="A1410" s="3">
        <f t="shared" si="691"/>
        <v>14.069999999999744</v>
      </c>
      <c r="B1410" s="3">
        <f t="shared" si="702"/>
        <v>0</v>
      </c>
      <c r="C1410" s="3">
        <f t="shared" si="703"/>
        <v>4.8229000000000486</v>
      </c>
      <c r="D1410" s="14">
        <f t="shared" si="692"/>
        <v>2.2203871263953769E-2</v>
      </c>
      <c r="E1410" s="14">
        <f t="shared" si="704"/>
        <v>-0.1123437727139672</v>
      </c>
      <c r="F1410" s="14">
        <f t="shared" si="705"/>
        <v>-9.0139901450013438E-2</v>
      </c>
      <c r="G1410" s="3">
        <f t="shared" si="686"/>
        <v>-7.8684420435604094</v>
      </c>
      <c r="H1410" s="3">
        <f t="shared" si="706"/>
        <v>-23.395705313814847</v>
      </c>
      <c r="I1410" s="3">
        <f t="shared" si="707"/>
        <v>525.68837328490793</v>
      </c>
      <c r="P1410" s="3" t="str">
        <f t="shared" si="701"/>
        <v xml:space="preserve"> </v>
      </c>
      <c r="Q1410" s="3" t="str">
        <f t="shared" ref="Q1410:Q1473" si="708">IF(($A1410&gt;$L$4)*AND($A1410&lt;=$L$5),$M$4+($A1410-$L$4)*$N$4," ")</f>
        <v xml:space="preserve"> </v>
      </c>
      <c r="R1410" s="3" t="str">
        <f t="shared" ref="R1410:R1473" si="709">IF(($A1410&gt;$L$5)*AND($A1410&lt;=$L$6),$M$5+($A1410-$L$5)*$N$5," ")</f>
        <v xml:space="preserve"> </v>
      </c>
      <c r="S1410" s="3" t="str">
        <f t="shared" ref="S1410:S1473" si="710">IF(($A1410&gt;$L$6)*AND($A1410&lt;=$L$7),$M$6+($A1410-$L$6)*$N$6," ")</f>
        <v xml:space="preserve"> </v>
      </c>
      <c r="T1410" s="3" t="str">
        <f t="shared" ref="T1410:T1473" si="711">IF(($A1410&gt;$L$7)*AND($A1410&lt;=$L$9),0," ")</f>
        <v xml:space="preserve"> </v>
      </c>
      <c r="U1410" s="3" t="str">
        <f t="shared" ref="U1410:U1473" si="712">IF(($A1410&gt;$L$9)*AND($A1410&lt;=$L$10),$M$9+($A1410-$L$9)*$N$9," ")</f>
        <v xml:space="preserve"> </v>
      </c>
      <c r="V1410" s="3" t="str">
        <f t="shared" ref="V1410:V1473" si="713">IF(($A1410&gt;$L$10)*AND($A1410&lt;=$L$11),$M$10+($A1410-$L$10)*$N$10," ")</f>
        <v xml:space="preserve"> </v>
      </c>
      <c r="W1410" s="3" t="str">
        <f t="shared" ref="W1410:W1473" si="714">IF(($A1410&gt;$L$11)*AND($A1410&lt;=$L$12),$M$11+($A1410-$L$11)*$N$11," ")</f>
        <v xml:space="preserve"> </v>
      </c>
      <c r="X1410" s="3" t="str">
        <f t="shared" ref="X1410:X1473" si="715">IF(($A1410&gt;$L$12)*AND($A1410&lt;=$L$13),$M$12+($A1410-$L$12)*$N$12," ")</f>
        <v xml:space="preserve"> </v>
      </c>
      <c r="Y1410" s="3">
        <f t="shared" ref="Y1410:Y1473" si="716">IF(($A1410&gt;$L$13),0," ")</f>
        <v>0</v>
      </c>
      <c r="AA1410" s="16" t="str">
        <f t="shared" si="693"/>
        <v>UprStage</v>
      </c>
      <c r="AC1410" s="3">
        <f t="shared" si="694"/>
        <v>2.3982428571428556</v>
      </c>
      <c r="AD1410" s="3">
        <f t="shared" si="695"/>
        <v>19.801588161411491</v>
      </c>
      <c r="AE1410" s="3">
        <f t="shared" si="696"/>
        <v>2.4246571428571926</v>
      </c>
      <c r="AF1410" s="3">
        <f t="shared" si="698"/>
        <v>11.455876646353975</v>
      </c>
      <c r="AH1410" s="28">
        <f t="shared" si="699"/>
        <v>0.26300000000000001</v>
      </c>
      <c r="AI1410" s="28">
        <f t="shared" si="700"/>
        <v>2.5446900494077322E-4</v>
      </c>
      <c r="AJ1410" s="40">
        <f t="shared" si="697"/>
        <v>1.1455876646353974E-2</v>
      </c>
      <c r="AK1410" s="28"/>
      <c r="AM1410" s="14">
        <f>Rho_Coef0+Rho_Coef1*Solution!I1410+Rho_Coef2*Solution!I1410^2</f>
        <v>0.95051552679344153</v>
      </c>
      <c r="AO1410" s="3" t="str">
        <f t="shared" si="687"/>
        <v xml:space="preserve"> </v>
      </c>
      <c r="AP1410" s="3" t="str">
        <f t="shared" si="688"/>
        <v xml:space="preserve"> </v>
      </c>
      <c r="AQ1410" s="3" t="str">
        <f t="shared" si="689"/>
        <v xml:space="preserve"> </v>
      </c>
      <c r="AR1410" s="3" t="str">
        <f t="shared" si="690"/>
        <v xml:space="preserve"> </v>
      </c>
    </row>
    <row r="1411" spans="1:44">
      <c r="A1411" s="3">
        <f t="shared" si="691"/>
        <v>14.079999999999744</v>
      </c>
      <c r="B1411" s="3">
        <f t="shared" si="702"/>
        <v>0</v>
      </c>
      <c r="C1411" s="3">
        <f t="shared" si="703"/>
        <v>4.8229000000000486</v>
      </c>
      <c r="D1411" s="14">
        <f t="shared" si="692"/>
        <v>2.2353981848786467E-2</v>
      </c>
      <c r="E1411" s="14">
        <f t="shared" si="704"/>
        <v>-0.1123437727139672</v>
      </c>
      <c r="F1411" s="14">
        <f t="shared" si="705"/>
        <v>-8.9989790865180733E-2</v>
      </c>
      <c r="G1411" s="3">
        <f t="shared" ref="G1411:G1474" si="717">F1411/AJ1411</f>
        <v>-7.8553386740439022</v>
      </c>
      <c r="H1411" s="3">
        <f t="shared" si="706"/>
        <v>-23.474389734250451</v>
      </c>
      <c r="I1411" s="3">
        <f t="shared" si="707"/>
        <v>525.45402346483604</v>
      </c>
      <c r="P1411" s="3" t="str">
        <f t="shared" si="701"/>
        <v xml:space="preserve"> </v>
      </c>
      <c r="Q1411" s="3" t="str">
        <f t="shared" si="708"/>
        <v xml:space="preserve"> </v>
      </c>
      <c r="R1411" s="3" t="str">
        <f t="shared" si="709"/>
        <v xml:space="preserve"> </v>
      </c>
      <c r="S1411" s="3" t="str">
        <f t="shared" si="710"/>
        <v xml:space="preserve"> </v>
      </c>
      <c r="T1411" s="3" t="str">
        <f t="shared" si="711"/>
        <v xml:space="preserve"> </v>
      </c>
      <c r="U1411" s="3" t="str">
        <f t="shared" si="712"/>
        <v xml:space="preserve"> </v>
      </c>
      <c r="V1411" s="3" t="str">
        <f t="shared" si="713"/>
        <v xml:space="preserve"> </v>
      </c>
      <c r="W1411" s="3" t="str">
        <f t="shared" si="714"/>
        <v xml:space="preserve"> </v>
      </c>
      <c r="X1411" s="3" t="str">
        <f t="shared" si="715"/>
        <v xml:space="preserve"> </v>
      </c>
      <c r="Y1411" s="3">
        <f t="shared" si="716"/>
        <v>0</v>
      </c>
      <c r="AA1411" s="16" t="str">
        <f t="shared" si="693"/>
        <v>UprStage</v>
      </c>
      <c r="AC1411" s="3">
        <f t="shared" si="694"/>
        <v>2.3982428571428556</v>
      </c>
      <c r="AD1411" s="3">
        <f t="shared" si="695"/>
        <v>19.801588161411491</v>
      </c>
      <c r="AE1411" s="3">
        <f t="shared" si="696"/>
        <v>2.4246571428571926</v>
      </c>
      <c r="AF1411" s="3">
        <f t="shared" si="698"/>
        <v>11.455876646353975</v>
      </c>
      <c r="AH1411" s="28">
        <f t="shared" si="699"/>
        <v>0.26300000000000001</v>
      </c>
      <c r="AI1411" s="28">
        <f t="shared" si="700"/>
        <v>2.5446900494077322E-4</v>
      </c>
      <c r="AJ1411" s="40">
        <f t="shared" si="697"/>
        <v>1.1455876646353974E-2</v>
      </c>
      <c r="AK1411" s="28"/>
      <c r="AM1411" s="14">
        <f>Rho_Coef0+Rho_Coef1*Solution!I1411+Rho_Coef2*Solution!I1411^2</f>
        <v>0.9505371727406835</v>
      </c>
      <c r="AO1411" s="3" t="str">
        <f t="shared" ref="AO1411:AO1474" si="718">IF(ABS($A1411-$L$7)&lt;0.5*DeltaT,$H1411," ")</f>
        <v xml:space="preserve"> </v>
      </c>
      <c r="AP1411" s="3" t="str">
        <f t="shared" ref="AP1411:AP1474" si="719">IF(ABS($A1411-$L$7)&lt;0.5*DeltaT,$I1411," ")</f>
        <v xml:space="preserve"> </v>
      </c>
      <c r="AQ1411" s="3" t="str">
        <f t="shared" ref="AQ1411:AQ1474" si="720">IF(ABS($A1411-$L$9)&lt;0.5*DeltaT,$H1411," ")</f>
        <v xml:space="preserve"> </v>
      </c>
      <c r="AR1411" s="3" t="str">
        <f t="shared" ref="AR1411:AR1474" si="721">IF(ABS($A1411-$L$9)&lt;0.5*DeltaT,$I1411," ")</f>
        <v xml:space="preserve"> </v>
      </c>
    </row>
    <row r="1412" spans="1:44">
      <c r="A1412" s="3">
        <f t="shared" ref="A1412:A1475" si="722">A1411+DeltaT</f>
        <v>14.089999999999744</v>
      </c>
      <c r="B1412" s="3">
        <f t="shared" si="702"/>
        <v>0</v>
      </c>
      <c r="C1412" s="3">
        <f t="shared" si="703"/>
        <v>4.8229000000000486</v>
      </c>
      <c r="D1412" s="14">
        <f t="shared" ref="D1412:D1475" si="723">-SIGN(H1412)*(0.5*(Rho*AM1411)*H1412^2*AH1412*AI1412)</f>
        <v>2.2504352878415724E-2</v>
      </c>
      <c r="E1412" s="14">
        <f t="shared" si="704"/>
        <v>-0.1123437727139672</v>
      </c>
      <c r="F1412" s="14">
        <f t="shared" si="705"/>
        <v>-8.9839419835551479E-2</v>
      </c>
      <c r="G1412" s="3">
        <f t="shared" si="717"/>
        <v>-7.8422125699253566</v>
      </c>
      <c r="H1412" s="3">
        <f t="shared" si="706"/>
        <v>-23.552943120990889</v>
      </c>
      <c r="I1412" s="3">
        <f t="shared" si="707"/>
        <v>525.2188874568651</v>
      </c>
      <c r="P1412" s="3" t="str">
        <f t="shared" si="701"/>
        <v xml:space="preserve"> </v>
      </c>
      <c r="Q1412" s="3" t="str">
        <f t="shared" si="708"/>
        <v xml:space="preserve"> </v>
      </c>
      <c r="R1412" s="3" t="str">
        <f t="shared" si="709"/>
        <v xml:space="preserve"> </v>
      </c>
      <c r="S1412" s="3" t="str">
        <f t="shared" si="710"/>
        <v xml:space="preserve"> </v>
      </c>
      <c r="T1412" s="3" t="str">
        <f t="shared" si="711"/>
        <v xml:space="preserve"> </v>
      </c>
      <c r="U1412" s="3" t="str">
        <f t="shared" si="712"/>
        <v xml:space="preserve"> </v>
      </c>
      <c r="V1412" s="3" t="str">
        <f t="shared" si="713"/>
        <v xml:space="preserve"> </v>
      </c>
      <c r="W1412" s="3" t="str">
        <f t="shared" si="714"/>
        <v xml:space="preserve"> </v>
      </c>
      <c r="X1412" s="3" t="str">
        <f t="shared" si="715"/>
        <v xml:space="preserve"> </v>
      </c>
      <c r="Y1412" s="3">
        <f t="shared" si="716"/>
        <v>0</v>
      </c>
      <c r="AA1412" s="16" t="str">
        <f t="shared" ref="AA1412:AA1475" si="724">IF($A1412&lt;$L$7,"Booster","UprStage")</f>
        <v>UprStage</v>
      </c>
      <c r="AC1412" s="3">
        <f t="shared" ref="AC1412:AC1475" si="725">IF($AA1412="Booster",AC1411+AVERAGE($B1411:$B1412)*DeltaT,AC1411)</f>
        <v>2.3982428571428556</v>
      </c>
      <c r="AD1412" s="3">
        <f t="shared" ref="AD1412:AD1475" si="726">$M$33+$M$34-$M$45*$AC1412</f>
        <v>19.801588161411491</v>
      </c>
      <c r="AE1412" s="3">
        <f t="shared" ref="AE1412:AE1475" si="727">IF($AA1412="UprStage",AE1411+AVERAGE($B1411:$B1412)*DeltaT,AE1411)</f>
        <v>2.4246571428571926</v>
      </c>
      <c r="AF1412" s="3">
        <f t="shared" si="698"/>
        <v>11.455876646353975</v>
      </c>
      <c r="AH1412" s="28">
        <f t="shared" si="699"/>
        <v>0.26300000000000001</v>
      </c>
      <c r="AI1412" s="28">
        <f t="shared" si="700"/>
        <v>2.5446900494077322E-4</v>
      </c>
      <c r="AJ1412" s="40">
        <f t="shared" ref="AJ1412:AJ1475" si="728">IF($AA1412="Booster",AD1412+AF1412,AF1412)/1000</f>
        <v>1.1455876646353974E-2</v>
      </c>
      <c r="AK1412" s="28"/>
      <c r="AM1412" s="14">
        <f>Rho_Coef0+Rho_Coef1*Solution!I1412+Rho_Coef2*Solution!I1412^2</f>
        <v>0.950558891680503</v>
      </c>
      <c r="AO1412" s="3" t="str">
        <f t="shared" si="718"/>
        <v xml:space="preserve"> </v>
      </c>
      <c r="AP1412" s="3" t="str">
        <f t="shared" si="719"/>
        <v xml:space="preserve"> </v>
      </c>
      <c r="AQ1412" s="3" t="str">
        <f t="shared" si="720"/>
        <v xml:space="preserve"> </v>
      </c>
      <c r="AR1412" s="3" t="str">
        <f t="shared" si="721"/>
        <v xml:space="preserve"> </v>
      </c>
    </row>
    <row r="1413" spans="1:44">
      <c r="A1413" s="3">
        <f t="shared" si="722"/>
        <v>14.099999999999744</v>
      </c>
      <c r="B1413" s="3">
        <f t="shared" si="702"/>
        <v>0</v>
      </c>
      <c r="C1413" s="3">
        <f t="shared" si="703"/>
        <v>4.8229000000000486</v>
      </c>
      <c r="D1413" s="14">
        <f t="shared" si="723"/>
        <v>2.2654981460486837E-2</v>
      </c>
      <c r="E1413" s="14">
        <f t="shared" si="704"/>
        <v>-0.1123437727139672</v>
      </c>
      <c r="F1413" s="14">
        <f t="shared" si="705"/>
        <v>-8.9688791253480366E-2</v>
      </c>
      <c r="G1413" s="3">
        <f t="shared" si="717"/>
        <v>-7.8290639836825875</v>
      </c>
      <c r="H1413" s="3">
        <f t="shared" si="706"/>
        <v>-23.631365246690144</v>
      </c>
      <c r="I1413" s="3">
        <f t="shared" si="707"/>
        <v>524.98296657245601</v>
      </c>
      <c r="P1413" s="3" t="str">
        <f t="shared" si="701"/>
        <v xml:space="preserve"> </v>
      </c>
      <c r="Q1413" s="3" t="str">
        <f t="shared" si="708"/>
        <v xml:space="preserve"> </v>
      </c>
      <c r="R1413" s="3" t="str">
        <f t="shared" si="709"/>
        <v xml:space="preserve"> </v>
      </c>
      <c r="S1413" s="3" t="str">
        <f t="shared" si="710"/>
        <v xml:space="preserve"> </v>
      </c>
      <c r="T1413" s="3" t="str">
        <f t="shared" si="711"/>
        <v xml:space="preserve"> </v>
      </c>
      <c r="U1413" s="3" t="str">
        <f t="shared" si="712"/>
        <v xml:space="preserve"> </v>
      </c>
      <c r="V1413" s="3" t="str">
        <f t="shared" si="713"/>
        <v xml:space="preserve"> </v>
      </c>
      <c r="W1413" s="3" t="str">
        <f t="shared" si="714"/>
        <v xml:space="preserve"> </v>
      </c>
      <c r="X1413" s="3" t="str">
        <f t="shared" si="715"/>
        <v xml:space="preserve"> </v>
      </c>
      <c r="Y1413" s="3">
        <f t="shared" si="716"/>
        <v>0</v>
      </c>
      <c r="AA1413" s="16" t="str">
        <f t="shared" si="724"/>
        <v>UprStage</v>
      </c>
      <c r="AC1413" s="3">
        <f t="shared" si="725"/>
        <v>2.3982428571428556</v>
      </c>
      <c r="AD1413" s="3">
        <f t="shared" si="726"/>
        <v>19.801588161411491</v>
      </c>
      <c r="AE1413" s="3">
        <f t="shared" si="727"/>
        <v>2.4246571428571926</v>
      </c>
      <c r="AF1413" s="3">
        <f t="shared" ref="AF1413:AF1476" si="729">$M$31+$M$32-$M$41*$AE1413</f>
        <v>11.455876646353975</v>
      </c>
      <c r="AH1413" s="28">
        <f t="shared" ref="AH1413:AH1476" si="730">IF($AA1413="Booster",$M$28,$M$21)</f>
        <v>0.26300000000000001</v>
      </c>
      <c r="AI1413" s="28">
        <f t="shared" ref="AI1413:AI1476" si="731">IF($AA1413="Booster",M$27,M$20)</f>
        <v>2.5446900494077322E-4</v>
      </c>
      <c r="AJ1413" s="40">
        <f t="shared" si="728"/>
        <v>1.1455876646353974E-2</v>
      </c>
      <c r="AK1413" s="28"/>
      <c r="AM1413" s="14">
        <f>Rho_Coef0+Rho_Coef1*Solution!I1413+Rho_Coef2*Solution!I1413^2</f>
        <v>0.95058068349553393</v>
      </c>
      <c r="AO1413" s="3" t="str">
        <f t="shared" si="718"/>
        <v xml:space="preserve"> </v>
      </c>
      <c r="AP1413" s="3" t="str">
        <f t="shared" si="719"/>
        <v xml:space="preserve"> </v>
      </c>
      <c r="AQ1413" s="3" t="str">
        <f t="shared" si="720"/>
        <v xml:space="preserve"> </v>
      </c>
      <c r="AR1413" s="3" t="str">
        <f t="shared" si="721"/>
        <v xml:space="preserve"> </v>
      </c>
    </row>
    <row r="1414" spans="1:44">
      <c r="A1414" s="3">
        <f t="shared" si="722"/>
        <v>14.109999999999744</v>
      </c>
      <c r="B1414" s="3">
        <f t="shared" si="702"/>
        <v>0</v>
      </c>
      <c r="C1414" s="3">
        <f t="shared" si="703"/>
        <v>4.8229000000000486</v>
      </c>
      <c r="D1414" s="14">
        <f t="shared" si="723"/>
        <v>2.280586470567228E-2</v>
      </c>
      <c r="E1414" s="14">
        <f t="shared" si="704"/>
        <v>-0.1123437727139672</v>
      </c>
      <c r="F1414" s="14">
        <f t="shared" si="705"/>
        <v>-8.953790800829492E-2</v>
      </c>
      <c r="G1414" s="3">
        <f t="shared" si="717"/>
        <v>-7.8158931675291621</v>
      </c>
      <c r="H1414" s="3">
        <f t="shared" si="706"/>
        <v>-23.709655886526971</v>
      </c>
      <c r="I1414" s="3">
        <f t="shared" si="707"/>
        <v>524.74626212533065</v>
      </c>
      <c r="P1414" s="3" t="str">
        <f t="shared" si="701"/>
        <v xml:space="preserve"> </v>
      </c>
      <c r="Q1414" s="3" t="str">
        <f t="shared" si="708"/>
        <v xml:space="preserve"> </v>
      </c>
      <c r="R1414" s="3" t="str">
        <f t="shared" si="709"/>
        <v xml:space="preserve"> </v>
      </c>
      <c r="S1414" s="3" t="str">
        <f t="shared" si="710"/>
        <v xml:space="preserve"> </v>
      </c>
      <c r="T1414" s="3" t="str">
        <f t="shared" si="711"/>
        <v xml:space="preserve"> </v>
      </c>
      <c r="U1414" s="3" t="str">
        <f t="shared" si="712"/>
        <v xml:space="preserve"> </v>
      </c>
      <c r="V1414" s="3" t="str">
        <f t="shared" si="713"/>
        <v xml:space="preserve"> </v>
      </c>
      <c r="W1414" s="3" t="str">
        <f t="shared" si="714"/>
        <v xml:space="preserve"> </v>
      </c>
      <c r="X1414" s="3" t="str">
        <f t="shared" si="715"/>
        <v xml:space="preserve"> </v>
      </c>
      <c r="Y1414" s="3">
        <f t="shared" si="716"/>
        <v>0</v>
      </c>
      <c r="AA1414" s="16" t="str">
        <f t="shared" si="724"/>
        <v>UprStage</v>
      </c>
      <c r="AC1414" s="3">
        <f t="shared" si="725"/>
        <v>2.3982428571428556</v>
      </c>
      <c r="AD1414" s="3">
        <f t="shared" si="726"/>
        <v>19.801588161411491</v>
      </c>
      <c r="AE1414" s="3">
        <f t="shared" si="727"/>
        <v>2.4246571428571926</v>
      </c>
      <c r="AF1414" s="3">
        <f t="shared" si="729"/>
        <v>11.455876646353975</v>
      </c>
      <c r="AH1414" s="28">
        <f t="shared" si="730"/>
        <v>0.26300000000000001</v>
      </c>
      <c r="AI1414" s="28">
        <f t="shared" si="731"/>
        <v>2.5446900494077322E-4</v>
      </c>
      <c r="AJ1414" s="40">
        <f t="shared" si="728"/>
        <v>1.1455876646353974E-2</v>
      </c>
      <c r="AK1414" s="28"/>
      <c r="AM1414" s="14">
        <f>Rho_Coef0+Rho_Coef1*Solution!I1414+Rho_Coef2*Solution!I1414^2</f>
        <v>0.95060254806820577</v>
      </c>
      <c r="AO1414" s="3" t="str">
        <f t="shared" si="718"/>
        <v xml:space="preserve"> </v>
      </c>
      <c r="AP1414" s="3" t="str">
        <f t="shared" si="719"/>
        <v xml:space="preserve"> </v>
      </c>
      <c r="AQ1414" s="3" t="str">
        <f t="shared" si="720"/>
        <v xml:space="preserve"> </v>
      </c>
      <c r="AR1414" s="3" t="str">
        <f t="shared" si="721"/>
        <v xml:space="preserve"> </v>
      </c>
    </row>
    <row r="1415" spans="1:44">
      <c r="A1415" s="3">
        <f t="shared" si="722"/>
        <v>14.119999999999743</v>
      </c>
      <c r="B1415" s="3">
        <f t="shared" si="702"/>
        <v>0</v>
      </c>
      <c r="C1415" s="3">
        <f t="shared" si="703"/>
        <v>4.8229000000000486</v>
      </c>
      <c r="D1415" s="14">
        <f t="shared" si="723"/>
        <v>2.2956999727768532E-2</v>
      </c>
      <c r="E1415" s="14">
        <f t="shared" si="704"/>
        <v>-0.1123437727139672</v>
      </c>
      <c r="F1415" s="14">
        <f t="shared" si="705"/>
        <v>-8.9386772986198668E-2</v>
      </c>
      <c r="G1415" s="3">
        <f t="shared" si="717"/>
        <v>-7.8027003734059512</v>
      </c>
      <c r="H1415" s="3">
        <f t="shared" si="706"/>
        <v>-23.787814818202261</v>
      </c>
      <c r="I1415" s="3">
        <f t="shared" si="707"/>
        <v>524.50877543144679</v>
      </c>
      <c r="P1415" s="3" t="str">
        <f t="shared" si="701"/>
        <v xml:space="preserve"> </v>
      </c>
      <c r="Q1415" s="3" t="str">
        <f t="shared" si="708"/>
        <v xml:space="preserve"> </v>
      </c>
      <c r="R1415" s="3" t="str">
        <f t="shared" si="709"/>
        <v xml:space="preserve"> </v>
      </c>
      <c r="S1415" s="3" t="str">
        <f t="shared" si="710"/>
        <v xml:space="preserve"> </v>
      </c>
      <c r="T1415" s="3" t="str">
        <f t="shared" si="711"/>
        <v xml:space="preserve"> </v>
      </c>
      <c r="U1415" s="3" t="str">
        <f t="shared" si="712"/>
        <v xml:space="preserve"> </v>
      </c>
      <c r="V1415" s="3" t="str">
        <f t="shared" si="713"/>
        <v xml:space="preserve"> </v>
      </c>
      <c r="W1415" s="3" t="str">
        <f t="shared" si="714"/>
        <v xml:space="preserve"> </v>
      </c>
      <c r="X1415" s="3" t="str">
        <f t="shared" si="715"/>
        <v xml:space="preserve"> </v>
      </c>
      <c r="Y1415" s="3">
        <f t="shared" si="716"/>
        <v>0</v>
      </c>
      <c r="AA1415" s="16" t="str">
        <f t="shared" si="724"/>
        <v>UprStage</v>
      </c>
      <c r="AC1415" s="3">
        <f t="shared" si="725"/>
        <v>2.3982428571428556</v>
      </c>
      <c r="AD1415" s="3">
        <f t="shared" si="726"/>
        <v>19.801588161411491</v>
      </c>
      <c r="AE1415" s="3">
        <f t="shared" si="727"/>
        <v>2.4246571428571926</v>
      </c>
      <c r="AF1415" s="3">
        <f t="shared" si="729"/>
        <v>11.455876646353975</v>
      </c>
      <c r="AH1415" s="28">
        <f t="shared" si="730"/>
        <v>0.26300000000000001</v>
      </c>
      <c r="AI1415" s="28">
        <f t="shared" si="731"/>
        <v>2.5446900494077322E-4</v>
      </c>
      <c r="AJ1415" s="40">
        <f t="shared" si="728"/>
        <v>1.1455876646353974E-2</v>
      </c>
      <c r="AK1415" s="28"/>
      <c r="AM1415" s="14">
        <f>Rho_Coef0+Rho_Coef1*Solution!I1415+Rho_Coef2*Solution!I1415^2</f>
        <v>0.95062448528074517</v>
      </c>
      <c r="AO1415" s="3" t="str">
        <f t="shared" si="718"/>
        <v xml:space="preserve"> </v>
      </c>
      <c r="AP1415" s="3" t="str">
        <f t="shared" si="719"/>
        <v xml:space="preserve"> </v>
      </c>
      <c r="AQ1415" s="3" t="str">
        <f t="shared" si="720"/>
        <v xml:space="preserve"> </v>
      </c>
      <c r="AR1415" s="3" t="str">
        <f t="shared" si="721"/>
        <v xml:space="preserve"> </v>
      </c>
    </row>
    <row r="1416" spans="1:44">
      <c r="A1416" s="3">
        <f t="shared" si="722"/>
        <v>14.129999999999743</v>
      </c>
      <c r="B1416" s="3">
        <f t="shared" si="702"/>
        <v>0</v>
      </c>
      <c r="C1416" s="3">
        <f t="shared" si="703"/>
        <v>4.8229000000000486</v>
      </c>
      <c r="D1416" s="14">
        <f t="shared" si="723"/>
        <v>2.3108383643792405E-2</v>
      </c>
      <c r="E1416" s="14">
        <f t="shared" si="704"/>
        <v>-0.1123437727139672</v>
      </c>
      <c r="F1416" s="14">
        <f t="shared" si="705"/>
        <v>-8.9235389070174795E-2</v>
      </c>
      <c r="G1416" s="3">
        <f t="shared" si="717"/>
        <v>-7.7894858529727156</v>
      </c>
      <c r="H1416" s="3">
        <f t="shared" si="706"/>
        <v>-23.865841821936321</v>
      </c>
      <c r="I1416" s="3">
        <f t="shared" si="707"/>
        <v>524.27050780897207</v>
      </c>
      <c r="P1416" s="3" t="str">
        <f t="shared" si="701"/>
        <v xml:space="preserve"> </v>
      </c>
      <c r="Q1416" s="3" t="str">
        <f t="shared" si="708"/>
        <v xml:space="preserve"> </v>
      </c>
      <c r="R1416" s="3" t="str">
        <f t="shared" si="709"/>
        <v xml:space="preserve"> </v>
      </c>
      <c r="S1416" s="3" t="str">
        <f t="shared" si="710"/>
        <v xml:space="preserve"> </v>
      </c>
      <c r="T1416" s="3" t="str">
        <f t="shared" si="711"/>
        <v xml:space="preserve"> </v>
      </c>
      <c r="U1416" s="3" t="str">
        <f t="shared" si="712"/>
        <v xml:space="preserve"> </v>
      </c>
      <c r="V1416" s="3" t="str">
        <f t="shared" si="713"/>
        <v xml:space="preserve"> </v>
      </c>
      <c r="W1416" s="3" t="str">
        <f t="shared" si="714"/>
        <v xml:space="preserve"> </v>
      </c>
      <c r="X1416" s="3" t="str">
        <f t="shared" si="715"/>
        <v xml:space="preserve"> </v>
      </c>
      <c r="Y1416" s="3">
        <f t="shared" si="716"/>
        <v>0</v>
      </c>
      <c r="AA1416" s="16" t="str">
        <f t="shared" si="724"/>
        <v>UprStage</v>
      </c>
      <c r="AC1416" s="3">
        <f t="shared" si="725"/>
        <v>2.3982428571428556</v>
      </c>
      <c r="AD1416" s="3">
        <f t="shared" si="726"/>
        <v>19.801588161411491</v>
      </c>
      <c r="AE1416" s="3">
        <f t="shared" si="727"/>
        <v>2.4246571428571926</v>
      </c>
      <c r="AF1416" s="3">
        <f t="shared" si="729"/>
        <v>11.455876646353975</v>
      </c>
      <c r="AH1416" s="28">
        <f t="shared" si="730"/>
        <v>0.26300000000000001</v>
      </c>
      <c r="AI1416" s="28">
        <f t="shared" si="731"/>
        <v>2.5446900494077322E-4</v>
      </c>
      <c r="AJ1416" s="40">
        <f t="shared" si="728"/>
        <v>1.1455876646353974E-2</v>
      </c>
      <c r="AK1416" s="28"/>
      <c r="AM1416" s="14">
        <f>Rho_Coef0+Rho_Coef1*Solution!I1416+Rho_Coef2*Solution!I1416^2</f>
        <v>0.95064649501517895</v>
      </c>
      <c r="AO1416" s="3" t="str">
        <f t="shared" si="718"/>
        <v xml:space="preserve"> </v>
      </c>
      <c r="AP1416" s="3" t="str">
        <f t="shared" si="719"/>
        <v xml:space="preserve"> </v>
      </c>
      <c r="AQ1416" s="3" t="str">
        <f t="shared" si="720"/>
        <v xml:space="preserve"> </v>
      </c>
      <c r="AR1416" s="3" t="str">
        <f t="shared" si="721"/>
        <v xml:space="preserve"> </v>
      </c>
    </row>
    <row r="1417" spans="1:44">
      <c r="A1417" s="3">
        <f t="shared" si="722"/>
        <v>14.139999999999743</v>
      </c>
      <c r="B1417" s="3">
        <f t="shared" si="702"/>
        <v>0</v>
      </c>
      <c r="C1417" s="3">
        <f t="shared" si="703"/>
        <v>4.8229000000000486</v>
      </c>
      <c r="D1417" s="14">
        <f t="shared" si="723"/>
        <v>2.3260013574076706E-2</v>
      </c>
      <c r="E1417" s="14">
        <f t="shared" si="704"/>
        <v>-0.1123437727139672</v>
      </c>
      <c r="F1417" s="14">
        <f t="shared" si="705"/>
        <v>-8.90837591398905E-2</v>
      </c>
      <c r="G1417" s="3">
        <f t="shared" si="717"/>
        <v>-7.7762498575997592</v>
      </c>
      <c r="H1417" s="3">
        <f t="shared" si="706"/>
        <v>-23.943736680466049</v>
      </c>
      <c r="I1417" s="3">
        <f t="shared" si="707"/>
        <v>524.03146057825973</v>
      </c>
      <c r="P1417" s="3" t="str">
        <f t="shared" si="701"/>
        <v xml:space="preserve"> </v>
      </c>
      <c r="Q1417" s="3" t="str">
        <f t="shared" si="708"/>
        <v xml:space="preserve"> </v>
      </c>
      <c r="R1417" s="3" t="str">
        <f t="shared" si="709"/>
        <v xml:space="preserve"> </v>
      </c>
      <c r="S1417" s="3" t="str">
        <f t="shared" si="710"/>
        <v xml:space="preserve"> </v>
      </c>
      <c r="T1417" s="3" t="str">
        <f t="shared" si="711"/>
        <v xml:space="preserve"> </v>
      </c>
      <c r="U1417" s="3" t="str">
        <f t="shared" si="712"/>
        <v xml:space="preserve"> </v>
      </c>
      <c r="V1417" s="3" t="str">
        <f t="shared" si="713"/>
        <v xml:space="preserve"> </v>
      </c>
      <c r="W1417" s="3" t="str">
        <f t="shared" si="714"/>
        <v xml:space="preserve"> </v>
      </c>
      <c r="X1417" s="3" t="str">
        <f t="shared" si="715"/>
        <v xml:space="preserve"> </v>
      </c>
      <c r="Y1417" s="3">
        <f t="shared" si="716"/>
        <v>0</v>
      </c>
      <c r="AA1417" s="16" t="str">
        <f t="shared" si="724"/>
        <v>UprStage</v>
      </c>
      <c r="AC1417" s="3">
        <f t="shared" si="725"/>
        <v>2.3982428571428556</v>
      </c>
      <c r="AD1417" s="3">
        <f t="shared" si="726"/>
        <v>19.801588161411491</v>
      </c>
      <c r="AE1417" s="3">
        <f t="shared" si="727"/>
        <v>2.4246571428571926</v>
      </c>
      <c r="AF1417" s="3">
        <f t="shared" si="729"/>
        <v>11.455876646353975</v>
      </c>
      <c r="AH1417" s="28">
        <f t="shared" si="730"/>
        <v>0.26300000000000001</v>
      </c>
      <c r="AI1417" s="28">
        <f t="shared" si="731"/>
        <v>2.5446900494077322E-4</v>
      </c>
      <c r="AJ1417" s="40">
        <f t="shared" si="728"/>
        <v>1.1455876646353974E-2</v>
      </c>
      <c r="AK1417" s="28"/>
      <c r="AM1417" s="14">
        <f>Rho_Coef0+Rho_Coef1*Solution!I1417+Rho_Coef2*Solution!I1417^2</f>
        <v>0.95066857715333564</v>
      </c>
      <c r="AO1417" s="3" t="str">
        <f t="shared" si="718"/>
        <v xml:space="preserve"> </v>
      </c>
      <c r="AP1417" s="3" t="str">
        <f t="shared" si="719"/>
        <v xml:space="preserve"> </v>
      </c>
      <c r="AQ1417" s="3" t="str">
        <f t="shared" si="720"/>
        <v xml:space="preserve"> </v>
      </c>
      <c r="AR1417" s="3" t="str">
        <f t="shared" si="721"/>
        <v xml:space="preserve"> </v>
      </c>
    </row>
    <row r="1418" spans="1:44">
      <c r="A1418" s="3">
        <f t="shared" si="722"/>
        <v>14.149999999999743</v>
      </c>
      <c r="B1418" s="3">
        <f t="shared" si="702"/>
        <v>0</v>
      </c>
      <c r="C1418" s="3">
        <f t="shared" si="703"/>
        <v>4.8229000000000486</v>
      </c>
      <c r="D1418" s="14">
        <f t="shared" si="723"/>
        <v>2.3411886642365341E-2</v>
      </c>
      <c r="E1418" s="14">
        <f t="shared" si="704"/>
        <v>-0.1123437727139672</v>
      </c>
      <c r="F1418" s="14">
        <f t="shared" si="705"/>
        <v>-8.8931886071601851E-2</v>
      </c>
      <c r="G1418" s="3">
        <f t="shared" si="717"/>
        <v>-7.7629926383596253</v>
      </c>
      <c r="H1418" s="3">
        <f t="shared" si="706"/>
        <v>-24.021499179042046</v>
      </c>
      <c r="I1418" s="3">
        <f t="shared" si="707"/>
        <v>523.79163506182317</v>
      </c>
      <c r="P1418" s="3" t="str">
        <f t="shared" si="701"/>
        <v xml:space="preserve"> </v>
      </c>
      <c r="Q1418" s="3" t="str">
        <f t="shared" si="708"/>
        <v xml:space="preserve"> </v>
      </c>
      <c r="R1418" s="3" t="str">
        <f t="shared" si="709"/>
        <v xml:space="preserve"> </v>
      </c>
      <c r="S1418" s="3" t="str">
        <f t="shared" si="710"/>
        <v xml:space="preserve"> </v>
      </c>
      <c r="T1418" s="3" t="str">
        <f t="shared" si="711"/>
        <v xml:space="preserve"> </v>
      </c>
      <c r="U1418" s="3" t="str">
        <f t="shared" si="712"/>
        <v xml:space="preserve"> </v>
      </c>
      <c r="V1418" s="3" t="str">
        <f t="shared" si="713"/>
        <v xml:space="preserve"> </v>
      </c>
      <c r="W1418" s="3" t="str">
        <f t="shared" si="714"/>
        <v xml:space="preserve"> </v>
      </c>
      <c r="X1418" s="3" t="str">
        <f t="shared" si="715"/>
        <v xml:space="preserve"> </v>
      </c>
      <c r="Y1418" s="3">
        <f t="shared" si="716"/>
        <v>0</v>
      </c>
      <c r="AA1418" s="16" t="str">
        <f t="shared" si="724"/>
        <v>UprStage</v>
      </c>
      <c r="AC1418" s="3">
        <f t="shared" si="725"/>
        <v>2.3982428571428556</v>
      </c>
      <c r="AD1418" s="3">
        <f t="shared" si="726"/>
        <v>19.801588161411491</v>
      </c>
      <c r="AE1418" s="3">
        <f t="shared" si="727"/>
        <v>2.4246571428571926</v>
      </c>
      <c r="AF1418" s="3">
        <f t="shared" si="729"/>
        <v>11.455876646353975</v>
      </c>
      <c r="AH1418" s="28">
        <f t="shared" si="730"/>
        <v>0.26300000000000001</v>
      </c>
      <c r="AI1418" s="28">
        <f t="shared" si="731"/>
        <v>2.5446900494077322E-4</v>
      </c>
      <c r="AJ1418" s="40">
        <f t="shared" si="728"/>
        <v>1.1455876646353974E-2</v>
      </c>
      <c r="AK1418" s="28"/>
      <c r="AM1418" s="14">
        <f>Rho_Coef0+Rho_Coef1*Solution!I1418+Rho_Coef2*Solution!I1418^2</f>
        <v>0.95069073157684836</v>
      </c>
      <c r="AO1418" s="3" t="str">
        <f t="shared" si="718"/>
        <v xml:space="preserve"> </v>
      </c>
      <c r="AP1418" s="3" t="str">
        <f t="shared" si="719"/>
        <v xml:space="preserve"> </v>
      </c>
      <c r="AQ1418" s="3" t="str">
        <f t="shared" si="720"/>
        <v xml:space="preserve"> </v>
      </c>
      <c r="AR1418" s="3" t="str">
        <f t="shared" si="721"/>
        <v xml:space="preserve"> </v>
      </c>
    </row>
    <row r="1419" spans="1:44">
      <c r="A1419" s="3">
        <f t="shared" si="722"/>
        <v>14.159999999999743</v>
      </c>
      <c r="B1419" s="3">
        <f t="shared" si="702"/>
        <v>0</v>
      </c>
      <c r="C1419" s="3">
        <f t="shared" si="703"/>
        <v>4.8229000000000486</v>
      </c>
      <c r="D1419" s="14">
        <f t="shared" si="723"/>
        <v>2.356399997590777E-2</v>
      </c>
      <c r="E1419" s="14">
        <f t="shared" si="704"/>
        <v>-0.1123437727139672</v>
      </c>
      <c r="F1419" s="14">
        <f t="shared" si="705"/>
        <v>-8.8779772738059426E-2</v>
      </c>
      <c r="G1419" s="3">
        <f t="shared" si="717"/>
        <v>-7.7497144460188547</v>
      </c>
      <c r="H1419" s="3">
        <f t="shared" si="706"/>
        <v>-24.099129105425643</v>
      </c>
      <c r="I1419" s="3">
        <f t="shared" si="707"/>
        <v>523.55103258431052</v>
      </c>
      <c r="P1419" s="3" t="str">
        <f t="shared" ref="P1419:P1482" si="732">IF($A1419&lt;$L$4,$M$3+($A1419-$L$3)*$N$3," ")</f>
        <v xml:space="preserve"> </v>
      </c>
      <c r="Q1419" s="3" t="str">
        <f t="shared" si="708"/>
        <v xml:space="preserve"> </v>
      </c>
      <c r="R1419" s="3" t="str">
        <f t="shared" si="709"/>
        <v xml:space="preserve"> </v>
      </c>
      <c r="S1419" s="3" t="str">
        <f t="shared" si="710"/>
        <v xml:space="preserve"> </v>
      </c>
      <c r="T1419" s="3" t="str">
        <f t="shared" si="711"/>
        <v xml:space="preserve"> </v>
      </c>
      <c r="U1419" s="3" t="str">
        <f t="shared" si="712"/>
        <v xml:space="preserve"> </v>
      </c>
      <c r="V1419" s="3" t="str">
        <f t="shared" si="713"/>
        <v xml:space="preserve"> </v>
      </c>
      <c r="W1419" s="3" t="str">
        <f t="shared" si="714"/>
        <v xml:space="preserve"> </v>
      </c>
      <c r="X1419" s="3" t="str">
        <f t="shared" si="715"/>
        <v xml:space="preserve"> </v>
      </c>
      <c r="Y1419" s="3">
        <f t="shared" si="716"/>
        <v>0</v>
      </c>
      <c r="AA1419" s="16" t="str">
        <f t="shared" si="724"/>
        <v>UprStage</v>
      </c>
      <c r="AC1419" s="3">
        <f t="shared" si="725"/>
        <v>2.3982428571428556</v>
      </c>
      <c r="AD1419" s="3">
        <f t="shared" si="726"/>
        <v>19.801588161411491</v>
      </c>
      <c r="AE1419" s="3">
        <f t="shared" si="727"/>
        <v>2.4246571428571926</v>
      </c>
      <c r="AF1419" s="3">
        <f t="shared" si="729"/>
        <v>11.455876646353975</v>
      </c>
      <c r="AH1419" s="28">
        <f t="shared" si="730"/>
        <v>0.26300000000000001</v>
      </c>
      <c r="AI1419" s="28">
        <f t="shared" si="731"/>
        <v>2.5446900494077322E-4</v>
      </c>
      <c r="AJ1419" s="40">
        <f t="shared" si="728"/>
        <v>1.1455876646353974E-2</v>
      </c>
      <c r="AK1419" s="28"/>
      <c r="AM1419" s="14">
        <f>Rho_Coef0+Rho_Coef1*Solution!I1419+Rho_Coef2*Solution!I1419^2</f>
        <v>0.95071295816715651</v>
      </c>
      <c r="AO1419" s="3" t="str">
        <f t="shared" si="718"/>
        <v xml:space="preserve"> </v>
      </c>
      <c r="AP1419" s="3" t="str">
        <f t="shared" si="719"/>
        <v xml:space="preserve"> </v>
      </c>
      <c r="AQ1419" s="3" t="str">
        <f t="shared" si="720"/>
        <v xml:space="preserve"> </v>
      </c>
      <c r="AR1419" s="3" t="str">
        <f t="shared" si="721"/>
        <v xml:space="preserve"> </v>
      </c>
    </row>
    <row r="1420" spans="1:44">
      <c r="A1420" s="3">
        <f t="shared" si="722"/>
        <v>14.169999999999742</v>
      </c>
      <c r="B1420" s="3">
        <f t="shared" si="702"/>
        <v>0</v>
      </c>
      <c r="C1420" s="3">
        <f t="shared" si="703"/>
        <v>4.8229000000000486</v>
      </c>
      <c r="D1420" s="14">
        <f t="shared" si="723"/>
        <v>2.371635070555287E-2</v>
      </c>
      <c r="E1420" s="14">
        <f t="shared" si="704"/>
        <v>-0.1123437727139672</v>
      </c>
      <c r="F1420" s="14">
        <f t="shared" si="705"/>
        <v>-8.8627422008414336E-2</v>
      </c>
      <c r="G1420" s="3">
        <f t="shared" si="717"/>
        <v>-7.7364155310297891</v>
      </c>
      <c r="H1420" s="3">
        <f t="shared" si="706"/>
        <v>-24.176626249885832</v>
      </c>
      <c r="I1420" s="3">
        <f t="shared" si="707"/>
        <v>523.30965447247979</v>
      </c>
      <c r="P1420" s="3" t="str">
        <f t="shared" si="732"/>
        <v xml:space="preserve"> </v>
      </c>
      <c r="Q1420" s="3" t="str">
        <f t="shared" si="708"/>
        <v xml:space="preserve"> </v>
      </c>
      <c r="R1420" s="3" t="str">
        <f t="shared" si="709"/>
        <v xml:space="preserve"> </v>
      </c>
      <c r="S1420" s="3" t="str">
        <f t="shared" si="710"/>
        <v xml:space="preserve"> </v>
      </c>
      <c r="T1420" s="3" t="str">
        <f t="shared" si="711"/>
        <v xml:space="preserve"> </v>
      </c>
      <c r="U1420" s="3" t="str">
        <f t="shared" si="712"/>
        <v xml:space="preserve"> </v>
      </c>
      <c r="V1420" s="3" t="str">
        <f t="shared" si="713"/>
        <v xml:space="preserve"> </v>
      </c>
      <c r="W1420" s="3" t="str">
        <f t="shared" si="714"/>
        <v xml:space="preserve"> </v>
      </c>
      <c r="X1420" s="3" t="str">
        <f t="shared" si="715"/>
        <v xml:space="preserve"> </v>
      </c>
      <c r="Y1420" s="3">
        <f t="shared" si="716"/>
        <v>0</v>
      </c>
      <c r="AA1420" s="16" t="str">
        <f t="shared" si="724"/>
        <v>UprStage</v>
      </c>
      <c r="AC1420" s="3">
        <f t="shared" si="725"/>
        <v>2.3982428571428556</v>
      </c>
      <c r="AD1420" s="3">
        <f t="shared" si="726"/>
        <v>19.801588161411491</v>
      </c>
      <c r="AE1420" s="3">
        <f t="shared" si="727"/>
        <v>2.4246571428571926</v>
      </c>
      <c r="AF1420" s="3">
        <f t="shared" si="729"/>
        <v>11.455876646353975</v>
      </c>
      <c r="AH1420" s="28">
        <f t="shared" si="730"/>
        <v>0.26300000000000001</v>
      </c>
      <c r="AI1420" s="28">
        <f t="shared" si="731"/>
        <v>2.5446900494077322E-4</v>
      </c>
      <c r="AJ1420" s="40">
        <f t="shared" si="728"/>
        <v>1.1455876646353974E-2</v>
      </c>
      <c r="AK1420" s="28"/>
      <c r="AM1420" s="14">
        <f>Rho_Coef0+Rho_Coef1*Solution!I1420+Rho_Coef2*Solution!I1420^2</f>
        <v>0.9507352568055083</v>
      </c>
      <c r="AO1420" s="3" t="str">
        <f t="shared" si="718"/>
        <v xml:space="preserve"> </v>
      </c>
      <c r="AP1420" s="3" t="str">
        <f t="shared" si="719"/>
        <v xml:space="preserve"> </v>
      </c>
      <c r="AQ1420" s="3" t="str">
        <f t="shared" si="720"/>
        <v xml:space="preserve"> </v>
      </c>
      <c r="AR1420" s="3" t="str">
        <f t="shared" si="721"/>
        <v xml:space="preserve"> </v>
      </c>
    </row>
    <row r="1421" spans="1:44">
      <c r="A1421" s="3">
        <f t="shared" si="722"/>
        <v>14.179999999999742</v>
      </c>
      <c r="B1421" s="3">
        <f t="shared" si="702"/>
        <v>0</v>
      </c>
      <c r="C1421" s="3">
        <f t="shared" si="703"/>
        <v>4.8229000000000486</v>
      </c>
      <c r="D1421" s="14">
        <f t="shared" si="723"/>
        <v>2.3868935965842164E-2</v>
      </c>
      <c r="E1421" s="14">
        <f t="shared" si="704"/>
        <v>-0.1123437727139672</v>
      </c>
      <c r="F1421" s="14">
        <f t="shared" si="705"/>
        <v>-8.8474836748125035E-2</v>
      </c>
      <c r="G1421" s="3">
        <f t="shared" si="717"/>
        <v>-7.7230961435224295</v>
      </c>
      <c r="H1421" s="3">
        <f t="shared" si="706"/>
        <v>-24.253990405196131</v>
      </c>
      <c r="I1421" s="3">
        <f t="shared" si="707"/>
        <v>523.06750205517369</v>
      </c>
      <c r="P1421" s="3" t="str">
        <f t="shared" si="732"/>
        <v xml:space="preserve"> </v>
      </c>
      <c r="Q1421" s="3" t="str">
        <f t="shared" si="708"/>
        <v xml:space="preserve"> </v>
      </c>
      <c r="R1421" s="3" t="str">
        <f t="shared" si="709"/>
        <v xml:space="preserve"> </v>
      </c>
      <c r="S1421" s="3" t="str">
        <f t="shared" si="710"/>
        <v xml:space="preserve"> </v>
      </c>
      <c r="T1421" s="3" t="str">
        <f t="shared" si="711"/>
        <v xml:space="preserve"> </v>
      </c>
      <c r="U1421" s="3" t="str">
        <f t="shared" si="712"/>
        <v xml:space="preserve"> </v>
      </c>
      <c r="V1421" s="3" t="str">
        <f t="shared" si="713"/>
        <v xml:space="preserve"> </v>
      </c>
      <c r="W1421" s="3" t="str">
        <f t="shared" si="714"/>
        <v xml:space="preserve"> </v>
      </c>
      <c r="X1421" s="3" t="str">
        <f t="shared" si="715"/>
        <v xml:space="preserve"> </v>
      </c>
      <c r="Y1421" s="3">
        <f t="shared" si="716"/>
        <v>0</v>
      </c>
      <c r="AA1421" s="16" t="str">
        <f t="shared" si="724"/>
        <v>UprStage</v>
      </c>
      <c r="AC1421" s="3">
        <f t="shared" si="725"/>
        <v>2.3982428571428556</v>
      </c>
      <c r="AD1421" s="3">
        <f t="shared" si="726"/>
        <v>19.801588161411491</v>
      </c>
      <c r="AE1421" s="3">
        <f t="shared" si="727"/>
        <v>2.4246571428571926</v>
      </c>
      <c r="AF1421" s="3">
        <f t="shared" si="729"/>
        <v>11.455876646353975</v>
      </c>
      <c r="AH1421" s="28">
        <f t="shared" si="730"/>
        <v>0.26300000000000001</v>
      </c>
      <c r="AI1421" s="28">
        <f t="shared" si="731"/>
        <v>2.5446900494077322E-4</v>
      </c>
      <c r="AJ1421" s="40">
        <f t="shared" si="728"/>
        <v>1.1455876646353974E-2</v>
      </c>
      <c r="AK1421" s="28"/>
      <c r="AM1421" s="14">
        <f>Rho_Coef0+Rho_Coef1*Solution!I1421+Rho_Coef2*Solution!I1421^2</f>
        <v>0.95075762737296332</v>
      </c>
      <c r="AO1421" s="3" t="str">
        <f t="shared" si="718"/>
        <v xml:space="preserve"> </v>
      </c>
      <c r="AP1421" s="3" t="str">
        <f t="shared" si="719"/>
        <v xml:space="preserve"> </v>
      </c>
      <c r="AQ1421" s="3" t="str">
        <f t="shared" si="720"/>
        <v xml:space="preserve"> </v>
      </c>
      <c r="AR1421" s="3" t="str">
        <f t="shared" si="721"/>
        <v xml:space="preserve"> </v>
      </c>
    </row>
    <row r="1422" spans="1:44">
      <c r="A1422" s="3">
        <f t="shared" si="722"/>
        <v>14.189999999999742</v>
      </c>
      <c r="B1422" s="3">
        <f t="shared" si="702"/>
        <v>0</v>
      </c>
      <c r="C1422" s="3">
        <f t="shared" si="703"/>
        <v>4.8229000000000486</v>
      </c>
      <c r="D1422" s="14">
        <f t="shared" si="723"/>
        <v>2.4021752895102413E-2</v>
      </c>
      <c r="E1422" s="14">
        <f t="shared" si="704"/>
        <v>-0.1123437727139672</v>
      </c>
      <c r="F1422" s="14">
        <f t="shared" si="705"/>
        <v>-8.8322019818864783E-2</v>
      </c>
      <c r="G1422" s="3">
        <f t="shared" si="717"/>
        <v>-7.7097565332963631</v>
      </c>
      <c r="H1422" s="3">
        <f t="shared" si="706"/>
        <v>-24.331221366631354</v>
      </c>
      <c r="I1422" s="3">
        <f t="shared" si="707"/>
        <v>522.82457666329515</v>
      </c>
      <c r="P1422" s="3" t="str">
        <f t="shared" si="732"/>
        <v xml:space="preserve"> </v>
      </c>
      <c r="Q1422" s="3" t="str">
        <f t="shared" si="708"/>
        <v xml:space="preserve"> </v>
      </c>
      <c r="R1422" s="3" t="str">
        <f t="shared" si="709"/>
        <v xml:space="preserve"> </v>
      </c>
      <c r="S1422" s="3" t="str">
        <f t="shared" si="710"/>
        <v xml:space="preserve"> </v>
      </c>
      <c r="T1422" s="3" t="str">
        <f t="shared" si="711"/>
        <v xml:space="preserve"> </v>
      </c>
      <c r="U1422" s="3" t="str">
        <f t="shared" si="712"/>
        <v xml:space="preserve"> </v>
      </c>
      <c r="V1422" s="3" t="str">
        <f t="shared" si="713"/>
        <v xml:space="preserve"> </v>
      </c>
      <c r="W1422" s="3" t="str">
        <f t="shared" si="714"/>
        <v xml:space="preserve"> </v>
      </c>
      <c r="X1422" s="3" t="str">
        <f t="shared" si="715"/>
        <v xml:space="preserve"> </v>
      </c>
      <c r="Y1422" s="3">
        <f t="shared" si="716"/>
        <v>0</v>
      </c>
      <c r="AA1422" s="16" t="str">
        <f t="shared" si="724"/>
        <v>UprStage</v>
      </c>
      <c r="AC1422" s="3">
        <f t="shared" si="725"/>
        <v>2.3982428571428556</v>
      </c>
      <c r="AD1422" s="3">
        <f t="shared" si="726"/>
        <v>19.801588161411491</v>
      </c>
      <c r="AE1422" s="3">
        <f t="shared" si="727"/>
        <v>2.4246571428571926</v>
      </c>
      <c r="AF1422" s="3">
        <f t="shared" si="729"/>
        <v>11.455876646353975</v>
      </c>
      <c r="AH1422" s="28">
        <f t="shared" si="730"/>
        <v>0.26300000000000001</v>
      </c>
      <c r="AI1422" s="28">
        <f t="shared" si="731"/>
        <v>2.5446900494077322E-4</v>
      </c>
      <c r="AJ1422" s="40">
        <f t="shared" si="728"/>
        <v>1.1455876646353974E-2</v>
      </c>
      <c r="AK1422" s="28"/>
      <c r="AM1422" s="14">
        <f>Rho_Coef0+Rho_Coef1*Solution!I1422+Rho_Coef2*Solution!I1422^2</f>
        <v>0.95078006975039353</v>
      </c>
      <c r="AO1422" s="3" t="str">
        <f t="shared" si="718"/>
        <v xml:space="preserve"> </v>
      </c>
      <c r="AP1422" s="3" t="str">
        <f t="shared" si="719"/>
        <v xml:space="preserve"> </v>
      </c>
      <c r="AQ1422" s="3" t="str">
        <f t="shared" si="720"/>
        <v xml:space="preserve"> </v>
      </c>
      <c r="AR1422" s="3" t="str">
        <f t="shared" si="721"/>
        <v xml:space="preserve"> </v>
      </c>
    </row>
    <row r="1423" spans="1:44">
      <c r="A1423" s="3">
        <f t="shared" si="722"/>
        <v>14.199999999999742</v>
      </c>
      <c r="B1423" s="3">
        <f t="shared" si="702"/>
        <v>0</v>
      </c>
      <c r="C1423" s="3">
        <f t="shared" si="703"/>
        <v>4.8229000000000486</v>
      </c>
      <c r="D1423" s="14">
        <f t="shared" si="723"/>
        <v>2.4174798635537637E-2</v>
      </c>
      <c r="E1423" s="14">
        <f t="shared" si="704"/>
        <v>-0.1123437727139672</v>
      </c>
      <c r="F1423" s="14">
        <f t="shared" si="705"/>
        <v>-8.8168974078429566E-2</v>
      </c>
      <c r="G1423" s="3">
        <f t="shared" si="717"/>
        <v>-7.6963969498127263</v>
      </c>
      <c r="H1423" s="3">
        <f t="shared" si="706"/>
        <v>-24.408318931964317</v>
      </c>
      <c r="I1423" s="3">
        <f t="shared" si="707"/>
        <v>522.58087962978141</v>
      </c>
      <c r="P1423" s="3" t="str">
        <f t="shared" si="732"/>
        <v xml:space="preserve"> </v>
      </c>
      <c r="Q1423" s="3" t="str">
        <f t="shared" si="708"/>
        <v xml:space="preserve"> </v>
      </c>
      <c r="R1423" s="3" t="str">
        <f t="shared" si="709"/>
        <v xml:space="preserve"> </v>
      </c>
      <c r="S1423" s="3" t="str">
        <f t="shared" si="710"/>
        <v xml:space="preserve"> </v>
      </c>
      <c r="T1423" s="3" t="str">
        <f t="shared" si="711"/>
        <v xml:space="preserve"> </v>
      </c>
      <c r="U1423" s="3" t="str">
        <f t="shared" si="712"/>
        <v xml:space="preserve"> </v>
      </c>
      <c r="V1423" s="3" t="str">
        <f t="shared" si="713"/>
        <v xml:space="preserve"> </v>
      </c>
      <c r="W1423" s="3" t="str">
        <f t="shared" si="714"/>
        <v xml:space="preserve"> </v>
      </c>
      <c r="X1423" s="3" t="str">
        <f t="shared" si="715"/>
        <v xml:space="preserve"> </v>
      </c>
      <c r="Y1423" s="3">
        <f t="shared" si="716"/>
        <v>0</v>
      </c>
      <c r="AA1423" s="16" t="str">
        <f t="shared" si="724"/>
        <v>UprStage</v>
      </c>
      <c r="AC1423" s="3">
        <f t="shared" si="725"/>
        <v>2.3982428571428556</v>
      </c>
      <c r="AD1423" s="3">
        <f t="shared" si="726"/>
        <v>19.801588161411491</v>
      </c>
      <c r="AE1423" s="3">
        <f t="shared" si="727"/>
        <v>2.4246571428571926</v>
      </c>
      <c r="AF1423" s="3">
        <f t="shared" si="729"/>
        <v>11.455876646353975</v>
      </c>
      <c r="AH1423" s="28">
        <f t="shared" si="730"/>
        <v>0.26300000000000001</v>
      </c>
      <c r="AI1423" s="28">
        <f t="shared" si="731"/>
        <v>2.5446900494077322E-4</v>
      </c>
      <c r="AJ1423" s="40">
        <f t="shared" si="728"/>
        <v>1.1455876646353974E-2</v>
      </c>
      <c r="AK1423" s="28"/>
      <c r="AM1423" s="14">
        <f>Rho_Coef0+Rho_Coef1*Solution!I1423+Rho_Coef2*Solution!I1423^2</f>
        <v>0.95080258381848715</v>
      </c>
      <c r="AO1423" s="3" t="str">
        <f t="shared" si="718"/>
        <v xml:space="preserve"> </v>
      </c>
      <c r="AP1423" s="3" t="str">
        <f t="shared" si="719"/>
        <v xml:space="preserve"> </v>
      </c>
      <c r="AQ1423" s="3" t="str">
        <f t="shared" si="720"/>
        <v xml:space="preserve"> </v>
      </c>
      <c r="AR1423" s="3" t="str">
        <f t="shared" si="721"/>
        <v xml:space="preserve"> </v>
      </c>
    </row>
    <row r="1424" spans="1:44">
      <c r="A1424" s="3">
        <f t="shared" si="722"/>
        <v>14.209999999999742</v>
      </c>
      <c r="B1424" s="3">
        <f t="shared" si="702"/>
        <v>0</v>
      </c>
      <c r="C1424" s="3">
        <f t="shared" si="703"/>
        <v>4.8229000000000486</v>
      </c>
      <c r="D1424" s="14">
        <f t="shared" si="723"/>
        <v>2.4328070333320441E-2</v>
      </c>
      <c r="E1424" s="14">
        <f t="shared" si="704"/>
        <v>-0.1123437727139672</v>
      </c>
      <c r="F1424" s="14">
        <f t="shared" si="705"/>
        <v>-8.8015702380646765E-2</v>
      </c>
      <c r="G1424" s="3">
        <f t="shared" si="717"/>
        <v>-7.6830176421862264</v>
      </c>
      <c r="H1424" s="3">
        <f t="shared" si="706"/>
        <v>-24.485282901462444</v>
      </c>
      <c r="I1424" s="3">
        <f t="shared" si="707"/>
        <v>522.33641228957958</v>
      </c>
      <c r="P1424" s="3" t="str">
        <f t="shared" si="732"/>
        <v xml:space="preserve"> </v>
      </c>
      <c r="Q1424" s="3" t="str">
        <f t="shared" si="708"/>
        <v xml:space="preserve"> </v>
      </c>
      <c r="R1424" s="3" t="str">
        <f t="shared" si="709"/>
        <v xml:space="preserve"> </v>
      </c>
      <c r="S1424" s="3" t="str">
        <f t="shared" si="710"/>
        <v xml:space="preserve"> </v>
      </c>
      <c r="T1424" s="3" t="str">
        <f t="shared" si="711"/>
        <v xml:space="preserve"> </v>
      </c>
      <c r="U1424" s="3" t="str">
        <f t="shared" si="712"/>
        <v xml:space="preserve"> </v>
      </c>
      <c r="V1424" s="3" t="str">
        <f t="shared" si="713"/>
        <v xml:space="preserve"> </v>
      </c>
      <c r="W1424" s="3" t="str">
        <f t="shared" si="714"/>
        <v xml:space="preserve"> </v>
      </c>
      <c r="X1424" s="3" t="str">
        <f t="shared" si="715"/>
        <v xml:space="preserve"> </v>
      </c>
      <c r="Y1424" s="3">
        <f t="shared" si="716"/>
        <v>0</v>
      </c>
      <c r="AA1424" s="16" t="str">
        <f t="shared" si="724"/>
        <v>UprStage</v>
      </c>
      <c r="AC1424" s="3">
        <f t="shared" si="725"/>
        <v>2.3982428571428556</v>
      </c>
      <c r="AD1424" s="3">
        <f t="shared" si="726"/>
        <v>19.801588161411491</v>
      </c>
      <c r="AE1424" s="3">
        <f t="shared" si="727"/>
        <v>2.4246571428571926</v>
      </c>
      <c r="AF1424" s="3">
        <f t="shared" si="729"/>
        <v>11.455876646353975</v>
      </c>
      <c r="AH1424" s="28">
        <f t="shared" si="730"/>
        <v>0.26300000000000001</v>
      </c>
      <c r="AI1424" s="28">
        <f t="shared" si="731"/>
        <v>2.5446900494077322E-4</v>
      </c>
      <c r="AJ1424" s="40">
        <f t="shared" si="728"/>
        <v>1.1455876646353974E-2</v>
      </c>
      <c r="AK1424" s="28"/>
      <c r="AM1424" s="14">
        <f>Rho_Coef0+Rho_Coef1*Solution!I1424+Rho_Coef2*Solution!I1424^2</f>
        <v>0.95082516945774953</v>
      </c>
      <c r="AO1424" s="3" t="str">
        <f t="shared" si="718"/>
        <v xml:space="preserve"> </v>
      </c>
      <c r="AP1424" s="3" t="str">
        <f t="shared" si="719"/>
        <v xml:space="preserve"> </v>
      </c>
      <c r="AQ1424" s="3" t="str">
        <f t="shared" si="720"/>
        <v xml:space="preserve"> </v>
      </c>
      <c r="AR1424" s="3" t="str">
        <f t="shared" si="721"/>
        <v xml:space="preserve"> </v>
      </c>
    </row>
    <row r="1425" spans="1:44">
      <c r="A1425" s="3">
        <f t="shared" si="722"/>
        <v>14.219999999999741</v>
      </c>
      <c r="B1425" s="3">
        <f t="shared" si="702"/>
        <v>0</v>
      </c>
      <c r="C1425" s="3">
        <f t="shared" si="703"/>
        <v>4.8229000000000486</v>
      </c>
      <c r="D1425" s="14">
        <f t="shared" si="723"/>
        <v>2.4481565138682746E-2</v>
      </c>
      <c r="E1425" s="14">
        <f t="shared" si="704"/>
        <v>-0.1123437727139672</v>
      </c>
      <c r="F1425" s="14">
        <f t="shared" si="705"/>
        <v>-8.7862207575284457E-2</v>
      </c>
      <c r="G1425" s="3">
        <f t="shared" si="717"/>
        <v>-7.6696188591772314</v>
      </c>
      <c r="H1425" s="3">
        <f t="shared" si="706"/>
        <v>-24.562113077884305</v>
      </c>
      <c r="I1425" s="3">
        <f t="shared" si="707"/>
        <v>522.09117597962199</v>
      </c>
      <c r="P1425" s="3" t="str">
        <f t="shared" si="732"/>
        <v xml:space="preserve"> </v>
      </c>
      <c r="Q1425" s="3" t="str">
        <f t="shared" si="708"/>
        <v xml:space="preserve"> </v>
      </c>
      <c r="R1425" s="3" t="str">
        <f t="shared" si="709"/>
        <v xml:space="preserve"> </v>
      </c>
      <c r="S1425" s="3" t="str">
        <f t="shared" si="710"/>
        <v xml:space="preserve"> </v>
      </c>
      <c r="T1425" s="3" t="str">
        <f t="shared" si="711"/>
        <v xml:space="preserve"> </v>
      </c>
      <c r="U1425" s="3" t="str">
        <f t="shared" si="712"/>
        <v xml:space="preserve"> </v>
      </c>
      <c r="V1425" s="3" t="str">
        <f t="shared" si="713"/>
        <v xml:space="preserve"> </v>
      </c>
      <c r="W1425" s="3" t="str">
        <f t="shared" si="714"/>
        <v xml:space="preserve"> </v>
      </c>
      <c r="X1425" s="3" t="str">
        <f t="shared" si="715"/>
        <v xml:space="preserve"> </v>
      </c>
      <c r="Y1425" s="3">
        <f t="shared" si="716"/>
        <v>0</v>
      </c>
      <c r="AA1425" s="16" t="str">
        <f t="shared" si="724"/>
        <v>UprStage</v>
      </c>
      <c r="AC1425" s="3">
        <f t="shared" si="725"/>
        <v>2.3982428571428556</v>
      </c>
      <c r="AD1425" s="3">
        <f t="shared" si="726"/>
        <v>19.801588161411491</v>
      </c>
      <c r="AE1425" s="3">
        <f t="shared" si="727"/>
        <v>2.4246571428571926</v>
      </c>
      <c r="AF1425" s="3">
        <f t="shared" si="729"/>
        <v>11.455876646353975</v>
      </c>
      <c r="AH1425" s="28">
        <f t="shared" si="730"/>
        <v>0.26300000000000001</v>
      </c>
      <c r="AI1425" s="28">
        <f t="shared" si="731"/>
        <v>2.5446900494077322E-4</v>
      </c>
      <c r="AJ1425" s="40">
        <f t="shared" si="728"/>
        <v>1.1455876646353974E-2</v>
      </c>
      <c r="AK1425" s="28"/>
      <c r="AM1425" s="14">
        <f>Rho_Coef0+Rho_Coef1*Solution!I1425+Rho_Coef2*Solution!I1425^2</f>
        <v>0.95084782654850597</v>
      </c>
      <c r="AO1425" s="3" t="str">
        <f t="shared" si="718"/>
        <v xml:space="preserve"> </v>
      </c>
      <c r="AP1425" s="3" t="str">
        <f t="shared" si="719"/>
        <v xml:space="preserve"> </v>
      </c>
      <c r="AQ1425" s="3" t="str">
        <f t="shared" si="720"/>
        <v xml:space="preserve"> </v>
      </c>
      <c r="AR1425" s="3" t="str">
        <f t="shared" si="721"/>
        <v xml:space="preserve"> </v>
      </c>
    </row>
    <row r="1426" spans="1:44">
      <c r="A1426" s="3">
        <f t="shared" si="722"/>
        <v>14.229999999999741</v>
      </c>
      <c r="B1426" s="3">
        <f t="shared" si="702"/>
        <v>0</v>
      </c>
      <c r="C1426" s="3">
        <f t="shared" si="703"/>
        <v>4.8229000000000486</v>
      </c>
      <c r="D1426" s="14">
        <f t="shared" si="723"/>
        <v>2.4635280206005881E-2</v>
      </c>
      <c r="E1426" s="14">
        <f t="shared" si="704"/>
        <v>-0.1123437727139672</v>
      </c>
      <c r="F1426" s="14">
        <f t="shared" si="705"/>
        <v>-8.7708492507961311E-2</v>
      </c>
      <c r="G1426" s="3">
        <f t="shared" si="717"/>
        <v>-7.6562008491839002</v>
      </c>
      <c r="H1426" s="3">
        <f t="shared" si="706"/>
        <v>-24.638809266476077</v>
      </c>
      <c r="I1426" s="3">
        <f t="shared" si="707"/>
        <v>521.84517203880068</v>
      </c>
      <c r="P1426" s="3" t="str">
        <f t="shared" si="732"/>
        <v xml:space="preserve"> </v>
      </c>
      <c r="Q1426" s="3" t="str">
        <f t="shared" si="708"/>
        <v xml:space="preserve"> </v>
      </c>
      <c r="R1426" s="3" t="str">
        <f t="shared" si="709"/>
        <v xml:space="preserve"> </v>
      </c>
      <c r="S1426" s="3" t="str">
        <f t="shared" si="710"/>
        <v xml:space="preserve"> </v>
      </c>
      <c r="T1426" s="3" t="str">
        <f t="shared" si="711"/>
        <v xml:space="preserve"> </v>
      </c>
      <c r="U1426" s="3" t="str">
        <f t="shared" si="712"/>
        <v xml:space="preserve"> </v>
      </c>
      <c r="V1426" s="3" t="str">
        <f t="shared" si="713"/>
        <v xml:space="preserve"> </v>
      </c>
      <c r="W1426" s="3" t="str">
        <f t="shared" si="714"/>
        <v xml:space="preserve"> </v>
      </c>
      <c r="X1426" s="3" t="str">
        <f t="shared" si="715"/>
        <v xml:space="preserve"> </v>
      </c>
      <c r="Y1426" s="3">
        <f t="shared" si="716"/>
        <v>0</v>
      </c>
      <c r="AA1426" s="16" t="str">
        <f t="shared" si="724"/>
        <v>UprStage</v>
      </c>
      <c r="AC1426" s="3">
        <f t="shared" si="725"/>
        <v>2.3982428571428556</v>
      </c>
      <c r="AD1426" s="3">
        <f t="shared" si="726"/>
        <v>19.801588161411491</v>
      </c>
      <c r="AE1426" s="3">
        <f t="shared" si="727"/>
        <v>2.4246571428571926</v>
      </c>
      <c r="AF1426" s="3">
        <f t="shared" si="729"/>
        <v>11.455876646353975</v>
      </c>
      <c r="AH1426" s="28">
        <f t="shared" si="730"/>
        <v>0.26300000000000001</v>
      </c>
      <c r="AI1426" s="28">
        <f t="shared" si="731"/>
        <v>2.5446900494077322E-4</v>
      </c>
      <c r="AJ1426" s="40">
        <f t="shared" si="728"/>
        <v>1.1455876646353974E-2</v>
      </c>
      <c r="AK1426" s="28"/>
      <c r="AM1426" s="14">
        <f>Rho_Coef0+Rho_Coef1*Solution!I1426+Rho_Coef2*Solution!I1426^2</f>
        <v>0.95087055497090422</v>
      </c>
      <c r="AO1426" s="3" t="str">
        <f t="shared" si="718"/>
        <v xml:space="preserve"> </v>
      </c>
      <c r="AP1426" s="3" t="str">
        <f t="shared" si="719"/>
        <v xml:space="preserve"> </v>
      </c>
      <c r="AQ1426" s="3" t="str">
        <f t="shared" si="720"/>
        <v xml:space="preserve"> </v>
      </c>
      <c r="AR1426" s="3" t="str">
        <f t="shared" si="721"/>
        <v xml:space="preserve"> </v>
      </c>
    </row>
    <row r="1427" spans="1:44">
      <c r="A1427" s="3">
        <f t="shared" si="722"/>
        <v>14.239999999999741</v>
      </c>
      <c r="B1427" s="3">
        <f t="shared" si="702"/>
        <v>0</v>
      </c>
      <c r="C1427" s="3">
        <f t="shared" si="703"/>
        <v>4.8229000000000486</v>
      </c>
      <c r="D1427" s="14">
        <f t="shared" si="723"/>
        <v>2.478921269391007E-2</v>
      </c>
      <c r="E1427" s="14">
        <f t="shared" si="704"/>
        <v>-0.1123437727139672</v>
      </c>
      <c r="F1427" s="14">
        <f t="shared" si="705"/>
        <v>-8.7554560020057126E-2</v>
      </c>
      <c r="G1427" s="3">
        <f t="shared" si="717"/>
        <v>-7.6427638602343748</v>
      </c>
      <c r="H1427" s="3">
        <f t="shared" si="706"/>
        <v>-24.715371274967914</v>
      </c>
      <c r="I1427" s="3">
        <f t="shared" si="707"/>
        <v>521.59840180794288</v>
      </c>
      <c r="P1427" s="3" t="str">
        <f t="shared" si="732"/>
        <v xml:space="preserve"> </v>
      </c>
      <c r="Q1427" s="3" t="str">
        <f t="shared" si="708"/>
        <v xml:space="preserve"> </v>
      </c>
      <c r="R1427" s="3" t="str">
        <f t="shared" si="709"/>
        <v xml:space="preserve"> </v>
      </c>
      <c r="S1427" s="3" t="str">
        <f t="shared" si="710"/>
        <v xml:space="preserve"> </v>
      </c>
      <c r="T1427" s="3" t="str">
        <f t="shared" si="711"/>
        <v xml:space="preserve"> </v>
      </c>
      <c r="U1427" s="3" t="str">
        <f t="shared" si="712"/>
        <v xml:space="preserve"> </v>
      </c>
      <c r="V1427" s="3" t="str">
        <f t="shared" si="713"/>
        <v xml:space="preserve"> </v>
      </c>
      <c r="W1427" s="3" t="str">
        <f t="shared" si="714"/>
        <v xml:space="preserve"> </v>
      </c>
      <c r="X1427" s="3" t="str">
        <f t="shared" si="715"/>
        <v xml:space="preserve"> </v>
      </c>
      <c r="Y1427" s="3">
        <f t="shared" si="716"/>
        <v>0</v>
      </c>
      <c r="AA1427" s="16" t="str">
        <f t="shared" si="724"/>
        <v>UprStage</v>
      </c>
      <c r="AC1427" s="3">
        <f t="shared" si="725"/>
        <v>2.3982428571428556</v>
      </c>
      <c r="AD1427" s="3">
        <f t="shared" si="726"/>
        <v>19.801588161411491</v>
      </c>
      <c r="AE1427" s="3">
        <f t="shared" si="727"/>
        <v>2.4246571428571926</v>
      </c>
      <c r="AF1427" s="3">
        <f t="shared" si="729"/>
        <v>11.455876646353975</v>
      </c>
      <c r="AH1427" s="28">
        <f t="shared" si="730"/>
        <v>0.26300000000000001</v>
      </c>
      <c r="AI1427" s="28">
        <f t="shared" si="731"/>
        <v>2.5446900494077322E-4</v>
      </c>
      <c r="AJ1427" s="40">
        <f t="shared" si="728"/>
        <v>1.1455876646353974E-2</v>
      </c>
      <c r="AK1427" s="28"/>
      <c r="AM1427" s="14">
        <f>Rho_Coef0+Rho_Coef1*Solution!I1427+Rho_Coef2*Solution!I1427^2</f>
        <v>0.95089335460491575</v>
      </c>
      <c r="AO1427" s="3" t="str">
        <f t="shared" si="718"/>
        <v xml:space="preserve"> </v>
      </c>
      <c r="AP1427" s="3" t="str">
        <f t="shared" si="719"/>
        <v xml:space="preserve"> </v>
      </c>
      <c r="AQ1427" s="3" t="str">
        <f t="shared" si="720"/>
        <v xml:space="preserve"> </v>
      </c>
      <c r="AR1427" s="3" t="str">
        <f t="shared" si="721"/>
        <v xml:space="preserve"> </v>
      </c>
    </row>
    <row r="1428" spans="1:44">
      <c r="A1428" s="3">
        <f t="shared" si="722"/>
        <v>14.249999999999741</v>
      </c>
      <c r="B1428" s="3">
        <f t="shared" si="702"/>
        <v>0</v>
      </c>
      <c r="C1428" s="3">
        <f t="shared" si="703"/>
        <v>4.8229000000000486</v>
      </c>
      <c r="D1428" s="14">
        <f t="shared" si="723"/>
        <v>2.4943359765343166E-2</v>
      </c>
      <c r="E1428" s="14">
        <f t="shared" si="704"/>
        <v>-0.1123437727139672</v>
      </c>
      <c r="F1428" s="14">
        <f t="shared" si="705"/>
        <v>-8.7400412948624037E-2</v>
      </c>
      <c r="G1428" s="3">
        <f t="shared" si="717"/>
        <v>-7.6293081399790292</v>
      </c>
      <c r="H1428" s="3">
        <f t="shared" si="706"/>
        <v>-24.791798913570258</v>
      </c>
      <c r="I1428" s="3">
        <f t="shared" si="707"/>
        <v>521.3508666297862</v>
      </c>
      <c r="P1428" s="3" t="str">
        <f t="shared" si="732"/>
        <v xml:space="preserve"> </v>
      </c>
      <c r="Q1428" s="3" t="str">
        <f t="shared" si="708"/>
        <v xml:space="preserve"> </v>
      </c>
      <c r="R1428" s="3" t="str">
        <f t="shared" si="709"/>
        <v xml:space="preserve"> </v>
      </c>
      <c r="S1428" s="3" t="str">
        <f t="shared" si="710"/>
        <v xml:space="preserve"> </v>
      </c>
      <c r="T1428" s="3" t="str">
        <f t="shared" si="711"/>
        <v xml:space="preserve"> </v>
      </c>
      <c r="U1428" s="3" t="str">
        <f t="shared" si="712"/>
        <v xml:space="preserve"> </v>
      </c>
      <c r="V1428" s="3" t="str">
        <f t="shared" si="713"/>
        <v xml:space="preserve"> </v>
      </c>
      <c r="W1428" s="3" t="str">
        <f t="shared" si="714"/>
        <v xml:space="preserve"> </v>
      </c>
      <c r="X1428" s="3" t="str">
        <f t="shared" si="715"/>
        <v xml:space="preserve"> </v>
      </c>
      <c r="Y1428" s="3">
        <f t="shared" si="716"/>
        <v>0</v>
      </c>
      <c r="AA1428" s="16" t="str">
        <f t="shared" si="724"/>
        <v>UprStage</v>
      </c>
      <c r="AC1428" s="3">
        <f t="shared" si="725"/>
        <v>2.3982428571428556</v>
      </c>
      <c r="AD1428" s="3">
        <f t="shared" si="726"/>
        <v>19.801588161411491</v>
      </c>
      <c r="AE1428" s="3">
        <f t="shared" si="727"/>
        <v>2.4246571428571926</v>
      </c>
      <c r="AF1428" s="3">
        <f t="shared" si="729"/>
        <v>11.455876646353975</v>
      </c>
      <c r="AH1428" s="28">
        <f t="shared" si="730"/>
        <v>0.26300000000000001</v>
      </c>
      <c r="AI1428" s="28">
        <f t="shared" si="731"/>
        <v>2.5446900494077322E-4</v>
      </c>
      <c r="AJ1428" s="40">
        <f t="shared" si="728"/>
        <v>1.1455876646353974E-2</v>
      </c>
      <c r="AK1428" s="28"/>
      <c r="AM1428" s="14">
        <f>Rho_Coef0+Rho_Coef1*Solution!I1428+Rho_Coef2*Solution!I1428^2</f>
        <v>0.95091622533033882</v>
      </c>
      <c r="AO1428" s="3" t="str">
        <f t="shared" si="718"/>
        <v xml:space="preserve"> </v>
      </c>
      <c r="AP1428" s="3" t="str">
        <f t="shared" si="719"/>
        <v xml:space="preserve"> </v>
      </c>
      <c r="AQ1428" s="3" t="str">
        <f t="shared" si="720"/>
        <v xml:space="preserve"> </v>
      </c>
      <c r="AR1428" s="3" t="str">
        <f t="shared" si="721"/>
        <v xml:space="preserve"> </v>
      </c>
    </row>
    <row r="1429" spans="1:44">
      <c r="A1429" s="3">
        <f t="shared" si="722"/>
        <v>14.25999999999974</v>
      </c>
      <c r="B1429" s="3">
        <f t="shared" si="702"/>
        <v>0</v>
      </c>
      <c r="C1429" s="3">
        <f t="shared" si="703"/>
        <v>4.8229000000000486</v>
      </c>
      <c r="D1429" s="14">
        <f t="shared" si="723"/>
        <v>2.5097718587668894E-2</v>
      </c>
      <c r="E1429" s="14">
        <f t="shared" si="704"/>
        <v>-0.1123437727139672</v>
      </c>
      <c r="F1429" s="14">
        <f t="shared" si="705"/>
        <v>-8.7246054126298309E-2</v>
      </c>
      <c r="G1429" s="3">
        <f t="shared" si="717"/>
        <v>-7.6158339356827689</v>
      </c>
      <c r="H1429" s="3">
        <f t="shared" si="706"/>
        <v>-24.868091994970047</v>
      </c>
      <c r="I1429" s="3">
        <f t="shared" si="707"/>
        <v>521.10256784895375</v>
      </c>
      <c r="P1429" s="3" t="str">
        <f t="shared" si="732"/>
        <v xml:space="preserve"> </v>
      </c>
      <c r="Q1429" s="3" t="str">
        <f t="shared" si="708"/>
        <v xml:space="preserve"> </v>
      </c>
      <c r="R1429" s="3" t="str">
        <f t="shared" si="709"/>
        <v xml:space="preserve"> </v>
      </c>
      <c r="S1429" s="3" t="str">
        <f t="shared" si="710"/>
        <v xml:space="preserve"> </v>
      </c>
      <c r="T1429" s="3" t="str">
        <f t="shared" si="711"/>
        <v xml:space="preserve"> </v>
      </c>
      <c r="U1429" s="3" t="str">
        <f t="shared" si="712"/>
        <v xml:space="preserve"> </v>
      </c>
      <c r="V1429" s="3" t="str">
        <f t="shared" si="713"/>
        <v xml:space="preserve"> </v>
      </c>
      <c r="W1429" s="3" t="str">
        <f t="shared" si="714"/>
        <v xml:space="preserve"> </v>
      </c>
      <c r="X1429" s="3" t="str">
        <f t="shared" si="715"/>
        <v xml:space="preserve"> </v>
      </c>
      <c r="Y1429" s="3">
        <f t="shared" si="716"/>
        <v>0</v>
      </c>
      <c r="AA1429" s="16" t="str">
        <f t="shared" si="724"/>
        <v>UprStage</v>
      </c>
      <c r="AC1429" s="3">
        <f t="shared" si="725"/>
        <v>2.3982428571428556</v>
      </c>
      <c r="AD1429" s="3">
        <f t="shared" si="726"/>
        <v>19.801588161411491</v>
      </c>
      <c r="AE1429" s="3">
        <f t="shared" si="727"/>
        <v>2.4246571428571926</v>
      </c>
      <c r="AF1429" s="3">
        <f t="shared" si="729"/>
        <v>11.455876646353975</v>
      </c>
      <c r="AH1429" s="28">
        <f t="shared" si="730"/>
        <v>0.26300000000000001</v>
      </c>
      <c r="AI1429" s="28">
        <f t="shared" si="731"/>
        <v>2.5446900494077322E-4</v>
      </c>
      <c r="AJ1429" s="40">
        <f t="shared" si="728"/>
        <v>1.1455876646353974E-2</v>
      </c>
      <c r="AK1429" s="28"/>
      <c r="AM1429" s="14">
        <f>Rho_Coef0+Rho_Coef1*Solution!I1429+Rho_Coef2*Solution!I1429^2</f>
        <v>0.95093916702680037</v>
      </c>
      <c r="AO1429" s="3" t="str">
        <f t="shared" si="718"/>
        <v xml:space="preserve"> </v>
      </c>
      <c r="AP1429" s="3" t="str">
        <f t="shared" si="719"/>
        <v xml:space="preserve"> </v>
      </c>
      <c r="AQ1429" s="3" t="str">
        <f t="shared" si="720"/>
        <v xml:space="preserve"> </v>
      </c>
      <c r="AR1429" s="3" t="str">
        <f t="shared" si="721"/>
        <v xml:space="preserve"> </v>
      </c>
    </row>
    <row r="1430" spans="1:44">
      <c r="A1430" s="3">
        <f t="shared" si="722"/>
        <v>14.26999999999974</v>
      </c>
      <c r="B1430" s="3">
        <f t="shared" si="702"/>
        <v>0</v>
      </c>
      <c r="C1430" s="3">
        <f t="shared" si="703"/>
        <v>4.8229000000000486</v>
      </c>
      <c r="D1430" s="14">
        <f t="shared" si="723"/>
        <v>2.5252286332754326E-2</v>
      </c>
      <c r="E1430" s="14">
        <f t="shared" si="704"/>
        <v>-0.1123437727139672</v>
      </c>
      <c r="F1430" s="14">
        <f t="shared" si="705"/>
        <v>-8.7091486381212876E-2</v>
      </c>
      <c r="G1430" s="3">
        <f t="shared" si="717"/>
        <v>-7.6023414942173986</v>
      </c>
      <c r="H1430" s="3">
        <f t="shared" si="706"/>
        <v>-24.944250334326874</v>
      </c>
      <c r="I1430" s="3">
        <f t="shared" si="707"/>
        <v>520.85350681192938</v>
      </c>
      <c r="P1430" s="3" t="str">
        <f t="shared" si="732"/>
        <v xml:space="preserve"> </v>
      </c>
      <c r="Q1430" s="3" t="str">
        <f t="shared" si="708"/>
        <v xml:space="preserve"> </v>
      </c>
      <c r="R1430" s="3" t="str">
        <f t="shared" si="709"/>
        <v xml:space="preserve"> </v>
      </c>
      <c r="S1430" s="3" t="str">
        <f t="shared" si="710"/>
        <v xml:space="preserve"> </v>
      </c>
      <c r="T1430" s="3" t="str">
        <f t="shared" si="711"/>
        <v xml:space="preserve"> </v>
      </c>
      <c r="U1430" s="3" t="str">
        <f t="shared" si="712"/>
        <v xml:space="preserve"> </v>
      </c>
      <c r="V1430" s="3" t="str">
        <f t="shared" si="713"/>
        <v xml:space="preserve"> </v>
      </c>
      <c r="W1430" s="3" t="str">
        <f t="shared" si="714"/>
        <v xml:space="preserve"> </v>
      </c>
      <c r="X1430" s="3" t="str">
        <f t="shared" si="715"/>
        <v xml:space="preserve"> </v>
      </c>
      <c r="Y1430" s="3">
        <f t="shared" si="716"/>
        <v>0</v>
      </c>
      <c r="AA1430" s="16" t="str">
        <f t="shared" si="724"/>
        <v>UprStage</v>
      </c>
      <c r="AC1430" s="3">
        <f t="shared" si="725"/>
        <v>2.3982428571428556</v>
      </c>
      <c r="AD1430" s="3">
        <f t="shared" si="726"/>
        <v>19.801588161411491</v>
      </c>
      <c r="AE1430" s="3">
        <f t="shared" si="727"/>
        <v>2.4246571428571926</v>
      </c>
      <c r="AF1430" s="3">
        <f t="shared" si="729"/>
        <v>11.455876646353975</v>
      </c>
      <c r="AH1430" s="28">
        <f t="shared" si="730"/>
        <v>0.26300000000000001</v>
      </c>
      <c r="AI1430" s="28">
        <f t="shared" si="731"/>
        <v>2.5446900494077322E-4</v>
      </c>
      <c r="AJ1430" s="40">
        <f t="shared" si="728"/>
        <v>1.1455876646353974E-2</v>
      </c>
      <c r="AK1430" s="28"/>
      <c r="AM1430" s="14">
        <f>Rho_Coef0+Rho_Coef1*Solution!I1430+Rho_Coef2*Solution!I1430^2</f>
        <v>0.95096217957375817</v>
      </c>
      <c r="AO1430" s="3" t="str">
        <f t="shared" si="718"/>
        <v xml:space="preserve"> </v>
      </c>
      <c r="AP1430" s="3" t="str">
        <f t="shared" si="719"/>
        <v xml:space="preserve"> </v>
      </c>
      <c r="AQ1430" s="3" t="str">
        <f t="shared" si="720"/>
        <v xml:space="preserve"> </v>
      </c>
      <c r="AR1430" s="3" t="str">
        <f t="shared" si="721"/>
        <v xml:space="preserve"> </v>
      </c>
    </row>
    <row r="1431" spans="1:44">
      <c r="A1431" s="3">
        <f t="shared" si="722"/>
        <v>14.27999999999974</v>
      </c>
      <c r="B1431" s="3">
        <f t="shared" si="702"/>
        <v>0</v>
      </c>
      <c r="C1431" s="3">
        <f t="shared" si="703"/>
        <v>4.8229000000000486</v>
      </c>
      <c r="D1431" s="14">
        <f t="shared" si="723"/>
        <v>2.5407060177056781E-2</v>
      </c>
      <c r="E1431" s="14">
        <f t="shared" si="704"/>
        <v>-0.1123437727139672</v>
      </c>
      <c r="F1431" s="14">
        <f t="shared" si="705"/>
        <v>-8.6936712536910418E-2</v>
      </c>
      <c r="G1431" s="3">
        <f t="shared" si="717"/>
        <v>-7.5888310620540329</v>
      </c>
      <c r="H1431" s="3">
        <f t="shared" si="706"/>
        <v>-25.020273749269048</v>
      </c>
      <c r="I1431" s="3">
        <f t="shared" si="707"/>
        <v>520.60368486703294</v>
      </c>
      <c r="P1431" s="3" t="str">
        <f t="shared" si="732"/>
        <v xml:space="preserve"> </v>
      </c>
      <c r="Q1431" s="3" t="str">
        <f t="shared" si="708"/>
        <v xml:space="preserve"> </v>
      </c>
      <c r="R1431" s="3" t="str">
        <f t="shared" si="709"/>
        <v xml:space="preserve"> </v>
      </c>
      <c r="S1431" s="3" t="str">
        <f t="shared" si="710"/>
        <v xml:space="preserve"> </v>
      </c>
      <c r="T1431" s="3" t="str">
        <f t="shared" si="711"/>
        <v xml:space="preserve"> </v>
      </c>
      <c r="U1431" s="3" t="str">
        <f t="shared" si="712"/>
        <v xml:space="preserve"> </v>
      </c>
      <c r="V1431" s="3" t="str">
        <f t="shared" si="713"/>
        <v xml:space="preserve"> </v>
      </c>
      <c r="W1431" s="3" t="str">
        <f t="shared" si="714"/>
        <v xml:space="preserve"> </v>
      </c>
      <c r="X1431" s="3" t="str">
        <f t="shared" si="715"/>
        <v xml:space="preserve"> </v>
      </c>
      <c r="Y1431" s="3">
        <f t="shared" si="716"/>
        <v>0</v>
      </c>
      <c r="AA1431" s="16" t="str">
        <f t="shared" si="724"/>
        <v>UprStage</v>
      </c>
      <c r="AC1431" s="3">
        <f t="shared" si="725"/>
        <v>2.3982428571428556</v>
      </c>
      <c r="AD1431" s="3">
        <f t="shared" si="726"/>
        <v>19.801588161411491</v>
      </c>
      <c r="AE1431" s="3">
        <f t="shared" si="727"/>
        <v>2.4246571428571926</v>
      </c>
      <c r="AF1431" s="3">
        <f t="shared" si="729"/>
        <v>11.455876646353975</v>
      </c>
      <c r="AH1431" s="28">
        <f t="shared" si="730"/>
        <v>0.26300000000000001</v>
      </c>
      <c r="AI1431" s="28">
        <f t="shared" si="731"/>
        <v>2.5446900494077322E-4</v>
      </c>
      <c r="AJ1431" s="40">
        <f t="shared" si="728"/>
        <v>1.1455876646353974E-2</v>
      </c>
      <c r="AK1431" s="28"/>
      <c r="AM1431" s="14">
        <f>Rho_Coef0+Rho_Coef1*Solution!I1431+Rho_Coef2*Solution!I1431^2</f>
        <v>0.95098526285050311</v>
      </c>
      <c r="AO1431" s="3" t="str">
        <f t="shared" si="718"/>
        <v xml:space="preserve"> </v>
      </c>
      <c r="AP1431" s="3" t="str">
        <f t="shared" si="719"/>
        <v xml:space="preserve"> </v>
      </c>
      <c r="AQ1431" s="3" t="str">
        <f t="shared" si="720"/>
        <v xml:space="preserve"> </v>
      </c>
      <c r="AR1431" s="3" t="str">
        <f t="shared" si="721"/>
        <v xml:space="preserve"> </v>
      </c>
    </row>
    <row r="1432" spans="1:44">
      <c r="A1432" s="3">
        <f t="shared" si="722"/>
        <v>14.28999999999974</v>
      </c>
      <c r="B1432" s="3">
        <f t="shared" si="702"/>
        <v>0</v>
      </c>
      <c r="C1432" s="3">
        <f t="shared" si="703"/>
        <v>4.8229000000000486</v>
      </c>
      <c r="D1432" s="14">
        <f t="shared" si="723"/>
        <v>2.5562037301710042E-2</v>
      </c>
      <c r="E1432" s="14">
        <f t="shared" si="704"/>
        <v>-0.1123437727139672</v>
      </c>
      <c r="F1432" s="14">
        <f t="shared" si="705"/>
        <v>-8.6781735412257158E-2</v>
      </c>
      <c r="G1432" s="3">
        <f t="shared" si="717"/>
        <v>-7.5753028852555699</v>
      </c>
      <c r="H1432" s="3">
        <f t="shared" si="706"/>
        <v>-25.09616205988959</v>
      </c>
      <c r="I1432" s="3">
        <f t="shared" si="707"/>
        <v>520.35310336439591</v>
      </c>
      <c r="P1432" s="3" t="str">
        <f t="shared" si="732"/>
        <v xml:space="preserve"> </v>
      </c>
      <c r="Q1432" s="3" t="str">
        <f t="shared" si="708"/>
        <v xml:space="preserve"> </v>
      </c>
      <c r="R1432" s="3" t="str">
        <f t="shared" si="709"/>
        <v xml:space="preserve"> </v>
      </c>
      <c r="S1432" s="3" t="str">
        <f t="shared" si="710"/>
        <v xml:space="preserve"> </v>
      </c>
      <c r="T1432" s="3" t="str">
        <f t="shared" si="711"/>
        <v xml:space="preserve"> </v>
      </c>
      <c r="U1432" s="3" t="str">
        <f t="shared" si="712"/>
        <v xml:space="preserve"> </v>
      </c>
      <c r="V1432" s="3" t="str">
        <f t="shared" si="713"/>
        <v xml:space="preserve"> </v>
      </c>
      <c r="W1432" s="3" t="str">
        <f t="shared" si="714"/>
        <v xml:space="preserve"> </v>
      </c>
      <c r="X1432" s="3" t="str">
        <f t="shared" si="715"/>
        <v xml:space="preserve"> </v>
      </c>
      <c r="Y1432" s="3">
        <f t="shared" si="716"/>
        <v>0</v>
      </c>
      <c r="AA1432" s="16" t="str">
        <f t="shared" si="724"/>
        <v>UprStage</v>
      </c>
      <c r="AC1432" s="3">
        <f t="shared" si="725"/>
        <v>2.3982428571428556</v>
      </c>
      <c r="AD1432" s="3">
        <f t="shared" si="726"/>
        <v>19.801588161411491</v>
      </c>
      <c r="AE1432" s="3">
        <f t="shared" si="727"/>
        <v>2.4246571428571926</v>
      </c>
      <c r="AF1432" s="3">
        <f t="shared" si="729"/>
        <v>11.455876646353975</v>
      </c>
      <c r="AH1432" s="28">
        <f t="shared" si="730"/>
        <v>0.26300000000000001</v>
      </c>
      <c r="AI1432" s="28">
        <f t="shared" si="731"/>
        <v>2.5446900494077322E-4</v>
      </c>
      <c r="AJ1432" s="40">
        <f t="shared" si="728"/>
        <v>1.1455876646353974E-2</v>
      </c>
      <c r="AK1432" s="28"/>
      <c r="AM1432" s="14">
        <f>Rho_Coef0+Rho_Coef1*Solution!I1432+Rho_Coef2*Solution!I1432^2</f>
        <v>0.95100841673616154</v>
      </c>
      <c r="AO1432" s="3" t="str">
        <f t="shared" si="718"/>
        <v xml:space="preserve"> </v>
      </c>
      <c r="AP1432" s="3" t="str">
        <f t="shared" si="719"/>
        <v xml:space="preserve"> </v>
      </c>
      <c r="AQ1432" s="3" t="str">
        <f t="shared" si="720"/>
        <v xml:space="preserve"> </v>
      </c>
      <c r="AR1432" s="3" t="str">
        <f t="shared" si="721"/>
        <v xml:space="preserve"> </v>
      </c>
    </row>
    <row r="1433" spans="1:44">
      <c r="A1433" s="3">
        <f t="shared" si="722"/>
        <v>14.29999999999974</v>
      </c>
      <c r="B1433" s="3">
        <f t="shared" si="702"/>
        <v>0</v>
      </c>
      <c r="C1433" s="3">
        <f t="shared" si="703"/>
        <v>4.8229000000000486</v>
      </c>
      <c r="D1433" s="14">
        <f t="shared" si="723"/>
        <v>2.5717214892609926E-2</v>
      </c>
      <c r="E1433" s="14">
        <f t="shared" si="704"/>
        <v>-0.1123437727139672</v>
      </c>
      <c r="F1433" s="14">
        <f t="shared" si="705"/>
        <v>-8.6626557821357281E-2</v>
      </c>
      <c r="G1433" s="3">
        <f t="shared" si="717"/>
        <v>-7.5617572094692243</v>
      </c>
      <c r="H1433" s="3">
        <f t="shared" si="706"/>
        <v>-25.171915088742146</v>
      </c>
      <c r="I1433" s="3">
        <f t="shared" si="707"/>
        <v>520.10176365593657</v>
      </c>
      <c r="P1433" s="3" t="str">
        <f t="shared" si="732"/>
        <v xml:space="preserve"> </v>
      </c>
      <c r="Q1433" s="3" t="str">
        <f t="shared" si="708"/>
        <v xml:space="preserve"> </v>
      </c>
      <c r="R1433" s="3" t="str">
        <f t="shared" si="709"/>
        <v xml:space="preserve"> </v>
      </c>
      <c r="S1433" s="3" t="str">
        <f t="shared" si="710"/>
        <v xml:space="preserve"> </v>
      </c>
      <c r="T1433" s="3" t="str">
        <f t="shared" si="711"/>
        <v xml:space="preserve"> </v>
      </c>
      <c r="U1433" s="3" t="str">
        <f t="shared" si="712"/>
        <v xml:space="preserve"> </v>
      </c>
      <c r="V1433" s="3" t="str">
        <f t="shared" si="713"/>
        <v xml:space="preserve"> </v>
      </c>
      <c r="W1433" s="3" t="str">
        <f t="shared" si="714"/>
        <v xml:space="preserve"> </v>
      </c>
      <c r="X1433" s="3" t="str">
        <f t="shared" si="715"/>
        <v xml:space="preserve"> </v>
      </c>
      <c r="Y1433" s="3">
        <f t="shared" si="716"/>
        <v>0</v>
      </c>
      <c r="AA1433" s="16" t="str">
        <f t="shared" si="724"/>
        <v>UprStage</v>
      </c>
      <c r="AC1433" s="3">
        <f t="shared" si="725"/>
        <v>2.3982428571428556</v>
      </c>
      <c r="AD1433" s="3">
        <f t="shared" si="726"/>
        <v>19.801588161411491</v>
      </c>
      <c r="AE1433" s="3">
        <f t="shared" si="727"/>
        <v>2.4246571428571926</v>
      </c>
      <c r="AF1433" s="3">
        <f t="shared" si="729"/>
        <v>11.455876646353975</v>
      </c>
      <c r="AH1433" s="28">
        <f t="shared" si="730"/>
        <v>0.26300000000000001</v>
      </c>
      <c r="AI1433" s="28">
        <f t="shared" si="731"/>
        <v>2.5446900494077322E-4</v>
      </c>
      <c r="AJ1433" s="40">
        <f t="shared" si="728"/>
        <v>1.1455876646353974E-2</v>
      </c>
      <c r="AK1433" s="28"/>
      <c r="AM1433" s="14">
        <f>Rho_Coef0+Rho_Coef1*Solution!I1433+Rho_Coef2*Solution!I1433^2</f>
        <v>0.95103164110969707</v>
      </c>
      <c r="AO1433" s="3" t="str">
        <f t="shared" si="718"/>
        <v xml:space="preserve"> </v>
      </c>
      <c r="AP1433" s="3" t="str">
        <f t="shared" si="719"/>
        <v xml:space="preserve"> </v>
      </c>
      <c r="AQ1433" s="3" t="str">
        <f t="shared" si="720"/>
        <v xml:space="preserve"> </v>
      </c>
      <c r="AR1433" s="3" t="str">
        <f t="shared" si="721"/>
        <v xml:space="preserve"> </v>
      </c>
    </row>
    <row r="1434" spans="1:44">
      <c r="A1434" s="3">
        <f t="shared" si="722"/>
        <v>14.309999999999739</v>
      </c>
      <c r="B1434" s="3">
        <f t="shared" si="702"/>
        <v>0</v>
      </c>
      <c r="C1434" s="3">
        <f t="shared" si="703"/>
        <v>4.8229000000000486</v>
      </c>
      <c r="D1434" s="14">
        <f t="shared" si="723"/>
        <v>2.5872590140499179E-2</v>
      </c>
      <c r="E1434" s="14">
        <f t="shared" si="704"/>
        <v>-0.1123437727139672</v>
      </c>
      <c r="F1434" s="14">
        <f t="shared" si="705"/>
        <v>-8.6471182573468017E-2</v>
      </c>
      <c r="G1434" s="3">
        <f t="shared" si="717"/>
        <v>-7.5481942799191133</v>
      </c>
      <c r="H1434" s="3">
        <f t="shared" si="706"/>
        <v>-25.247532660836839</v>
      </c>
      <c r="I1434" s="3">
        <f t="shared" si="707"/>
        <v>519.84966709533512</v>
      </c>
      <c r="P1434" s="3" t="str">
        <f t="shared" si="732"/>
        <v xml:space="preserve"> </v>
      </c>
      <c r="Q1434" s="3" t="str">
        <f t="shared" si="708"/>
        <v xml:space="preserve"> </v>
      </c>
      <c r="R1434" s="3" t="str">
        <f t="shared" si="709"/>
        <v xml:space="preserve"> </v>
      </c>
      <c r="S1434" s="3" t="str">
        <f t="shared" si="710"/>
        <v xml:space="preserve"> </v>
      </c>
      <c r="T1434" s="3" t="str">
        <f t="shared" si="711"/>
        <v xml:space="preserve"> </v>
      </c>
      <c r="U1434" s="3" t="str">
        <f t="shared" si="712"/>
        <v xml:space="preserve"> </v>
      </c>
      <c r="V1434" s="3" t="str">
        <f t="shared" si="713"/>
        <v xml:space="preserve"> </v>
      </c>
      <c r="W1434" s="3" t="str">
        <f t="shared" si="714"/>
        <v xml:space="preserve"> </v>
      </c>
      <c r="X1434" s="3" t="str">
        <f t="shared" si="715"/>
        <v xml:space="preserve"> </v>
      </c>
      <c r="Y1434" s="3">
        <f t="shared" si="716"/>
        <v>0</v>
      </c>
      <c r="AA1434" s="16" t="str">
        <f t="shared" si="724"/>
        <v>UprStage</v>
      </c>
      <c r="AC1434" s="3">
        <f t="shared" si="725"/>
        <v>2.3982428571428556</v>
      </c>
      <c r="AD1434" s="3">
        <f t="shared" si="726"/>
        <v>19.801588161411491</v>
      </c>
      <c r="AE1434" s="3">
        <f t="shared" si="727"/>
        <v>2.4246571428571926</v>
      </c>
      <c r="AF1434" s="3">
        <f t="shared" si="729"/>
        <v>11.455876646353975</v>
      </c>
      <c r="AH1434" s="28">
        <f t="shared" si="730"/>
        <v>0.26300000000000001</v>
      </c>
      <c r="AI1434" s="28">
        <f t="shared" si="731"/>
        <v>2.5446900494077322E-4</v>
      </c>
      <c r="AJ1434" s="40">
        <f t="shared" si="728"/>
        <v>1.1455876646353974E-2</v>
      </c>
      <c r="AK1434" s="28"/>
      <c r="AM1434" s="14">
        <f>Rho_Coef0+Rho_Coef1*Solution!I1434+Rho_Coef2*Solution!I1434^2</f>
        <v>0.95105493584991296</v>
      </c>
      <c r="AO1434" s="3" t="str">
        <f t="shared" si="718"/>
        <v xml:space="preserve"> </v>
      </c>
      <c r="AP1434" s="3" t="str">
        <f t="shared" si="719"/>
        <v xml:space="preserve"> </v>
      </c>
      <c r="AQ1434" s="3" t="str">
        <f t="shared" si="720"/>
        <v xml:space="preserve"> </v>
      </c>
      <c r="AR1434" s="3" t="str">
        <f t="shared" si="721"/>
        <v xml:space="preserve"> </v>
      </c>
    </row>
    <row r="1435" spans="1:44">
      <c r="A1435" s="3">
        <f t="shared" si="722"/>
        <v>14.319999999999739</v>
      </c>
      <c r="B1435" s="3">
        <f t="shared" si="702"/>
        <v>0</v>
      </c>
      <c r="C1435" s="3">
        <f t="shared" si="703"/>
        <v>4.8229000000000486</v>
      </c>
      <c r="D1435" s="14">
        <f t="shared" si="723"/>
        <v>2.602816024105177E-2</v>
      </c>
      <c r="E1435" s="14">
        <f t="shared" si="704"/>
        <v>-0.1123437727139672</v>
      </c>
      <c r="F1435" s="14">
        <f t="shared" si="705"/>
        <v>-8.6315612472915429E-2</v>
      </c>
      <c r="G1435" s="3">
        <f t="shared" si="717"/>
        <v>-7.5346143413989033</v>
      </c>
      <c r="H1435" s="3">
        <f t="shared" si="706"/>
        <v>-25.323014603636029</v>
      </c>
      <c r="I1435" s="3">
        <f t="shared" si="707"/>
        <v>519.59681503800959</v>
      </c>
      <c r="P1435" s="3" t="str">
        <f t="shared" si="732"/>
        <v xml:space="preserve"> </v>
      </c>
      <c r="Q1435" s="3" t="str">
        <f t="shared" si="708"/>
        <v xml:space="preserve"> </v>
      </c>
      <c r="R1435" s="3" t="str">
        <f t="shared" si="709"/>
        <v xml:space="preserve"> </v>
      </c>
      <c r="S1435" s="3" t="str">
        <f t="shared" si="710"/>
        <v xml:space="preserve"> </v>
      </c>
      <c r="T1435" s="3" t="str">
        <f t="shared" si="711"/>
        <v xml:space="preserve"> </v>
      </c>
      <c r="U1435" s="3" t="str">
        <f t="shared" si="712"/>
        <v xml:space="preserve"> </v>
      </c>
      <c r="V1435" s="3" t="str">
        <f t="shared" si="713"/>
        <v xml:space="preserve"> </v>
      </c>
      <c r="W1435" s="3" t="str">
        <f t="shared" si="714"/>
        <v xml:space="preserve"> </v>
      </c>
      <c r="X1435" s="3" t="str">
        <f t="shared" si="715"/>
        <v xml:space="preserve"> </v>
      </c>
      <c r="Y1435" s="3">
        <f t="shared" si="716"/>
        <v>0</v>
      </c>
      <c r="AA1435" s="16" t="str">
        <f t="shared" si="724"/>
        <v>UprStage</v>
      </c>
      <c r="AC1435" s="3">
        <f t="shared" si="725"/>
        <v>2.3982428571428556</v>
      </c>
      <c r="AD1435" s="3">
        <f t="shared" si="726"/>
        <v>19.801588161411491</v>
      </c>
      <c r="AE1435" s="3">
        <f t="shared" si="727"/>
        <v>2.4246571428571926</v>
      </c>
      <c r="AF1435" s="3">
        <f t="shared" si="729"/>
        <v>11.455876646353975</v>
      </c>
      <c r="AH1435" s="28">
        <f t="shared" si="730"/>
        <v>0.26300000000000001</v>
      </c>
      <c r="AI1435" s="28">
        <f t="shared" si="731"/>
        <v>2.5446900494077322E-4</v>
      </c>
      <c r="AJ1435" s="40">
        <f t="shared" si="728"/>
        <v>1.1455876646353974E-2</v>
      </c>
      <c r="AK1435" s="28"/>
      <c r="AM1435" s="14">
        <f>Rho_Coef0+Rho_Coef1*Solution!I1435+Rho_Coef2*Solution!I1435^2</f>
        <v>0.9510783008354543</v>
      </c>
      <c r="AO1435" s="3" t="str">
        <f t="shared" si="718"/>
        <v xml:space="preserve"> </v>
      </c>
      <c r="AP1435" s="3" t="str">
        <f t="shared" si="719"/>
        <v xml:space="preserve"> </v>
      </c>
      <c r="AQ1435" s="3" t="str">
        <f t="shared" si="720"/>
        <v xml:space="preserve"> </v>
      </c>
      <c r="AR1435" s="3" t="str">
        <f t="shared" si="721"/>
        <v xml:space="preserve"> </v>
      </c>
    </row>
    <row r="1436" spans="1:44">
      <c r="A1436" s="3">
        <f t="shared" si="722"/>
        <v>14.329999999999739</v>
      </c>
      <c r="B1436" s="3">
        <f t="shared" si="702"/>
        <v>0</v>
      </c>
      <c r="C1436" s="3">
        <f t="shared" si="703"/>
        <v>4.8229000000000486</v>
      </c>
      <c r="D1436" s="14">
        <f t="shared" si="723"/>
        <v>2.6183922394956434E-2</v>
      </c>
      <c r="E1436" s="14">
        <f t="shared" si="704"/>
        <v>-0.1123437727139672</v>
      </c>
      <c r="F1436" s="14">
        <f t="shared" si="705"/>
        <v>-8.6159850319010772E-2</v>
      </c>
      <c r="G1436" s="3">
        <f t="shared" si="717"/>
        <v>-7.5210176382645146</v>
      </c>
      <c r="H1436" s="3">
        <f t="shared" si="706"/>
        <v>-25.398360747050017</v>
      </c>
      <c r="I1436" s="3">
        <f t="shared" si="707"/>
        <v>519.34320884109138</v>
      </c>
      <c r="P1436" s="3" t="str">
        <f t="shared" si="732"/>
        <v xml:space="preserve"> </v>
      </c>
      <c r="Q1436" s="3" t="str">
        <f t="shared" si="708"/>
        <v xml:space="preserve"> </v>
      </c>
      <c r="R1436" s="3" t="str">
        <f t="shared" si="709"/>
        <v xml:space="preserve"> </v>
      </c>
      <c r="S1436" s="3" t="str">
        <f t="shared" si="710"/>
        <v xml:space="preserve"> </v>
      </c>
      <c r="T1436" s="3" t="str">
        <f t="shared" si="711"/>
        <v xml:space="preserve"> </v>
      </c>
      <c r="U1436" s="3" t="str">
        <f t="shared" si="712"/>
        <v xml:space="preserve"> </v>
      </c>
      <c r="V1436" s="3" t="str">
        <f t="shared" si="713"/>
        <v xml:space="preserve"> </v>
      </c>
      <c r="W1436" s="3" t="str">
        <f t="shared" si="714"/>
        <v xml:space="preserve"> </v>
      </c>
      <c r="X1436" s="3" t="str">
        <f t="shared" si="715"/>
        <v xml:space="preserve"> </v>
      </c>
      <c r="Y1436" s="3">
        <f t="shared" si="716"/>
        <v>0</v>
      </c>
      <c r="AA1436" s="16" t="str">
        <f t="shared" si="724"/>
        <v>UprStage</v>
      </c>
      <c r="AC1436" s="3">
        <f t="shared" si="725"/>
        <v>2.3982428571428556</v>
      </c>
      <c r="AD1436" s="3">
        <f t="shared" si="726"/>
        <v>19.801588161411491</v>
      </c>
      <c r="AE1436" s="3">
        <f t="shared" si="727"/>
        <v>2.4246571428571926</v>
      </c>
      <c r="AF1436" s="3">
        <f t="shared" si="729"/>
        <v>11.455876646353975</v>
      </c>
      <c r="AH1436" s="28">
        <f t="shared" si="730"/>
        <v>0.26300000000000001</v>
      </c>
      <c r="AI1436" s="28">
        <f t="shared" si="731"/>
        <v>2.5446900494077322E-4</v>
      </c>
      <c r="AJ1436" s="40">
        <f t="shared" si="728"/>
        <v>1.1455876646353974E-2</v>
      </c>
      <c r="AK1436" s="28"/>
      <c r="AM1436" s="14">
        <f>Rho_Coef0+Rho_Coef1*Solution!I1436+Rho_Coef2*Solution!I1436^2</f>
        <v>0.95110173594481062</v>
      </c>
      <c r="AO1436" s="3" t="str">
        <f t="shared" si="718"/>
        <v xml:space="preserve"> </v>
      </c>
      <c r="AP1436" s="3" t="str">
        <f t="shared" si="719"/>
        <v xml:space="preserve"> </v>
      </c>
      <c r="AQ1436" s="3" t="str">
        <f t="shared" si="720"/>
        <v xml:space="preserve"> </v>
      </c>
      <c r="AR1436" s="3" t="str">
        <f t="shared" si="721"/>
        <v xml:space="preserve"> </v>
      </c>
    </row>
    <row r="1437" spans="1:44">
      <c r="A1437" s="3">
        <f t="shared" si="722"/>
        <v>14.339999999999739</v>
      </c>
      <c r="B1437" s="3">
        <f t="shared" si="702"/>
        <v>0</v>
      </c>
      <c r="C1437" s="3">
        <f t="shared" si="703"/>
        <v>4.8229000000000486</v>
      </c>
      <c r="D1437" s="14">
        <f t="shared" si="723"/>
        <v>2.6339873807999677E-2</v>
      </c>
      <c r="E1437" s="14">
        <f t="shared" si="704"/>
        <v>-0.1123437727139672</v>
      </c>
      <c r="F1437" s="14">
        <f t="shared" si="705"/>
        <v>-8.6003898905967519E-2</v>
      </c>
      <c r="G1437" s="3">
        <f t="shared" si="717"/>
        <v>-7.5074044144268708</v>
      </c>
      <c r="H1437" s="3">
        <f t="shared" si="706"/>
        <v>-25.473570923432661</v>
      </c>
      <c r="I1437" s="3">
        <f t="shared" si="707"/>
        <v>519.08884986340024</v>
      </c>
      <c r="P1437" s="3" t="str">
        <f t="shared" si="732"/>
        <v xml:space="preserve"> </v>
      </c>
      <c r="Q1437" s="3" t="str">
        <f t="shared" si="708"/>
        <v xml:space="preserve"> </v>
      </c>
      <c r="R1437" s="3" t="str">
        <f t="shared" si="709"/>
        <v xml:space="preserve"> </v>
      </c>
      <c r="S1437" s="3" t="str">
        <f t="shared" si="710"/>
        <v xml:space="preserve"> </v>
      </c>
      <c r="T1437" s="3" t="str">
        <f t="shared" si="711"/>
        <v xml:space="preserve"> </v>
      </c>
      <c r="U1437" s="3" t="str">
        <f t="shared" si="712"/>
        <v xml:space="preserve"> </v>
      </c>
      <c r="V1437" s="3" t="str">
        <f t="shared" si="713"/>
        <v xml:space="preserve"> </v>
      </c>
      <c r="W1437" s="3" t="str">
        <f t="shared" si="714"/>
        <v xml:space="preserve"> </v>
      </c>
      <c r="X1437" s="3" t="str">
        <f t="shared" si="715"/>
        <v xml:space="preserve"> </v>
      </c>
      <c r="Y1437" s="3">
        <f t="shared" si="716"/>
        <v>0</v>
      </c>
      <c r="AA1437" s="16" t="str">
        <f t="shared" si="724"/>
        <v>UprStage</v>
      </c>
      <c r="AC1437" s="3">
        <f t="shared" si="725"/>
        <v>2.3982428571428556</v>
      </c>
      <c r="AD1437" s="3">
        <f t="shared" si="726"/>
        <v>19.801588161411491</v>
      </c>
      <c r="AE1437" s="3">
        <f t="shared" si="727"/>
        <v>2.4246571428571926</v>
      </c>
      <c r="AF1437" s="3">
        <f t="shared" si="729"/>
        <v>11.455876646353975</v>
      </c>
      <c r="AH1437" s="28">
        <f t="shared" si="730"/>
        <v>0.26300000000000001</v>
      </c>
      <c r="AI1437" s="28">
        <f t="shared" si="731"/>
        <v>2.5446900494077322E-4</v>
      </c>
      <c r="AJ1437" s="40">
        <f t="shared" si="728"/>
        <v>1.1455876646353974E-2</v>
      </c>
      <c r="AK1437" s="28"/>
      <c r="AM1437" s="14">
        <f>Rho_Coef0+Rho_Coef1*Solution!I1437+Rho_Coef2*Solution!I1437^2</f>
        <v>0.95112524105631713</v>
      </c>
      <c r="AO1437" s="3" t="str">
        <f t="shared" si="718"/>
        <v xml:space="preserve"> </v>
      </c>
      <c r="AP1437" s="3" t="str">
        <f t="shared" si="719"/>
        <v xml:space="preserve"> </v>
      </c>
      <c r="AQ1437" s="3" t="str">
        <f t="shared" si="720"/>
        <v xml:space="preserve"> </v>
      </c>
      <c r="AR1437" s="3" t="str">
        <f t="shared" si="721"/>
        <v xml:space="preserve"> </v>
      </c>
    </row>
    <row r="1438" spans="1:44">
      <c r="A1438" s="3">
        <f t="shared" si="722"/>
        <v>14.349999999999739</v>
      </c>
      <c r="B1438" s="3">
        <f t="shared" si="702"/>
        <v>0</v>
      </c>
      <c r="C1438" s="3">
        <f t="shared" si="703"/>
        <v>4.8229000000000486</v>
      </c>
      <c r="D1438" s="14">
        <f t="shared" si="723"/>
        <v>2.6496011691147972E-2</v>
      </c>
      <c r="E1438" s="14">
        <f t="shared" si="704"/>
        <v>-0.1123437727139672</v>
      </c>
      <c r="F1438" s="14">
        <f t="shared" si="705"/>
        <v>-8.5847761022819227E-2</v>
      </c>
      <c r="G1438" s="3">
        <f t="shared" si="717"/>
        <v>-7.4937749133447351</v>
      </c>
      <c r="H1438" s="3">
        <f t="shared" si="706"/>
        <v>-25.54864496757693</v>
      </c>
      <c r="I1438" s="3">
        <f t="shared" si="707"/>
        <v>518.83373946542031</v>
      </c>
      <c r="P1438" s="3" t="str">
        <f t="shared" si="732"/>
        <v xml:space="preserve"> </v>
      </c>
      <c r="Q1438" s="3" t="str">
        <f t="shared" si="708"/>
        <v xml:space="preserve"> </v>
      </c>
      <c r="R1438" s="3" t="str">
        <f t="shared" si="709"/>
        <v xml:space="preserve"> </v>
      </c>
      <c r="S1438" s="3" t="str">
        <f t="shared" si="710"/>
        <v xml:space="preserve"> </v>
      </c>
      <c r="T1438" s="3" t="str">
        <f t="shared" si="711"/>
        <v xml:space="preserve"> </v>
      </c>
      <c r="U1438" s="3" t="str">
        <f t="shared" si="712"/>
        <v xml:space="preserve"> </v>
      </c>
      <c r="V1438" s="3" t="str">
        <f t="shared" si="713"/>
        <v xml:space="preserve"> </v>
      </c>
      <c r="W1438" s="3" t="str">
        <f t="shared" si="714"/>
        <v xml:space="preserve"> </v>
      </c>
      <c r="X1438" s="3" t="str">
        <f t="shared" si="715"/>
        <v xml:space="preserve"> </v>
      </c>
      <c r="Y1438" s="3">
        <f t="shared" si="716"/>
        <v>0</v>
      </c>
      <c r="AA1438" s="16" t="str">
        <f t="shared" si="724"/>
        <v>UprStage</v>
      </c>
      <c r="AC1438" s="3">
        <f t="shared" si="725"/>
        <v>2.3982428571428556</v>
      </c>
      <c r="AD1438" s="3">
        <f t="shared" si="726"/>
        <v>19.801588161411491</v>
      </c>
      <c r="AE1438" s="3">
        <f t="shared" si="727"/>
        <v>2.4246571428571926</v>
      </c>
      <c r="AF1438" s="3">
        <f t="shared" si="729"/>
        <v>11.455876646353975</v>
      </c>
      <c r="AH1438" s="28">
        <f t="shared" si="730"/>
        <v>0.26300000000000001</v>
      </c>
      <c r="AI1438" s="28">
        <f t="shared" si="731"/>
        <v>2.5446900494077322E-4</v>
      </c>
      <c r="AJ1438" s="40">
        <f t="shared" si="728"/>
        <v>1.1455876646353974E-2</v>
      </c>
      <c r="AK1438" s="28"/>
      <c r="AM1438" s="14">
        <f>Rho_Coef0+Rho_Coef1*Solution!I1438+Rho_Coef2*Solution!I1438^2</f>
        <v>0.9511488160481576</v>
      </c>
      <c r="AO1438" s="3" t="str">
        <f t="shared" si="718"/>
        <v xml:space="preserve"> </v>
      </c>
      <c r="AP1438" s="3" t="str">
        <f t="shared" si="719"/>
        <v xml:space="preserve"> </v>
      </c>
      <c r="AQ1438" s="3" t="str">
        <f t="shared" si="720"/>
        <v xml:space="preserve"> </v>
      </c>
      <c r="AR1438" s="3" t="str">
        <f t="shared" si="721"/>
        <v xml:space="preserve"> </v>
      </c>
    </row>
    <row r="1439" spans="1:44">
      <c r="A1439" s="3">
        <f t="shared" si="722"/>
        <v>14.359999999999738</v>
      </c>
      <c r="B1439" s="3">
        <f t="shared" si="702"/>
        <v>0</v>
      </c>
      <c r="C1439" s="3">
        <f t="shared" si="703"/>
        <v>4.8229000000000486</v>
      </c>
      <c r="D1439" s="14">
        <f t="shared" si="723"/>
        <v>2.6652333260629407E-2</v>
      </c>
      <c r="E1439" s="14">
        <f t="shared" si="704"/>
        <v>-0.1123437727139672</v>
      </c>
      <c r="F1439" s="14">
        <f t="shared" si="705"/>
        <v>-8.5691439453337792E-2</v>
      </c>
      <c r="G1439" s="3">
        <f t="shared" si="717"/>
        <v>-7.4801293780175726</v>
      </c>
      <c r="H1439" s="3">
        <f t="shared" si="706"/>
        <v>-25.623582716710377</v>
      </c>
      <c r="I1439" s="3">
        <f t="shared" si="707"/>
        <v>518.57787900927565</v>
      </c>
      <c r="P1439" s="3" t="str">
        <f t="shared" si="732"/>
        <v xml:space="preserve"> </v>
      </c>
      <c r="Q1439" s="3" t="str">
        <f t="shared" si="708"/>
        <v xml:space="preserve"> </v>
      </c>
      <c r="R1439" s="3" t="str">
        <f t="shared" si="709"/>
        <v xml:space="preserve"> </v>
      </c>
      <c r="S1439" s="3" t="str">
        <f t="shared" si="710"/>
        <v xml:space="preserve"> </v>
      </c>
      <c r="T1439" s="3" t="str">
        <f t="shared" si="711"/>
        <v xml:space="preserve"> </v>
      </c>
      <c r="U1439" s="3" t="str">
        <f t="shared" si="712"/>
        <v xml:space="preserve"> </v>
      </c>
      <c r="V1439" s="3" t="str">
        <f t="shared" si="713"/>
        <v xml:space="preserve"> </v>
      </c>
      <c r="W1439" s="3" t="str">
        <f t="shared" si="714"/>
        <v xml:space="preserve"> </v>
      </c>
      <c r="X1439" s="3" t="str">
        <f t="shared" si="715"/>
        <v xml:space="preserve"> </v>
      </c>
      <c r="Y1439" s="3">
        <f t="shared" si="716"/>
        <v>0</v>
      </c>
      <c r="AA1439" s="16" t="str">
        <f t="shared" si="724"/>
        <v>UprStage</v>
      </c>
      <c r="AC1439" s="3">
        <f t="shared" si="725"/>
        <v>2.3982428571428556</v>
      </c>
      <c r="AD1439" s="3">
        <f t="shared" si="726"/>
        <v>19.801588161411491</v>
      </c>
      <c r="AE1439" s="3">
        <f t="shared" si="727"/>
        <v>2.4246571428571926</v>
      </c>
      <c r="AF1439" s="3">
        <f t="shared" si="729"/>
        <v>11.455876646353975</v>
      </c>
      <c r="AH1439" s="28">
        <f t="shared" si="730"/>
        <v>0.26300000000000001</v>
      </c>
      <c r="AI1439" s="28">
        <f t="shared" si="731"/>
        <v>2.5446900494077322E-4</v>
      </c>
      <c r="AJ1439" s="40">
        <f t="shared" si="728"/>
        <v>1.1455876646353974E-2</v>
      </c>
      <c r="AK1439" s="28"/>
      <c r="AM1439" s="14">
        <f>Rho_Coef0+Rho_Coef1*Solution!I1439+Rho_Coef2*Solution!I1439^2</f>
        <v>0.95117246079836648</v>
      </c>
      <c r="AO1439" s="3" t="str">
        <f t="shared" si="718"/>
        <v xml:space="preserve"> </v>
      </c>
      <c r="AP1439" s="3" t="str">
        <f t="shared" si="719"/>
        <v xml:space="preserve"> </v>
      </c>
      <c r="AQ1439" s="3" t="str">
        <f t="shared" si="720"/>
        <v xml:space="preserve"> </v>
      </c>
      <c r="AR1439" s="3" t="str">
        <f t="shared" si="721"/>
        <v xml:space="preserve"> </v>
      </c>
    </row>
    <row r="1440" spans="1:44">
      <c r="A1440" s="3">
        <f t="shared" si="722"/>
        <v>14.369999999999738</v>
      </c>
      <c r="B1440" s="3">
        <f t="shared" si="702"/>
        <v>0</v>
      </c>
      <c r="C1440" s="3">
        <f t="shared" si="703"/>
        <v>4.8229000000000486</v>
      </c>
      <c r="D1440" s="14">
        <f t="shared" si="723"/>
        <v>2.6808835738014576E-2</v>
      </c>
      <c r="E1440" s="14">
        <f t="shared" si="704"/>
        <v>-0.1123437727139672</v>
      </c>
      <c r="F1440" s="14">
        <f t="shared" si="705"/>
        <v>-8.553493697595263E-2</v>
      </c>
      <c r="G1440" s="3">
        <f t="shared" si="717"/>
        <v>-7.466468050978496</v>
      </c>
      <c r="H1440" s="3">
        <f t="shared" si="706"/>
        <v>-25.698384010490553</v>
      </c>
      <c r="I1440" s="3">
        <f t="shared" si="707"/>
        <v>518.32126985870605</v>
      </c>
      <c r="P1440" s="3" t="str">
        <f t="shared" si="732"/>
        <v xml:space="preserve"> </v>
      </c>
      <c r="Q1440" s="3" t="str">
        <f t="shared" si="708"/>
        <v xml:space="preserve"> </v>
      </c>
      <c r="R1440" s="3" t="str">
        <f t="shared" si="709"/>
        <v xml:space="preserve"> </v>
      </c>
      <c r="S1440" s="3" t="str">
        <f t="shared" si="710"/>
        <v xml:space="preserve"> </v>
      </c>
      <c r="T1440" s="3" t="str">
        <f t="shared" si="711"/>
        <v xml:space="preserve"> </v>
      </c>
      <c r="U1440" s="3" t="str">
        <f t="shared" si="712"/>
        <v xml:space="preserve"> </v>
      </c>
      <c r="V1440" s="3" t="str">
        <f t="shared" si="713"/>
        <v xml:space="preserve"> </v>
      </c>
      <c r="W1440" s="3" t="str">
        <f t="shared" si="714"/>
        <v xml:space="preserve"> </v>
      </c>
      <c r="X1440" s="3" t="str">
        <f t="shared" si="715"/>
        <v xml:space="preserve"> </v>
      </c>
      <c r="Y1440" s="3">
        <f t="shared" si="716"/>
        <v>0</v>
      </c>
      <c r="AA1440" s="16" t="str">
        <f t="shared" si="724"/>
        <v>UprStage</v>
      </c>
      <c r="AC1440" s="3">
        <f t="shared" si="725"/>
        <v>2.3982428571428556</v>
      </c>
      <c r="AD1440" s="3">
        <f t="shared" si="726"/>
        <v>19.801588161411491</v>
      </c>
      <c r="AE1440" s="3">
        <f t="shared" si="727"/>
        <v>2.4246571428571926</v>
      </c>
      <c r="AF1440" s="3">
        <f t="shared" si="729"/>
        <v>11.455876646353975</v>
      </c>
      <c r="AH1440" s="28">
        <f t="shared" si="730"/>
        <v>0.26300000000000001</v>
      </c>
      <c r="AI1440" s="28">
        <f t="shared" si="731"/>
        <v>2.5446900494077322E-4</v>
      </c>
      <c r="AJ1440" s="40">
        <f t="shared" si="728"/>
        <v>1.1455876646353974E-2</v>
      </c>
      <c r="AK1440" s="28"/>
      <c r="AM1440" s="14">
        <f>Rho_Coef0+Rho_Coef1*Solution!I1440+Rho_Coef2*Solution!I1440^2</f>
        <v>0.95119617518483068</v>
      </c>
      <c r="AO1440" s="3" t="str">
        <f t="shared" si="718"/>
        <v xml:space="preserve"> </v>
      </c>
      <c r="AP1440" s="3" t="str">
        <f t="shared" si="719"/>
        <v xml:space="preserve"> </v>
      </c>
      <c r="AQ1440" s="3" t="str">
        <f t="shared" si="720"/>
        <v xml:space="preserve"> </v>
      </c>
      <c r="AR1440" s="3" t="str">
        <f t="shared" si="721"/>
        <v xml:space="preserve"> </v>
      </c>
    </row>
    <row r="1441" spans="1:44">
      <c r="A1441" s="3">
        <f t="shared" si="722"/>
        <v>14.379999999999738</v>
      </c>
      <c r="B1441" s="3">
        <f t="shared" si="702"/>
        <v>0</v>
      </c>
      <c r="C1441" s="3">
        <f t="shared" si="703"/>
        <v>4.8229000000000486</v>
      </c>
      <c r="D1441" s="14">
        <f t="shared" si="723"/>
        <v>2.6965516350296894E-2</v>
      </c>
      <c r="E1441" s="14">
        <f t="shared" si="704"/>
        <v>-0.1123437727139672</v>
      </c>
      <c r="F1441" s="14">
        <f t="shared" si="705"/>
        <v>-8.5378256363670302E-2</v>
      </c>
      <c r="G1441" s="3">
        <f t="shared" si="717"/>
        <v>-7.452791174287249</v>
      </c>
      <c r="H1441" s="3">
        <f t="shared" si="706"/>
        <v>-25.773048691000337</v>
      </c>
      <c r="I1441" s="3">
        <f t="shared" si="707"/>
        <v>518.06391337904245</v>
      </c>
      <c r="P1441" s="3" t="str">
        <f t="shared" si="732"/>
        <v xml:space="preserve"> </v>
      </c>
      <c r="Q1441" s="3" t="str">
        <f t="shared" si="708"/>
        <v xml:space="preserve"> </v>
      </c>
      <c r="R1441" s="3" t="str">
        <f t="shared" si="709"/>
        <v xml:space="preserve"> </v>
      </c>
      <c r="S1441" s="3" t="str">
        <f t="shared" si="710"/>
        <v xml:space="preserve"> </v>
      </c>
      <c r="T1441" s="3" t="str">
        <f t="shared" si="711"/>
        <v xml:space="preserve"> </v>
      </c>
      <c r="U1441" s="3" t="str">
        <f t="shared" si="712"/>
        <v xml:space="preserve"> </v>
      </c>
      <c r="V1441" s="3" t="str">
        <f t="shared" si="713"/>
        <v xml:space="preserve"> </v>
      </c>
      <c r="W1441" s="3" t="str">
        <f t="shared" si="714"/>
        <v xml:space="preserve"> </v>
      </c>
      <c r="X1441" s="3" t="str">
        <f t="shared" si="715"/>
        <v xml:space="preserve"> </v>
      </c>
      <c r="Y1441" s="3">
        <f t="shared" si="716"/>
        <v>0</v>
      </c>
      <c r="AA1441" s="16" t="str">
        <f t="shared" si="724"/>
        <v>UprStage</v>
      </c>
      <c r="AC1441" s="3">
        <f t="shared" si="725"/>
        <v>2.3982428571428556</v>
      </c>
      <c r="AD1441" s="3">
        <f t="shared" si="726"/>
        <v>19.801588161411491</v>
      </c>
      <c r="AE1441" s="3">
        <f t="shared" si="727"/>
        <v>2.4246571428571926</v>
      </c>
      <c r="AF1441" s="3">
        <f t="shared" si="729"/>
        <v>11.455876646353975</v>
      </c>
      <c r="AH1441" s="28">
        <f t="shared" si="730"/>
        <v>0.26300000000000001</v>
      </c>
      <c r="AI1441" s="28">
        <f t="shared" si="731"/>
        <v>2.5446900494077322E-4</v>
      </c>
      <c r="AJ1441" s="40">
        <f t="shared" si="728"/>
        <v>1.1455876646353974E-2</v>
      </c>
      <c r="AK1441" s="28"/>
      <c r="AM1441" s="14">
        <f>Rho_Coef0+Rho_Coef1*Solution!I1441+Rho_Coef2*Solution!I1441^2</f>
        <v>0.95121995908529222</v>
      </c>
      <c r="AO1441" s="3" t="str">
        <f t="shared" si="718"/>
        <v xml:space="preserve"> </v>
      </c>
      <c r="AP1441" s="3" t="str">
        <f t="shared" si="719"/>
        <v xml:space="preserve"> </v>
      </c>
      <c r="AQ1441" s="3" t="str">
        <f t="shared" si="720"/>
        <v xml:space="preserve"> </v>
      </c>
      <c r="AR1441" s="3" t="str">
        <f t="shared" si="721"/>
        <v xml:space="preserve"> </v>
      </c>
    </row>
    <row r="1442" spans="1:44">
      <c r="A1442" s="3">
        <f t="shared" si="722"/>
        <v>14.389999999999738</v>
      </c>
      <c r="B1442" s="3">
        <f t="shared" si="702"/>
        <v>0</v>
      </c>
      <c r="C1442" s="3">
        <f t="shared" si="703"/>
        <v>4.8229000000000486</v>
      </c>
      <c r="D1442" s="14">
        <f t="shared" si="723"/>
        <v>2.7122372329972139E-2</v>
      </c>
      <c r="E1442" s="14">
        <f t="shared" si="704"/>
        <v>-0.1123437727139672</v>
      </c>
      <c r="F1442" s="14">
        <f t="shared" si="705"/>
        <v>-8.5221400383995061E-2</v>
      </c>
      <c r="G1442" s="3">
        <f t="shared" si="717"/>
        <v>-7.4390989895232691</v>
      </c>
      <c r="H1442" s="3">
        <f t="shared" si="706"/>
        <v>-25.84757660274321</v>
      </c>
      <c r="I1442" s="3">
        <f t="shared" si="707"/>
        <v>517.80581093718297</v>
      </c>
      <c r="P1442" s="3" t="str">
        <f t="shared" si="732"/>
        <v xml:space="preserve"> </v>
      </c>
      <c r="Q1442" s="3" t="str">
        <f t="shared" si="708"/>
        <v xml:space="preserve"> </v>
      </c>
      <c r="R1442" s="3" t="str">
        <f t="shared" si="709"/>
        <v xml:space="preserve"> </v>
      </c>
      <c r="S1442" s="3" t="str">
        <f t="shared" si="710"/>
        <v xml:space="preserve"> </v>
      </c>
      <c r="T1442" s="3" t="str">
        <f t="shared" si="711"/>
        <v xml:space="preserve"> </v>
      </c>
      <c r="U1442" s="3" t="str">
        <f t="shared" si="712"/>
        <v xml:space="preserve"> </v>
      </c>
      <c r="V1442" s="3" t="str">
        <f t="shared" si="713"/>
        <v xml:space="preserve"> </v>
      </c>
      <c r="W1442" s="3" t="str">
        <f t="shared" si="714"/>
        <v xml:space="preserve"> </v>
      </c>
      <c r="X1442" s="3" t="str">
        <f t="shared" si="715"/>
        <v xml:space="preserve"> </v>
      </c>
      <c r="Y1442" s="3">
        <f t="shared" si="716"/>
        <v>0</v>
      </c>
      <c r="AA1442" s="16" t="str">
        <f t="shared" si="724"/>
        <v>UprStage</v>
      </c>
      <c r="AC1442" s="3">
        <f t="shared" si="725"/>
        <v>2.3982428571428556</v>
      </c>
      <c r="AD1442" s="3">
        <f t="shared" si="726"/>
        <v>19.801588161411491</v>
      </c>
      <c r="AE1442" s="3">
        <f t="shared" si="727"/>
        <v>2.4246571428571926</v>
      </c>
      <c r="AF1442" s="3">
        <f t="shared" si="729"/>
        <v>11.455876646353975</v>
      </c>
      <c r="AH1442" s="28">
        <f t="shared" si="730"/>
        <v>0.26300000000000001</v>
      </c>
      <c r="AI1442" s="28">
        <f t="shared" si="731"/>
        <v>2.5446900494077322E-4</v>
      </c>
      <c r="AJ1442" s="40">
        <f t="shared" si="728"/>
        <v>1.1455876646353974E-2</v>
      </c>
      <c r="AK1442" s="28"/>
      <c r="AM1442" s="14">
        <f>Rho_Coef0+Rho_Coef1*Solution!I1442+Rho_Coef2*Solution!I1442^2</f>
        <v>0.9512438123773499</v>
      </c>
      <c r="AO1442" s="3" t="str">
        <f t="shared" si="718"/>
        <v xml:space="preserve"> </v>
      </c>
      <c r="AP1442" s="3" t="str">
        <f t="shared" si="719"/>
        <v xml:space="preserve"> </v>
      </c>
      <c r="AQ1442" s="3" t="str">
        <f t="shared" si="720"/>
        <v xml:space="preserve"> </v>
      </c>
      <c r="AR1442" s="3" t="str">
        <f t="shared" si="721"/>
        <v xml:space="preserve"> </v>
      </c>
    </row>
    <row r="1443" spans="1:44">
      <c r="A1443" s="3">
        <f t="shared" si="722"/>
        <v>14.399999999999737</v>
      </c>
      <c r="B1443" s="3">
        <f t="shared" si="702"/>
        <v>0</v>
      </c>
      <c r="C1443" s="3">
        <f t="shared" si="703"/>
        <v>4.8229000000000486</v>
      </c>
      <c r="D1443" s="14">
        <f t="shared" si="723"/>
        <v>2.7279400915117401E-2</v>
      </c>
      <c r="E1443" s="14">
        <f t="shared" si="704"/>
        <v>-0.1123437727139672</v>
      </c>
      <c r="F1443" s="14">
        <f t="shared" si="705"/>
        <v>-8.5064371798849792E-2</v>
      </c>
      <c r="G1443" s="3">
        <f t="shared" si="717"/>
        <v>-7.4253917377787904</v>
      </c>
      <c r="H1443" s="3">
        <f t="shared" si="706"/>
        <v>-25.921967592638442</v>
      </c>
      <c r="I1443" s="3">
        <f t="shared" si="707"/>
        <v>517.54696390156857</v>
      </c>
      <c r="P1443" s="3" t="str">
        <f t="shared" si="732"/>
        <v xml:space="preserve"> </v>
      </c>
      <c r="Q1443" s="3" t="str">
        <f t="shared" si="708"/>
        <v xml:space="preserve"> </v>
      </c>
      <c r="R1443" s="3" t="str">
        <f t="shared" si="709"/>
        <v xml:space="preserve"> </v>
      </c>
      <c r="S1443" s="3" t="str">
        <f t="shared" si="710"/>
        <v xml:space="preserve"> </v>
      </c>
      <c r="T1443" s="3" t="str">
        <f t="shared" si="711"/>
        <v xml:space="preserve"> </v>
      </c>
      <c r="U1443" s="3" t="str">
        <f t="shared" si="712"/>
        <v xml:space="preserve"> </v>
      </c>
      <c r="V1443" s="3" t="str">
        <f t="shared" si="713"/>
        <v xml:space="preserve"> </v>
      </c>
      <c r="W1443" s="3" t="str">
        <f t="shared" si="714"/>
        <v xml:space="preserve"> </v>
      </c>
      <c r="X1443" s="3" t="str">
        <f t="shared" si="715"/>
        <v xml:space="preserve"> </v>
      </c>
      <c r="Y1443" s="3">
        <f t="shared" si="716"/>
        <v>0</v>
      </c>
      <c r="AA1443" s="16" t="str">
        <f t="shared" si="724"/>
        <v>UprStage</v>
      </c>
      <c r="AC1443" s="3">
        <f t="shared" si="725"/>
        <v>2.3982428571428556</v>
      </c>
      <c r="AD1443" s="3">
        <f t="shared" si="726"/>
        <v>19.801588161411491</v>
      </c>
      <c r="AE1443" s="3">
        <f t="shared" si="727"/>
        <v>2.4246571428571926</v>
      </c>
      <c r="AF1443" s="3">
        <f t="shared" si="729"/>
        <v>11.455876646353975</v>
      </c>
      <c r="AH1443" s="28">
        <f t="shared" si="730"/>
        <v>0.26300000000000001</v>
      </c>
      <c r="AI1443" s="28">
        <f t="shared" si="731"/>
        <v>2.5446900494077322E-4</v>
      </c>
      <c r="AJ1443" s="40">
        <f t="shared" si="728"/>
        <v>1.1455876646353974E-2</v>
      </c>
      <c r="AK1443" s="28"/>
      <c r="AM1443" s="14">
        <f>Rho_Coef0+Rho_Coef1*Solution!I1443+Rho_Coef2*Solution!I1443^2</f>
        <v>0.95126773493846184</v>
      </c>
      <c r="AO1443" s="3" t="str">
        <f t="shared" si="718"/>
        <v xml:space="preserve"> </v>
      </c>
      <c r="AP1443" s="3" t="str">
        <f t="shared" si="719"/>
        <v xml:space="preserve"> </v>
      </c>
      <c r="AQ1443" s="3" t="str">
        <f t="shared" si="720"/>
        <v xml:space="preserve"> </v>
      </c>
      <c r="AR1443" s="3" t="str">
        <f t="shared" si="721"/>
        <v xml:space="preserve"> </v>
      </c>
    </row>
    <row r="1444" spans="1:44">
      <c r="A1444" s="3">
        <f t="shared" si="722"/>
        <v>14.409999999999737</v>
      </c>
      <c r="B1444" s="3">
        <f t="shared" si="702"/>
        <v>0</v>
      </c>
      <c r="C1444" s="3">
        <f t="shared" si="703"/>
        <v>4.8229000000000486</v>
      </c>
      <c r="D1444" s="14">
        <f t="shared" si="723"/>
        <v>2.7436599349469314E-2</v>
      </c>
      <c r="E1444" s="14">
        <f t="shared" si="704"/>
        <v>-0.1123437727139672</v>
      </c>
      <c r="F1444" s="14">
        <f t="shared" si="705"/>
        <v>-8.4907173364497879E-2</v>
      </c>
      <c r="G1444" s="3">
        <f t="shared" si="717"/>
        <v>-7.41166965965202</v>
      </c>
      <c r="H1444" s="3">
        <f t="shared" si="706"/>
        <v>-25.99622151001623</v>
      </c>
      <c r="I1444" s="3">
        <f t="shared" si="707"/>
        <v>517.2873736421592</v>
      </c>
      <c r="P1444" s="3" t="str">
        <f t="shared" si="732"/>
        <v xml:space="preserve"> </v>
      </c>
      <c r="Q1444" s="3" t="str">
        <f t="shared" si="708"/>
        <v xml:space="preserve"> </v>
      </c>
      <c r="R1444" s="3" t="str">
        <f t="shared" si="709"/>
        <v xml:space="preserve"> </v>
      </c>
      <c r="S1444" s="3" t="str">
        <f t="shared" si="710"/>
        <v xml:space="preserve"> </v>
      </c>
      <c r="T1444" s="3" t="str">
        <f t="shared" si="711"/>
        <v xml:space="preserve"> </v>
      </c>
      <c r="U1444" s="3" t="str">
        <f t="shared" si="712"/>
        <v xml:space="preserve"> </v>
      </c>
      <c r="V1444" s="3" t="str">
        <f t="shared" si="713"/>
        <v xml:space="preserve"> </v>
      </c>
      <c r="W1444" s="3" t="str">
        <f t="shared" si="714"/>
        <v xml:space="preserve"> </v>
      </c>
      <c r="X1444" s="3" t="str">
        <f t="shared" si="715"/>
        <v xml:space="preserve"> </v>
      </c>
      <c r="Y1444" s="3">
        <f t="shared" si="716"/>
        <v>0</v>
      </c>
      <c r="AA1444" s="16" t="str">
        <f t="shared" si="724"/>
        <v>UprStage</v>
      </c>
      <c r="AC1444" s="3">
        <f t="shared" si="725"/>
        <v>2.3982428571428556</v>
      </c>
      <c r="AD1444" s="3">
        <f t="shared" si="726"/>
        <v>19.801588161411491</v>
      </c>
      <c r="AE1444" s="3">
        <f t="shared" si="727"/>
        <v>2.4246571428571926</v>
      </c>
      <c r="AF1444" s="3">
        <f t="shared" si="729"/>
        <v>11.455876646353975</v>
      </c>
      <c r="AH1444" s="28">
        <f t="shared" si="730"/>
        <v>0.26300000000000001</v>
      </c>
      <c r="AI1444" s="28">
        <f t="shared" si="731"/>
        <v>2.5446900494077322E-4</v>
      </c>
      <c r="AJ1444" s="40">
        <f t="shared" si="728"/>
        <v>1.1455876646353974E-2</v>
      </c>
      <c r="AK1444" s="28"/>
      <c r="AM1444" s="14">
        <f>Rho_Coef0+Rho_Coef1*Solution!I1444+Rho_Coef2*Solution!I1444^2</f>
        <v>0.95129172664594763</v>
      </c>
      <c r="AO1444" s="3" t="str">
        <f t="shared" si="718"/>
        <v xml:space="preserve"> </v>
      </c>
      <c r="AP1444" s="3" t="str">
        <f t="shared" si="719"/>
        <v xml:space="preserve"> </v>
      </c>
      <c r="AQ1444" s="3" t="str">
        <f t="shared" si="720"/>
        <v xml:space="preserve"> </v>
      </c>
      <c r="AR1444" s="3" t="str">
        <f t="shared" si="721"/>
        <v xml:space="preserve"> </v>
      </c>
    </row>
    <row r="1445" spans="1:44">
      <c r="A1445" s="3">
        <f t="shared" si="722"/>
        <v>14.419999999999737</v>
      </c>
      <c r="B1445" s="3">
        <f t="shared" si="702"/>
        <v>0</v>
      </c>
      <c r="C1445" s="3">
        <f t="shared" si="703"/>
        <v>4.8229000000000486</v>
      </c>
      <c r="D1445" s="14">
        <f t="shared" si="723"/>
        <v>2.7593964882501595E-2</v>
      </c>
      <c r="E1445" s="14">
        <f t="shared" si="704"/>
        <v>-0.1123437727139672</v>
      </c>
      <c r="F1445" s="14">
        <f t="shared" si="705"/>
        <v>-8.4749807831465601E-2</v>
      </c>
      <c r="G1445" s="3">
        <f t="shared" si="717"/>
        <v>-7.3979329952403647</v>
      </c>
      <c r="H1445" s="3">
        <f t="shared" si="706"/>
        <v>-26.07033820661275</v>
      </c>
      <c r="I1445" s="3">
        <f t="shared" si="707"/>
        <v>517.02704153040929</v>
      </c>
      <c r="P1445" s="3" t="str">
        <f t="shared" si="732"/>
        <v xml:space="preserve"> </v>
      </c>
      <c r="Q1445" s="3" t="str">
        <f t="shared" si="708"/>
        <v xml:space="preserve"> </v>
      </c>
      <c r="R1445" s="3" t="str">
        <f t="shared" si="709"/>
        <v xml:space="preserve"> </v>
      </c>
      <c r="S1445" s="3" t="str">
        <f t="shared" si="710"/>
        <v xml:space="preserve"> </v>
      </c>
      <c r="T1445" s="3" t="str">
        <f t="shared" si="711"/>
        <v xml:space="preserve"> </v>
      </c>
      <c r="U1445" s="3" t="str">
        <f t="shared" si="712"/>
        <v xml:space="preserve"> </v>
      </c>
      <c r="V1445" s="3" t="str">
        <f t="shared" si="713"/>
        <v xml:space="preserve"> </v>
      </c>
      <c r="W1445" s="3" t="str">
        <f t="shared" si="714"/>
        <v xml:space="preserve"> </v>
      </c>
      <c r="X1445" s="3" t="str">
        <f t="shared" si="715"/>
        <v xml:space="preserve"> </v>
      </c>
      <c r="Y1445" s="3">
        <f t="shared" si="716"/>
        <v>0</v>
      </c>
      <c r="AA1445" s="16" t="str">
        <f t="shared" si="724"/>
        <v>UprStage</v>
      </c>
      <c r="AC1445" s="3">
        <f t="shared" si="725"/>
        <v>2.3982428571428556</v>
      </c>
      <c r="AD1445" s="3">
        <f t="shared" si="726"/>
        <v>19.801588161411491</v>
      </c>
      <c r="AE1445" s="3">
        <f t="shared" si="727"/>
        <v>2.4246571428571926</v>
      </c>
      <c r="AF1445" s="3">
        <f t="shared" si="729"/>
        <v>11.455876646353975</v>
      </c>
      <c r="AH1445" s="28">
        <f t="shared" si="730"/>
        <v>0.26300000000000001</v>
      </c>
      <c r="AI1445" s="28">
        <f t="shared" si="731"/>
        <v>2.5446900494077322E-4</v>
      </c>
      <c r="AJ1445" s="40">
        <f t="shared" si="728"/>
        <v>1.1455876646353974E-2</v>
      </c>
      <c r="AK1445" s="28"/>
      <c r="AM1445" s="14">
        <f>Rho_Coef0+Rho_Coef1*Solution!I1445+Rho_Coef2*Solution!I1445^2</f>
        <v>0.95131578737698996</v>
      </c>
      <c r="AO1445" s="3" t="str">
        <f t="shared" si="718"/>
        <v xml:space="preserve"> </v>
      </c>
      <c r="AP1445" s="3" t="str">
        <f t="shared" si="719"/>
        <v xml:space="preserve"> </v>
      </c>
      <c r="AQ1445" s="3" t="str">
        <f t="shared" si="720"/>
        <v xml:space="preserve"> </v>
      </c>
      <c r="AR1445" s="3" t="str">
        <f t="shared" si="721"/>
        <v xml:space="preserve"> </v>
      </c>
    </row>
    <row r="1446" spans="1:44">
      <c r="A1446" s="3">
        <f t="shared" si="722"/>
        <v>14.429999999999737</v>
      </c>
      <c r="B1446" s="3">
        <f t="shared" si="702"/>
        <v>0</v>
      </c>
      <c r="C1446" s="3">
        <f t="shared" si="703"/>
        <v>4.8229000000000486</v>
      </c>
      <c r="D1446" s="14">
        <f t="shared" si="723"/>
        <v>2.7751494769501957E-2</v>
      </c>
      <c r="E1446" s="14">
        <f t="shared" si="704"/>
        <v>-0.1123437727139672</v>
      </c>
      <c r="F1446" s="14">
        <f t="shared" si="705"/>
        <v>-8.459227794446525E-2</v>
      </c>
      <c r="G1446" s="3">
        <f t="shared" si="717"/>
        <v>-7.3841819841337211</v>
      </c>
      <c r="H1446" s="3">
        <f t="shared" si="706"/>
        <v>-26.144317536565154</v>
      </c>
      <c r="I1446" s="3">
        <f t="shared" si="707"/>
        <v>516.76596893924398</v>
      </c>
      <c r="P1446" s="3" t="str">
        <f t="shared" si="732"/>
        <v xml:space="preserve"> </v>
      </c>
      <c r="Q1446" s="3" t="str">
        <f t="shared" si="708"/>
        <v xml:space="preserve"> </v>
      </c>
      <c r="R1446" s="3" t="str">
        <f t="shared" si="709"/>
        <v xml:space="preserve"> </v>
      </c>
      <c r="S1446" s="3" t="str">
        <f t="shared" si="710"/>
        <v xml:space="preserve"> </v>
      </c>
      <c r="T1446" s="3" t="str">
        <f t="shared" si="711"/>
        <v xml:space="preserve"> </v>
      </c>
      <c r="U1446" s="3" t="str">
        <f t="shared" si="712"/>
        <v xml:space="preserve"> </v>
      </c>
      <c r="V1446" s="3" t="str">
        <f t="shared" si="713"/>
        <v xml:space="preserve"> </v>
      </c>
      <c r="W1446" s="3" t="str">
        <f t="shared" si="714"/>
        <v xml:space="preserve"> </v>
      </c>
      <c r="X1446" s="3" t="str">
        <f t="shared" si="715"/>
        <v xml:space="preserve"> </v>
      </c>
      <c r="Y1446" s="3">
        <f t="shared" si="716"/>
        <v>0</v>
      </c>
      <c r="AA1446" s="16" t="str">
        <f t="shared" si="724"/>
        <v>UprStage</v>
      </c>
      <c r="AC1446" s="3">
        <f t="shared" si="725"/>
        <v>2.3982428571428556</v>
      </c>
      <c r="AD1446" s="3">
        <f t="shared" si="726"/>
        <v>19.801588161411491</v>
      </c>
      <c r="AE1446" s="3">
        <f t="shared" si="727"/>
        <v>2.4246571428571926</v>
      </c>
      <c r="AF1446" s="3">
        <f t="shared" si="729"/>
        <v>11.455876646353975</v>
      </c>
      <c r="AH1446" s="28">
        <f t="shared" si="730"/>
        <v>0.26300000000000001</v>
      </c>
      <c r="AI1446" s="28">
        <f t="shared" si="731"/>
        <v>2.5446900494077322E-4</v>
      </c>
      <c r="AJ1446" s="40">
        <f t="shared" si="728"/>
        <v>1.1455876646353974E-2</v>
      </c>
      <c r="AK1446" s="28"/>
      <c r="AM1446" s="14">
        <f>Rho_Coef0+Rho_Coef1*Solution!I1446+Rho_Coef2*Solution!I1446^2</f>
        <v>0.95133991700863751</v>
      </c>
      <c r="AO1446" s="3" t="str">
        <f t="shared" si="718"/>
        <v xml:space="preserve"> </v>
      </c>
      <c r="AP1446" s="3" t="str">
        <f t="shared" si="719"/>
        <v xml:space="preserve"> </v>
      </c>
      <c r="AQ1446" s="3" t="str">
        <f t="shared" si="720"/>
        <v xml:space="preserve"> </v>
      </c>
      <c r="AR1446" s="3" t="str">
        <f t="shared" si="721"/>
        <v xml:space="preserve"> </v>
      </c>
    </row>
    <row r="1447" spans="1:44">
      <c r="A1447" s="3">
        <f t="shared" si="722"/>
        <v>14.439999999999737</v>
      </c>
      <c r="B1447" s="3">
        <f t="shared" si="702"/>
        <v>0</v>
      </c>
      <c r="C1447" s="3">
        <f t="shared" si="703"/>
        <v>4.8229000000000486</v>
      </c>
      <c r="D1447" s="14">
        <f t="shared" si="723"/>
        <v>2.7909186271648324E-2</v>
      </c>
      <c r="E1447" s="14">
        <f t="shared" si="704"/>
        <v>-0.1123437727139672</v>
      </c>
      <c r="F1447" s="14">
        <f t="shared" si="705"/>
        <v>-8.4434586442318882E-2</v>
      </c>
      <c r="G1447" s="3">
        <f t="shared" si="717"/>
        <v>-7.3704168654078179</v>
      </c>
      <c r="H1447" s="3">
        <f t="shared" si="706"/>
        <v>-26.218159356406492</v>
      </c>
      <c r="I1447" s="3">
        <f t="shared" si="707"/>
        <v>516.50415724303502</v>
      </c>
      <c r="P1447" s="3" t="str">
        <f t="shared" si="732"/>
        <v xml:space="preserve"> </v>
      </c>
      <c r="Q1447" s="3" t="str">
        <f t="shared" si="708"/>
        <v xml:space="preserve"> </v>
      </c>
      <c r="R1447" s="3" t="str">
        <f t="shared" si="709"/>
        <v xml:space="preserve"> </v>
      </c>
      <c r="S1447" s="3" t="str">
        <f t="shared" si="710"/>
        <v xml:space="preserve"> </v>
      </c>
      <c r="T1447" s="3" t="str">
        <f t="shared" si="711"/>
        <v xml:space="preserve"> </v>
      </c>
      <c r="U1447" s="3" t="str">
        <f t="shared" si="712"/>
        <v xml:space="preserve"> </v>
      </c>
      <c r="V1447" s="3" t="str">
        <f t="shared" si="713"/>
        <v xml:space="preserve"> </v>
      </c>
      <c r="W1447" s="3" t="str">
        <f t="shared" si="714"/>
        <v xml:space="preserve"> </v>
      </c>
      <c r="X1447" s="3" t="str">
        <f t="shared" si="715"/>
        <v xml:space="preserve"> </v>
      </c>
      <c r="Y1447" s="3">
        <f t="shared" si="716"/>
        <v>0</v>
      </c>
      <c r="AA1447" s="16" t="str">
        <f t="shared" si="724"/>
        <v>UprStage</v>
      </c>
      <c r="AC1447" s="3">
        <f t="shared" si="725"/>
        <v>2.3982428571428556</v>
      </c>
      <c r="AD1447" s="3">
        <f t="shared" si="726"/>
        <v>19.801588161411491</v>
      </c>
      <c r="AE1447" s="3">
        <f t="shared" si="727"/>
        <v>2.4246571428571926</v>
      </c>
      <c r="AF1447" s="3">
        <f t="shared" si="729"/>
        <v>11.455876646353975</v>
      </c>
      <c r="AH1447" s="28">
        <f t="shared" si="730"/>
        <v>0.26300000000000001</v>
      </c>
      <c r="AI1447" s="28">
        <f t="shared" si="731"/>
        <v>2.5446900494077322E-4</v>
      </c>
      <c r="AJ1447" s="40">
        <f t="shared" si="728"/>
        <v>1.1455876646353974E-2</v>
      </c>
      <c r="AK1447" s="28"/>
      <c r="AM1447" s="14">
        <f>Rho_Coef0+Rho_Coef1*Solution!I1447+Rho_Coef2*Solution!I1447^2</f>
        <v>0.9513641154178063</v>
      </c>
      <c r="AO1447" s="3" t="str">
        <f t="shared" si="718"/>
        <v xml:space="preserve"> </v>
      </c>
      <c r="AP1447" s="3" t="str">
        <f t="shared" si="719"/>
        <v xml:space="preserve"> </v>
      </c>
      <c r="AQ1447" s="3" t="str">
        <f t="shared" si="720"/>
        <v xml:space="preserve"> </v>
      </c>
      <c r="AR1447" s="3" t="str">
        <f t="shared" si="721"/>
        <v xml:space="preserve"> </v>
      </c>
    </row>
    <row r="1448" spans="1:44">
      <c r="A1448" s="3">
        <f t="shared" si="722"/>
        <v>14.449999999999736</v>
      </c>
      <c r="B1448" s="3">
        <f t="shared" si="702"/>
        <v>0</v>
      </c>
      <c r="C1448" s="3">
        <f t="shared" si="703"/>
        <v>4.8229000000000486</v>
      </c>
      <c r="D1448" s="14">
        <f t="shared" si="723"/>
        <v>2.8067036656084288E-2</v>
      </c>
      <c r="E1448" s="14">
        <f t="shared" si="704"/>
        <v>-0.1123437727139672</v>
      </c>
      <c r="F1448" s="14">
        <f t="shared" si="705"/>
        <v>-8.4276736057882912E-2</v>
      </c>
      <c r="G1448" s="3">
        <f t="shared" si="717"/>
        <v>-7.3566378776176338</v>
      </c>
      <c r="H1448" s="3">
        <f t="shared" si="706"/>
        <v>-26.29186352506057</v>
      </c>
      <c r="I1448" s="3">
        <f t="shared" si="707"/>
        <v>516.24160781757712</v>
      </c>
      <c r="P1448" s="3" t="str">
        <f t="shared" si="732"/>
        <v xml:space="preserve"> </v>
      </c>
      <c r="Q1448" s="3" t="str">
        <f t="shared" si="708"/>
        <v xml:space="preserve"> </v>
      </c>
      <c r="R1448" s="3" t="str">
        <f t="shared" si="709"/>
        <v xml:space="preserve"> </v>
      </c>
      <c r="S1448" s="3" t="str">
        <f t="shared" si="710"/>
        <v xml:space="preserve"> </v>
      </c>
      <c r="T1448" s="3" t="str">
        <f t="shared" si="711"/>
        <v xml:space="preserve"> </v>
      </c>
      <c r="U1448" s="3" t="str">
        <f t="shared" si="712"/>
        <v xml:space="preserve"> </v>
      </c>
      <c r="V1448" s="3" t="str">
        <f t="shared" si="713"/>
        <v xml:space="preserve"> </v>
      </c>
      <c r="W1448" s="3" t="str">
        <f t="shared" si="714"/>
        <v xml:space="preserve"> </v>
      </c>
      <c r="X1448" s="3" t="str">
        <f t="shared" si="715"/>
        <v xml:space="preserve"> </v>
      </c>
      <c r="Y1448" s="3">
        <f t="shared" si="716"/>
        <v>0</v>
      </c>
      <c r="AA1448" s="16" t="str">
        <f t="shared" si="724"/>
        <v>UprStage</v>
      </c>
      <c r="AC1448" s="3">
        <f t="shared" si="725"/>
        <v>2.3982428571428556</v>
      </c>
      <c r="AD1448" s="3">
        <f t="shared" si="726"/>
        <v>19.801588161411491</v>
      </c>
      <c r="AE1448" s="3">
        <f t="shared" si="727"/>
        <v>2.4246571428571926</v>
      </c>
      <c r="AF1448" s="3">
        <f t="shared" si="729"/>
        <v>11.455876646353975</v>
      </c>
      <c r="AH1448" s="28">
        <f t="shared" si="730"/>
        <v>0.26300000000000001</v>
      </c>
      <c r="AI1448" s="28">
        <f t="shared" si="731"/>
        <v>2.5446900494077322E-4</v>
      </c>
      <c r="AJ1448" s="40">
        <f t="shared" si="728"/>
        <v>1.1455876646353974E-2</v>
      </c>
      <c r="AK1448" s="28"/>
      <c r="AM1448" s="14">
        <f>Rho_Coef0+Rho_Coef1*Solution!I1448+Rho_Coef2*Solution!I1448^2</f>
        <v>0.95138838248128255</v>
      </c>
      <c r="AO1448" s="3" t="str">
        <f t="shared" si="718"/>
        <v xml:space="preserve"> </v>
      </c>
      <c r="AP1448" s="3" t="str">
        <f t="shared" si="719"/>
        <v xml:space="preserve"> </v>
      </c>
      <c r="AQ1448" s="3" t="str">
        <f t="shared" si="720"/>
        <v xml:space="preserve"> </v>
      </c>
      <c r="AR1448" s="3" t="str">
        <f t="shared" si="721"/>
        <v xml:space="preserve"> </v>
      </c>
    </row>
    <row r="1449" spans="1:44">
      <c r="A1449" s="3">
        <f t="shared" si="722"/>
        <v>14.459999999999736</v>
      </c>
      <c r="B1449" s="3">
        <f t="shared" si="702"/>
        <v>0</v>
      </c>
      <c r="C1449" s="3">
        <f t="shared" si="703"/>
        <v>4.8229000000000486</v>
      </c>
      <c r="D1449" s="14">
        <f t="shared" si="723"/>
        <v>2.8225043195994039E-2</v>
      </c>
      <c r="E1449" s="14">
        <f t="shared" si="704"/>
        <v>-0.1123437727139672</v>
      </c>
      <c r="F1449" s="14">
        <f t="shared" si="705"/>
        <v>-8.4118729517973168E-2</v>
      </c>
      <c r="G1449" s="3">
        <f t="shared" si="717"/>
        <v>-7.3428452587908559</v>
      </c>
      <c r="H1449" s="3">
        <f t="shared" si="706"/>
        <v>-26.365429903836748</v>
      </c>
      <c r="I1449" s="3">
        <f t="shared" si="707"/>
        <v>515.97832204006363</v>
      </c>
      <c r="P1449" s="3" t="str">
        <f t="shared" si="732"/>
        <v xml:space="preserve"> </v>
      </c>
      <c r="Q1449" s="3" t="str">
        <f t="shared" si="708"/>
        <v xml:space="preserve"> </v>
      </c>
      <c r="R1449" s="3" t="str">
        <f t="shared" si="709"/>
        <v xml:space="preserve"> </v>
      </c>
      <c r="S1449" s="3" t="str">
        <f t="shared" si="710"/>
        <v xml:space="preserve"> </v>
      </c>
      <c r="T1449" s="3" t="str">
        <f t="shared" si="711"/>
        <v xml:space="preserve"> </v>
      </c>
      <c r="U1449" s="3" t="str">
        <f t="shared" si="712"/>
        <v xml:space="preserve"> </v>
      </c>
      <c r="V1449" s="3" t="str">
        <f t="shared" si="713"/>
        <v xml:space="preserve"> </v>
      </c>
      <c r="W1449" s="3" t="str">
        <f t="shared" si="714"/>
        <v xml:space="preserve"> </v>
      </c>
      <c r="X1449" s="3" t="str">
        <f t="shared" si="715"/>
        <v xml:space="preserve"> </v>
      </c>
      <c r="Y1449" s="3">
        <f t="shared" si="716"/>
        <v>0</v>
      </c>
      <c r="AA1449" s="16" t="str">
        <f t="shared" si="724"/>
        <v>UprStage</v>
      </c>
      <c r="AC1449" s="3">
        <f t="shared" si="725"/>
        <v>2.3982428571428556</v>
      </c>
      <c r="AD1449" s="3">
        <f t="shared" si="726"/>
        <v>19.801588161411491</v>
      </c>
      <c r="AE1449" s="3">
        <f t="shared" si="727"/>
        <v>2.4246571428571926</v>
      </c>
      <c r="AF1449" s="3">
        <f t="shared" si="729"/>
        <v>11.455876646353975</v>
      </c>
      <c r="AH1449" s="28">
        <f t="shared" si="730"/>
        <v>0.26300000000000001</v>
      </c>
      <c r="AI1449" s="28">
        <f t="shared" si="731"/>
        <v>2.5446900494077322E-4</v>
      </c>
      <c r="AJ1449" s="40">
        <f t="shared" si="728"/>
        <v>1.1455876646353974E-2</v>
      </c>
      <c r="AK1449" s="28"/>
      <c r="AM1449" s="14">
        <f>Rho_Coef0+Rho_Coef1*Solution!I1449+Rho_Coef2*Solution!I1449^2</f>
        <v>0.95141271807572436</v>
      </c>
      <c r="AO1449" s="3" t="str">
        <f t="shared" si="718"/>
        <v xml:space="preserve"> </v>
      </c>
      <c r="AP1449" s="3" t="str">
        <f t="shared" si="719"/>
        <v xml:space="preserve"> </v>
      </c>
      <c r="AQ1449" s="3" t="str">
        <f t="shared" si="720"/>
        <v xml:space="preserve"> </v>
      </c>
      <c r="AR1449" s="3" t="str">
        <f t="shared" si="721"/>
        <v xml:space="preserve"> </v>
      </c>
    </row>
    <row r="1450" spans="1:44">
      <c r="A1450" s="3">
        <f t="shared" si="722"/>
        <v>14.469999999999736</v>
      </c>
      <c r="B1450" s="3">
        <f t="shared" si="702"/>
        <v>0</v>
      </c>
      <c r="C1450" s="3">
        <f t="shared" si="703"/>
        <v>4.8229000000000486</v>
      </c>
      <c r="D1450" s="14">
        <f t="shared" si="723"/>
        <v>2.8383203170676434E-2</v>
      </c>
      <c r="E1450" s="14">
        <f t="shared" si="704"/>
        <v>-0.1123437727139672</v>
      </c>
      <c r="F1450" s="14">
        <f t="shared" si="705"/>
        <v>-8.3960569543290758E-2</v>
      </c>
      <c r="G1450" s="3">
        <f t="shared" si="717"/>
        <v>-7.3290392464214102</v>
      </c>
      <c r="H1450" s="3">
        <f t="shared" si="706"/>
        <v>-26.438858356424657</v>
      </c>
      <c r="I1450" s="3">
        <f t="shared" si="707"/>
        <v>515.71430128906286</v>
      </c>
      <c r="P1450" s="3" t="str">
        <f t="shared" si="732"/>
        <v xml:space="preserve"> </v>
      </c>
      <c r="Q1450" s="3" t="str">
        <f t="shared" si="708"/>
        <v xml:space="preserve"> </v>
      </c>
      <c r="R1450" s="3" t="str">
        <f t="shared" si="709"/>
        <v xml:space="preserve"> </v>
      </c>
      <c r="S1450" s="3" t="str">
        <f t="shared" si="710"/>
        <v xml:space="preserve"> </v>
      </c>
      <c r="T1450" s="3" t="str">
        <f t="shared" si="711"/>
        <v xml:space="preserve"> </v>
      </c>
      <c r="U1450" s="3" t="str">
        <f t="shared" si="712"/>
        <v xml:space="preserve"> </v>
      </c>
      <c r="V1450" s="3" t="str">
        <f t="shared" si="713"/>
        <v xml:space="preserve"> </v>
      </c>
      <c r="W1450" s="3" t="str">
        <f t="shared" si="714"/>
        <v xml:space="preserve"> </v>
      </c>
      <c r="X1450" s="3" t="str">
        <f t="shared" si="715"/>
        <v xml:space="preserve"> </v>
      </c>
      <c r="Y1450" s="3">
        <f t="shared" si="716"/>
        <v>0</v>
      </c>
      <c r="AA1450" s="16" t="str">
        <f t="shared" si="724"/>
        <v>UprStage</v>
      </c>
      <c r="AC1450" s="3">
        <f t="shared" si="725"/>
        <v>2.3982428571428556</v>
      </c>
      <c r="AD1450" s="3">
        <f t="shared" si="726"/>
        <v>19.801588161411491</v>
      </c>
      <c r="AE1450" s="3">
        <f t="shared" si="727"/>
        <v>2.4246571428571926</v>
      </c>
      <c r="AF1450" s="3">
        <f t="shared" si="729"/>
        <v>11.455876646353975</v>
      </c>
      <c r="AH1450" s="28">
        <f t="shared" si="730"/>
        <v>0.26300000000000001</v>
      </c>
      <c r="AI1450" s="28">
        <f t="shared" si="731"/>
        <v>2.5446900494077322E-4</v>
      </c>
      <c r="AJ1450" s="40">
        <f t="shared" si="728"/>
        <v>1.1455876646353974E-2</v>
      </c>
      <c r="AK1450" s="28"/>
      <c r="AM1450" s="14">
        <f>Rho_Coef0+Rho_Coef1*Solution!I1450+Rho_Coef2*Solution!I1450^2</f>
        <v>0.95143712207766384</v>
      </c>
      <c r="AO1450" s="3" t="str">
        <f t="shared" si="718"/>
        <v xml:space="preserve"> </v>
      </c>
      <c r="AP1450" s="3" t="str">
        <f t="shared" si="719"/>
        <v xml:space="preserve"> </v>
      </c>
      <c r="AQ1450" s="3" t="str">
        <f t="shared" si="720"/>
        <v xml:space="preserve"> </v>
      </c>
      <c r="AR1450" s="3" t="str">
        <f t="shared" si="721"/>
        <v xml:space="preserve"> </v>
      </c>
    </row>
    <row r="1451" spans="1:44">
      <c r="A1451" s="3">
        <f t="shared" si="722"/>
        <v>14.479999999999736</v>
      </c>
      <c r="B1451" s="3">
        <f t="shared" si="702"/>
        <v>0</v>
      </c>
      <c r="C1451" s="3">
        <f t="shared" si="703"/>
        <v>4.8229000000000486</v>
      </c>
      <c r="D1451" s="14">
        <f t="shared" si="723"/>
        <v>2.8541513865618543E-2</v>
      </c>
      <c r="E1451" s="14">
        <f t="shared" si="704"/>
        <v>-0.1123437727139672</v>
      </c>
      <c r="F1451" s="14">
        <f t="shared" si="705"/>
        <v>-8.380225884834866E-2</v>
      </c>
      <c r="G1451" s="3">
        <f t="shared" si="717"/>
        <v>-7.3152200774630494</v>
      </c>
      <c r="H1451" s="3">
        <f t="shared" si="706"/>
        <v>-26.512148748888873</v>
      </c>
      <c r="I1451" s="3">
        <f t="shared" si="707"/>
        <v>515.44954694449473</v>
      </c>
      <c r="P1451" s="3" t="str">
        <f t="shared" si="732"/>
        <v xml:space="preserve"> </v>
      </c>
      <c r="Q1451" s="3" t="str">
        <f t="shared" si="708"/>
        <v xml:space="preserve"> </v>
      </c>
      <c r="R1451" s="3" t="str">
        <f t="shared" si="709"/>
        <v xml:space="preserve"> </v>
      </c>
      <c r="S1451" s="3" t="str">
        <f t="shared" si="710"/>
        <v xml:space="preserve"> </v>
      </c>
      <c r="T1451" s="3" t="str">
        <f t="shared" si="711"/>
        <v xml:space="preserve"> </v>
      </c>
      <c r="U1451" s="3" t="str">
        <f t="shared" si="712"/>
        <v xml:space="preserve"> </v>
      </c>
      <c r="V1451" s="3" t="str">
        <f t="shared" si="713"/>
        <v xml:space="preserve"> </v>
      </c>
      <c r="W1451" s="3" t="str">
        <f t="shared" si="714"/>
        <v xml:space="preserve"> </v>
      </c>
      <c r="X1451" s="3" t="str">
        <f t="shared" si="715"/>
        <v xml:space="preserve"> </v>
      </c>
      <c r="Y1451" s="3">
        <f t="shared" si="716"/>
        <v>0</v>
      </c>
      <c r="AA1451" s="16" t="str">
        <f t="shared" si="724"/>
        <v>UprStage</v>
      </c>
      <c r="AC1451" s="3">
        <f t="shared" si="725"/>
        <v>2.3982428571428556</v>
      </c>
      <c r="AD1451" s="3">
        <f t="shared" si="726"/>
        <v>19.801588161411491</v>
      </c>
      <c r="AE1451" s="3">
        <f t="shared" si="727"/>
        <v>2.4246571428571926</v>
      </c>
      <c r="AF1451" s="3">
        <f t="shared" si="729"/>
        <v>11.455876646353975</v>
      </c>
      <c r="AH1451" s="28">
        <f t="shared" si="730"/>
        <v>0.26300000000000001</v>
      </c>
      <c r="AI1451" s="28">
        <f t="shared" si="731"/>
        <v>2.5446900494077322E-4</v>
      </c>
      <c r="AJ1451" s="40">
        <f t="shared" si="728"/>
        <v>1.1455876646353974E-2</v>
      </c>
      <c r="AK1451" s="28"/>
      <c r="AM1451" s="14">
        <f>Rho_Coef0+Rho_Coef1*Solution!I1451+Rho_Coef2*Solution!I1451^2</f>
        <v>0.95146159436350952</v>
      </c>
      <c r="AO1451" s="3" t="str">
        <f t="shared" si="718"/>
        <v xml:space="preserve"> </v>
      </c>
      <c r="AP1451" s="3" t="str">
        <f t="shared" si="719"/>
        <v xml:space="preserve"> </v>
      </c>
      <c r="AQ1451" s="3" t="str">
        <f t="shared" si="720"/>
        <v xml:space="preserve"> </v>
      </c>
      <c r="AR1451" s="3" t="str">
        <f t="shared" si="721"/>
        <v xml:space="preserve"> </v>
      </c>
    </row>
    <row r="1452" spans="1:44">
      <c r="A1452" s="3">
        <f t="shared" si="722"/>
        <v>14.489999999999736</v>
      </c>
      <c r="B1452" s="3">
        <f t="shared" si="702"/>
        <v>0</v>
      </c>
      <c r="C1452" s="3">
        <f t="shared" si="703"/>
        <v>4.8229000000000486</v>
      </c>
      <c r="D1452" s="14">
        <f t="shared" si="723"/>
        <v>2.8699972572568365E-2</v>
      </c>
      <c r="E1452" s="14">
        <f t="shared" si="704"/>
        <v>-0.1123437727139672</v>
      </c>
      <c r="F1452" s="14">
        <f t="shared" si="705"/>
        <v>-8.3643800141398827E-2</v>
      </c>
      <c r="G1452" s="3">
        <f t="shared" si="717"/>
        <v>-7.301387988322996</v>
      </c>
      <c r="H1452" s="3">
        <f t="shared" si="706"/>
        <v>-26.585300949663502</v>
      </c>
      <c r="I1452" s="3">
        <f t="shared" si="707"/>
        <v>515.18406038760645</v>
      </c>
      <c r="P1452" s="3" t="str">
        <f t="shared" si="732"/>
        <v xml:space="preserve"> </v>
      </c>
      <c r="Q1452" s="3" t="str">
        <f t="shared" si="708"/>
        <v xml:space="preserve"> </v>
      </c>
      <c r="R1452" s="3" t="str">
        <f t="shared" si="709"/>
        <v xml:space="preserve"> </v>
      </c>
      <c r="S1452" s="3" t="str">
        <f t="shared" si="710"/>
        <v xml:space="preserve"> </v>
      </c>
      <c r="T1452" s="3" t="str">
        <f t="shared" si="711"/>
        <v xml:space="preserve"> </v>
      </c>
      <c r="U1452" s="3" t="str">
        <f t="shared" si="712"/>
        <v xml:space="preserve"> </v>
      </c>
      <c r="V1452" s="3" t="str">
        <f t="shared" si="713"/>
        <v xml:space="preserve"> </v>
      </c>
      <c r="W1452" s="3" t="str">
        <f t="shared" si="714"/>
        <v xml:space="preserve"> </v>
      </c>
      <c r="X1452" s="3" t="str">
        <f t="shared" si="715"/>
        <v xml:space="preserve"> </v>
      </c>
      <c r="Y1452" s="3">
        <f t="shared" si="716"/>
        <v>0</v>
      </c>
      <c r="AA1452" s="16" t="str">
        <f t="shared" si="724"/>
        <v>UprStage</v>
      </c>
      <c r="AC1452" s="3">
        <f t="shared" si="725"/>
        <v>2.3982428571428556</v>
      </c>
      <c r="AD1452" s="3">
        <f t="shared" si="726"/>
        <v>19.801588161411491</v>
      </c>
      <c r="AE1452" s="3">
        <f t="shared" si="727"/>
        <v>2.4246571428571926</v>
      </c>
      <c r="AF1452" s="3">
        <f t="shared" si="729"/>
        <v>11.455876646353975</v>
      </c>
      <c r="AH1452" s="28">
        <f t="shared" si="730"/>
        <v>0.26300000000000001</v>
      </c>
      <c r="AI1452" s="28">
        <f t="shared" si="731"/>
        <v>2.5446900494077322E-4</v>
      </c>
      <c r="AJ1452" s="40">
        <f t="shared" si="728"/>
        <v>1.1455876646353974E-2</v>
      </c>
      <c r="AK1452" s="28"/>
      <c r="AM1452" s="14">
        <f>Rho_Coef0+Rho_Coef1*Solution!I1452+Rho_Coef2*Solution!I1452^2</f>
        <v>0.95148613480954813</v>
      </c>
      <c r="AO1452" s="3" t="str">
        <f t="shared" si="718"/>
        <v xml:space="preserve"> </v>
      </c>
      <c r="AP1452" s="3" t="str">
        <f t="shared" si="719"/>
        <v xml:space="preserve"> </v>
      </c>
      <c r="AQ1452" s="3" t="str">
        <f t="shared" si="720"/>
        <v xml:space="preserve"> </v>
      </c>
      <c r="AR1452" s="3" t="str">
        <f t="shared" si="721"/>
        <v xml:space="preserve"> </v>
      </c>
    </row>
    <row r="1453" spans="1:44">
      <c r="A1453" s="3">
        <f t="shared" si="722"/>
        <v>14.499999999999735</v>
      </c>
      <c r="B1453" s="3">
        <f t="shared" si="702"/>
        <v>0</v>
      </c>
      <c r="C1453" s="3">
        <f t="shared" si="703"/>
        <v>4.8229000000000486</v>
      </c>
      <c r="D1453" s="14">
        <f t="shared" si="723"/>
        <v>2.8858576589606978E-2</v>
      </c>
      <c r="E1453" s="14">
        <f t="shared" si="704"/>
        <v>-0.1123437727139672</v>
      </c>
      <c r="F1453" s="14">
        <f t="shared" si="705"/>
        <v>-8.3485196124360228E-2</v>
      </c>
      <c r="G1453" s="3">
        <f t="shared" si="717"/>
        <v>-7.2875432148556518</v>
      </c>
      <c r="H1453" s="3">
        <f t="shared" si="706"/>
        <v>-26.658314829546732</v>
      </c>
      <c r="I1453" s="3">
        <f t="shared" si="707"/>
        <v>514.91784300094912</v>
      </c>
      <c r="P1453" s="3" t="str">
        <f t="shared" si="732"/>
        <v xml:space="preserve"> </v>
      </c>
      <c r="Q1453" s="3" t="str">
        <f t="shared" si="708"/>
        <v xml:space="preserve"> </v>
      </c>
      <c r="R1453" s="3" t="str">
        <f t="shared" si="709"/>
        <v xml:space="preserve"> </v>
      </c>
      <c r="S1453" s="3" t="str">
        <f t="shared" si="710"/>
        <v xml:space="preserve"> </v>
      </c>
      <c r="T1453" s="3" t="str">
        <f t="shared" si="711"/>
        <v xml:space="preserve"> </v>
      </c>
      <c r="U1453" s="3" t="str">
        <f t="shared" si="712"/>
        <v xml:space="preserve"> </v>
      </c>
      <c r="V1453" s="3" t="str">
        <f t="shared" si="713"/>
        <v xml:space="preserve"> </v>
      </c>
      <c r="W1453" s="3" t="str">
        <f t="shared" si="714"/>
        <v xml:space="preserve"> </v>
      </c>
      <c r="X1453" s="3" t="str">
        <f t="shared" si="715"/>
        <v xml:space="preserve"> </v>
      </c>
      <c r="Y1453" s="3">
        <f t="shared" si="716"/>
        <v>0</v>
      </c>
      <c r="AA1453" s="16" t="str">
        <f t="shared" si="724"/>
        <v>UprStage</v>
      </c>
      <c r="AC1453" s="3">
        <f t="shared" si="725"/>
        <v>2.3982428571428556</v>
      </c>
      <c r="AD1453" s="3">
        <f t="shared" si="726"/>
        <v>19.801588161411491</v>
      </c>
      <c r="AE1453" s="3">
        <f t="shared" si="727"/>
        <v>2.4246571428571926</v>
      </c>
      <c r="AF1453" s="3">
        <f t="shared" si="729"/>
        <v>11.455876646353975</v>
      </c>
      <c r="AH1453" s="28">
        <f t="shared" si="730"/>
        <v>0.26300000000000001</v>
      </c>
      <c r="AI1453" s="28">
        <f t="shared" si="731"/>
        <v>2.5446900494077322E-4</v>
      </c>
      <c r="AJ1453" s="40">
        <f t="shared" si="728"/>
        <v>1.1455876646353974E-2</v>
      </c>
      <c r="AK1453" s="28"/>
      <c r="AM1453" s="14">
        <f>Rho_Coef0+Rho_Coef1*Solution!I1453+Rho_Coef2*Solution!I1453^2</f>
        <v>0.95151074329194696</v>
      </c>
      <c r="AO1453" s="3" t="str">
        <f t="shared" si="718"/>
        <v xml:space="preserve"> </v>
      </c>
      <c r="AP1453" s="3" t="str">
        <f t="shared" si="719"/>
        <v xml:space="preserve"> </v>
      </c>
      <c r="AQ1453" s="3" t="str">
        <f t="shared" si="720"/>
        <v xml:space="preserve"> </v>
      </c>
      <c r="AR1453" s="3" t="str">
        <f t="shared" si="721"/>
        <v xml:space="preserve"> </v>
      </c>
    </row>
    <row r="1454" spans="1:44">
      <c r="A1454" s="3">
        <f t="shared" si="722"/>
        <v>14.509999999999735</v>
      </c>
      <c r="B1454" s="3">
        <f t="shared" si="702"/>
        <v>0</v>
      </c>
      <c r="C1454" s="3">
        <f t="shared" si="703"/>
        <v>4.8229000000000486</v>
      </c>
      <c r="D1454" s="14">
        <f t="shared" si="723"/>
        <v>2.9017323221219908E-2</v>
      </c>
      <c r="E1454" s="14">
        <f t="shared" si="704"/>
        <v>-0.1123437727139672</v>
      </c>
      <c r="F1454" s="14">
        <f t="shared" si="705"/>
        <v>-8.3326449492747284E-2</v>
      </c>
      <c r="G1454" s="3">
        <f t="shared" si="717"/>
        <v>-7.2736859923563628</v>
      </c>
      <c r="H1454" s="3">
        <f t="shared" si="706"/>
        <v>-26.731190261695289</v>
      </c>
      <c r="I1454" s="3">
        <f t="shared" si="707"/>
        <v>514.65089616835405</v>
      </c>
      <c r="P1454" s="3" t="str">
        <f t="shared" si="732"/>
        <v xml:space="preserve"> </v>
      </c>
      <c r="Q1454" s="3" t="str">
        <f t="shared" si="708"/>
        <v xml:space="preserve"> </v>
      </c>
      <c r="R1454" s="3" t="str">
        <f t="shared" si="709"/>
        <v xml:space="preserve"> </v>
      </c>
      <c r="S1454" s="3" t="str">
        <f t="shared" si="710"/>
        <v xml:space="preserve"> </v>
      </c>
      <c r="T1454" s="3" t="str">
        <f t="shared" si="711"/>
        <v xml:space="preserve"> </v>
      </c>
      <c r="U1454" s="3" t="str">
        <f t="shared" si="712"/>
        <v xml:space="preserve"> </v>
      </c>
      <c r="V1454" s="3" t="str">
        <f t="shared" si="713"/>
        <v xml:space="preserve"> </v>
      </c>
      <c r="W1454" s="3" t="str">
        <f t="shared" si="714"/>
        <v xml:space="preserve"> </v>
      </c>
      <c r="X1454" s="3" t="str">
        <f t="shared" si="715"/>
        <v xml:space="preserve"> </v>
      </c>
      <c r="Y1454" s="3">
        <f t="shared" si="716"/>
        <v>0</v>
      </c>
      <c r="AA1454" s="16" t="str">
        <f t="shared" si="724"/>
        <v>UprStage</v>
      </c>
      <c r="AC1454" s="3">
        <f t="shared" si="725"/>
        <v>2.3982428571428556</v>
      </c>
      <c r="AD1454" s="3">
        <f t="shared" si="726"/>
        <v>19.801588161411491</v>
      </c>
      <c r="AE1454" s="3">
        <f t="shared" si="727"/>
        <v>2.4246571428571926</v>
      </c>
      <c r="AF1454" s="3">
        <f t="shared" si="729"/>
        <v>11.455876646353975</v>
      </c>
      <c r="AH1454" s="28">
        <f t="shared" si="730"/>
        <v>0.26300000000000001</v>
      </c>
      <c r="AI1454" s="28">
        <f t="shared" si="731"/>
        <v>2.5446900494077322E-4</v>
      </c>
      <c r="AJ1454" s="40">
        <f t="shared" si="728"/>
        <v>1.1455876646353974E-2</v>
      </c>
      <c r="AK1454" s="28"/>
      <c r="AM1454" s="14">
        <f>Rho_Coef0+Rho_Coef1*Solution!I1454+Rho_Coef2*Solution!I1454^2</f>
        <v>0.9515354196867557</v>
      </c>
      <c r="AO1454" s="3" t="str">
        <f t="shared" si="718"/>
        <v xml:space="preserve"> </v>
      </c>
      <c r="AP1454" s="3" t="str">
        <f t="shared" si="719"/>
        <v xml:space="preserve"> </v>
      </c>
      <c r="AQ1454" s="3" t="str">
        <f t="shared" si="720"/>
        <v xml:space="preserve"> </v>
      </c>
      <c r="AR1454" s="3" t="str">
        <f t="shared" si="721"/>
        <v xml:space="preserve"> </v>
      </c>
    </row>
    <row r="1455" spans="1:44">
      <c r="A1455" s="3">
        <f t="shared" si="722"/>
        <v>14.519999999999735</v>
      </c>
      <c r="B1455" s="3">
        <f t="shared" si="702"/>
        <v>0</v>
      </c>
      <c r="C1455" s="3">
        <f t="shared" si="703"/>
        <v>4.8229000000000486</v>
      </c>
      <c r="D1455" s="14">
        <f t="shared" si="723"/>
        <v>2.9176209778367854E-2</v>
      </c>
      <c r="E1455" s="14">
        <f t="shared" si="704"/>
        <v>-0.1123437727139672</v>
      </c>
      <c r="F1455" s="14">
        <f t="shared" si="705"/>
        <v>-8.3167562935599348E-2</v>
      </c>
      <c r="G1455" s="3">
        <f t="shared" si="717"/>
        <v>-7.2598165555552514</v>
      </c>
      <c r="H1455" s="3">
        <f t="shared" si="706"/>
        <v>-26.803927121618852</v>
      </c>
      <c r="I1455" s="3">
        <f t="shared" si="707"/>
        <v>514.38322127490937</v>
      </c>
      <c r="P1455" s="3" t="str">
        <f t="shared" si="732"/>
        <v xml:space="preserve"> </v>
      </c>
      <c r="Q1455" s="3" t="str">
        <f t="shared" si="708"/>
        <v xml:space="preserve"> </v>
      </c>
      <c r="R1455" s="3" t="str">
        <f t="shared" si="709"/>
        <v xml:space="preserve"> </v>
      </c>
      <c r="S1455" s="3" t="str">
        <f t="shared" si="710"/>
        <v xml:space="preserve"> </v>
      </c>
      <c r="T1455" s="3" t="str">
        <f t="shared" si="711"/>
        <v xml:space="preserve"> </v>
      </c>
      <c r="U1455" s="3" t="str">
        <f t="shared" si="712"/>
        <v xml:space="preserve"> </v>
      </c>
      <c r="V1455" s="3" t="str">
        <f t="shared" si="713"/>
        <v xml:space="preserve"> </v>
      </c>
      <c r="W1455" s="3" t="str">
        <f t="shared" si="714"/>
        <v xml:space="preserve"> </v>
      </c>
      <c r="X1455" s="3" t="str">
        <f t="shared" si="715"/>
        <v xml:space="preserve"> </v>
      </c>
      <c r="Y1455" s="3">
        <f t="shared" si="716"/>
        <v>0</v>
      </c>
      <c r="AA1455" s="16" t="str">
        <f t="shared" si="724"/>
        <v>UprStage</v>
      </c>
      <c r="AC1455" s="3">
        <f t="shared" si="725"/>
        <v>2.3982428571428556</v>
      </c>
      <c r="AD1455" s="3">
        <f t="shared" si="726"/>
        <v>19.801588161411491</v>
      </c>
      <c r="AE1455" s="3">
        <f t="shared" si="727"/>
        <v>2.4246571428571926</v>
      </c>
      <c r="AF1455" s="3">
        <f t="shared" si="729"/>
        <v>11.455876646353975</v>
      </c>
      <c r="AH1455" s="28">
        <f t="shared" si="730"/>
        <v>0.26300000000000001</v>
      </c>
      <c r="AI1455" s="28">
        <f t="shared" si="731"/>
        <v>2.5446900494077322E-4</v>
      </c>
      <c r="AJ1455" s="40">
        <f t="shared" si="728"/>
        <v>1.1455876646353974E-2</v>
      </c>
      <c r="AK1455" s="28"/>
      <c r="AM1455" s="14">
        <f>Rho_Coef0+Rho_Coef1*Solution!I1455+Rho_Coef2*Solution!I1455^2</f>
        <v>0.95156016386990894</v>
      </c>
      <c r="AO1455" s="3" t="str">
        <f t="shared" si="718"/>
        <v xml:space="preserve"> </v>
      </c>
      <c r="AP1455" s="3" t="str">
        <f t="shared" si="719"/>
        <v xml:space="preserve"> </v>
      </c>
      <c r="AQ1455" s="3" t="str">
        <f t="shared" si="720"/>
        <v xml:space="preserve"> </v>
      </c>
      <c r="AR1455" s="3" t="str">
        <f t="shared" si="721"/>
        <v xml:space="preserve"> </v>
      </c>
    </row>
    <row r="1456" spans="1:44">
      <c r="A1456" s="3">
        <f t="shared" si="722"/>
        <v>14.529999999999735</v>
      </c>
      <c r="B1456" s="3">
        <f t="shared" si="702"/>
        <v>0</v>
      </c>
      <c r="C1456" s="3">
        <f t="shared" si="703"/>
        <v>4.8229000000000486</v>
      </c>
      <c r="D1456" s="14">
        <f t="shared" si="723"/>
        <v>2.9335233578556743E-2</v>
      </c>
      <c r="E1456" s="14">
        <f t="shared" si="704"/>
        <v>-0.1123437727139672</v>
      </c>
      <c r="F1456" s="14">
        <f t="shared" si="705"/>
        <v>-8.3008539135410453E-2</v>
      </c>
      <c r="G1456" s="3">
        <f t="shared" si="717"/>
        <v>-7.2459351386110917</v>
      </c>
      <c r="H1456" s="3">
        <f t="shared" si="706"/>
        <v>-26.876525287174402</v>
      </c>
      <c r="I1456" s="3">
        <f t="shared" si="707"/>
        <v>514.11481970693626</v>
      </c>
      <c r="P1456" s="3" t="str">
        <f t="shared" si="732"/>
        <v xml:space="preserve"> </v>
      </c>
      <c r="Q1456" s="3" t="str">
        <f t="shared" si="708"/>
        <v xml:space="preserve"> </v>
      </c>
      <c r="R1456" s="3" t="str">
        <f t="shared" si="709"/>
        <v xml:space="preserve"> </v>
      </c>
      <c r="S1456" s="3" t="str">
        <f t="shared" si="710"/>
        <v xml:space="preserve"> </v>
      </c>
      <c r="T1456" s="3" t="str">
        <f t="shared" si="711"/>
        <v xml:space="preserve"> </v>
      </c>
      <c r="U1456" s="3" t="str">
        <f t="shared" si="712"/>
        <v xml:space="preserve"> </v>
      </c>
      <c r="V1456" s="3" t="str">
        <f t="shared" si="713"/>
        <v xml:space="preserve"> </v>
      </c>
      <c r="W1456" s="3" t="str">
        <f t="shared" si="714"/>
        <v xml:space="preserve"> </v>
      </c>
      <c r="X1456" s="3" t="str">
        <f t="shared" si="715"/>
        <v xml:space="preserve"> </v>
      </c>
      <c r="Y1456" s="3">
        <f t="shared" si="716"/>
        <v>0</v>
      </c>
      <c r="AA1456" s="16" t="str">
        <f t="shared" si="724"/>
        <v>UprStage</v>
      </c>
      <c r="AC1456" s="3">
        <f t="shared" si="725"/>
        <v>2.3982428571428556</v>
      </c>
      <c r="AD1456" s="3">
        <f t="shared" si="726"/>
        <v>19.801588161411491</v>
      </c>
      <c r="AE1456" s="3">
        <f t="shared" si="727"/>
        <v>2.4246571428571926</v>
      </c>
      <c r="AF1456" s="3">
        <f t="shared" si="729"/>
        <v>11.455876646353975</v>
      </c>
      <c r="AH1456" s="28">
        <f t="shared" si="730"/>
        <v>0.26300000000000001</v>
      </c>
      <c r="AI1456" s="28">
        <f t="shared" si="731"/>
        <v>2.5446900494077322E-4</v>
      </c>
      <c r="AJ1456" s="40">
        <f t="shared" si="728"/>
        <v>1.1455876646353974E-2</v>
      </c>
      <c r="AK1456" s="28"/>
      <c r="AM1456" s="14">
        <f>Rho_Coef0+Rho_Coef1*Solution!I1456+Rho_Coef2*Solution!I1456^2</f>
        <v>0.95158497571722767</v>
      </c>
      <c r="AO1456" s="3" t="str">
        <f t="shared" si="718"/>
        <v xml:space="preserve"> </v>
      </c>
      <c r="AP1456" s="3" t="str">
        <f t="shared" si="719"/>
        <v xml:space="preserve"> </v>
      </c>
      <c r="AQ1456" s="3" t="str">
        <f t="shared" si="720"/>
        <v xml:space="preserve"> </v>
      </c>
      <c r="AR1456" s="3" t="str">
        <f t="shared" si="721"/>
        <v xml:space="preserve"> </v>
      </c>
    </row>
    <row r="1457" spans="1:44">
      <c r="A1457" s="3">
        <f t="shared" si="722"/>
        <v>14.539999999999734</v>
      </c>
      <c r="B1457" s="3">
        <f t="shared" si="702"/>
        <v>0</v>
      </c>
      <c r="C1457" s="3">
        <f t="shared" si="703"/>
        <v>4.8229000000000486</v>
      </c>
      <c r="D1457" s="14">
        <f t="shared" si="723"/>
        <v>2.9494391945907038E-2</v>
      </c>
      <c r="E1457" s="14">
        <f t="shared" si="704"/>
        <v>-0.1123437727139672</v>
      </c>
      <c r="F1457" s="14">
        <f t="shared" si="705"/>
        <v>-8.2849380768060157E-2</v>
      </c>
      <c r="G1457" s="3">
        <f t="shared" si="717"/>
        <v>-7.2320419751052727</v>
      </c>
      <c r="H1457" s="3">
        <f t="shared" si="706"/>
        <v>-26.948984638560514</v>
      </c>
      <c r="I1457" s="3">
        <f t="shared" si="707"/>
        <v>513.84569285196574</v>
      </c>
      <c r="P1457" s="3" t="str">
        <f t="shared" si="732"/>
        <v xml:space="preserve"> </v>
      </c>
      <c r="Q1457" s="3" t="str">
        <f t="shared" si="708"/>
        <v xml:space="preserve"> </v>
      </c>
      <c r="R1457" s="3" t="str">
        <f t="shared" si="709"/>
        <v xml:space="preserve"> </v>
      </c>
      <c r="S1457" s="3" t="str">
        <f t="shared" si="710"/>
        <v xml:space="preserve"> </v>
      </c>
      <c r="T1457" s="3" t="str">
        <f t="shared" si="711"/>
        <v xml:space="preserve"> </v>
      </c>
      <c r="U1457" s="3" t="str">
        <f t="shared" si="712"/>
        <v xml:space="preserve"> </v>
      </c>
      <c r="V1457" s="3" t="str">
        <f t="shared" si="713"/>
        <v xml:space="preserve"> </v>
      </c>
      <c r="W1457" s="3" t="str">
        <f t="shared" si="714"/>
        <v xml:space="preserve"> </v>
      </c>
      <c r="X1457" s="3" t="str">
        <f t="shared" si="715"/>
        <v xml:space="preserve"> </v>
      </c>
      <c r="Y1457" s="3">
        <f t="shared" si="716"/>
        <v>0</v>
      </c>
      <c r="AA1457" s="16" t="str">
        <f t="shared" si="724"/>
        <v>UprStage</v>
      </c>
      <c r="AC1457" s="3">
        <f t="shared" si="725"/>
        <v>2.3982428571428556</v>
      </c>
      <c r="AD1457" s="3">
        <f t="shared" si="726"/>
        <v>19.801588161411491</v>
      </c>
      <c r="AE1457" s="3">
        <f t="shared" si="727"/>
        <v>2.4246571428571926</v>
      </c>
      <c r="AF1457" s="3">
        <f t="shared" si="729"/>
        <v>11.455876646353975</v>
      </c>
      <c r="AH1457" s="28">
        <f t="shared" si="730"/>
        <v>0.26300000000000001</v>
      </c>
      <c r="AI1457" s="28">
        <f t="shared" si="731"/>
        <v>2.5446900494077322E-4</v>
      </c>
      <c r="AJ1457" s="40">
        <f t="shared" si="728"/>
        <v>1.1455876646353974E-2</v>
      </c>
      <c r="AK1457" s="28"/>
      <c r="AM1457" s="14">
        <f>Rho_Coef0+Rho_Coef1*Solution!I1457+Rho_Coef2*Solution!I1457^2</f>
        <v>0.95160985510442186</v>
      </c>
      <c r="AO1457" s="3" t="str">
        <f t="shared" si="718"/>
        <v xml:space="preserve"> </v>
      </c>
      <c r="AP1457" s="3" t="str">
        <f t="shared" si="719"/>
        <v xml:space="preserve"> </v>
      </c>
      <c r="AQ1457" s="3" t="str">
        <f t="shared" si="720"/>
        <v xml:space="preserve"> </v>
      </c>
      <c r="AR1457" s="3" t="str">
        <f t="shared" si="721"/>
        <v xml:space="preserve"> </v>
      </c>
    </row>
    <row r="1458" spans="1:44">
      <c r="A1458" s="3">
        <f t="shared" si="722"/>
        <v>14.549999999999734</v>
      </c>
      <c r="B1458" s="3">
        <f t="shared" si="702"/>
        <v>0</v>
      </c>
      <c r="C1458" s="3">
        <f t="shared" si="703"/>
        <v>4.8229000000000486</v>
      </c>
      <c r="D1458" s="14">
        <f t="shared" si="723"/>
        <v>2.9653682211222367E-2</v>
      </c>
      <c r="E1458" s="14">
        <f t="shared" si="704"/>
        <v>-0.1123437727139672</v>
      </c>
      <c r="F1458" s="14">
        <f t="shared" si="705"/>
        <v>-8.269009050274484E-2</v>
      </c>
      <c r="G1458" s="3">
        <f t="shared" si="717"/>
        <v>-7.2181372980357947</v>
      </c>
      <c r="H1458" s="3">
        <f t="shared" si="706"/>
        <v>-27.021305058311565</v>
      </c>
      <c r="I1458" s="3">
        <f t="shared" si="707"/>
        <v>513.57584209871527</v>
      </c>
      <c r="P1458" s="3" t="str">
        <f t="shared" si="732"/>
        <v xml:space="preserve"> </v>
      </c>
      <c r="Q1458" s="3" t="str">
        <f t="shared" si="708"/>
        <v xml:space="preserve"> </v>
      </c>
      <c r="R1458" s="3" t="str">
        <f t="shared" si="709"/>
        <v xml:space="preserve"> </v>
      </c>
      <c r="S1458" s="3" t="str">
        <f t="shared" si="710"/>
        <v xml:space="preserve"> </v>
      </c>
      <c r="T1458" s="3" t="str">
        <f t="shared" si="711"/>
        <v xml:space="preserve"> </v>
      </c>
      <c r="U1458" s="3" t="str">
        <f t="shared" si="712"/>
        <v xml:space="preserve"> </v>
      </c>
      <c r="V1458" s="3" t="str">
        <f t="shared" si="713"/>
        <v xml:space="preserve"> </v>
      </c>
      <c r="W1458" s="3" t="str">
        <f t="shared" si="714"/>
        <v xml:space="preserve"> </v>
      </c>
      <c r="X1458" s="3" t="str">
        <f t="shared" si="715"/>
        <v xml:space="preserve"> </v>
      </c>
      <c r="Y1458" s="3">
        <f t="shared" si="716"/>
        <v>0</v>
      </c>
      <c r="AA1458" s="16" t="str">
        <f t="shared" si="724"/>
        <v>UprStage</v>
      </c>
      <c r="AC1458" s="3">
        <f t="shared" si="725"/>
        <v>2.3982428571428556</v>
      </c>
      <c r="AD1458" s="3">
        <f t="shared" si="726"/>
        <v>19.801588161411491</v>
      </c>
      <c r="AE1458" s="3">
        <f t="shared" si="727"/>
        <v>2.4246571428571926</v>
      </c>
      <c r="AF1458" s="3">
        <f t="shared" si="729"/>
        <v>11.455876646353975</v>
      </c>
      <c r="AH1458" s="28">
        <f t="shared" si="730"/>
        <v>0.26300000000000001</v>
      </c>
      <c r="AI1458" s="28">
        <f t="shared" si="731"/>
        <v>2.5446900494077322E-4</v>
      </c>
      <c r="AJ1458" s="40">
        <f t="shared" si="728"/>
        <v>1.1455876646353974E-2</v>
      </c>
      <c r="AK1458" s="28"/>
      <c r="AM1458" s="14">
        <f>Rho_Coef0+Rho_Coef1*Solution!I1458+Rho_Coef2*Solution!I1458^2</f>
        <v>0.95163480190709282</v>
      </c>
      <c r="AO1458" s="3" t="str">
        <f t="shared" si="718"/>
        <v xml:space="preserve"> </v>
      </c>
      <c r="AP1458" s="3" t="str">
        <f t="shared" si="719"/>
        <v xml:space="preserve"> </v>
      </c>
      <c r="AQ1458" s="3" t="str">
        <f t="shared" si="720"/>
        <v xml:space="preserve"> </v>
      </c>
      <c r="AR1458" s="3" t="str">
        <f t="shared" si="721"/>
        <v xml:space="preserve"> </v>
      </c>
    </row>
    <row r="1459" spans="1:44">
      <c r="A1459" s="3">
        <f t="shared" si="722"/>
        <v>14.559999999999734</v>
      </c>
      <c r="B1459" s="3">
        <f t="shared" ref="B1459:B1503" si="733">MAX(P1459:Y1459)</f>
        <v>0</v>
      </c>
      <c r="C1459" s="3">
        <f t="shared" ref="C1459:C1503" si="734">C1458+AVERAGE(B1458:B1459)*DeltaT</f>
        <v>4.8229000000000486</v>
      </c>
      <c r="D1459" s="14">
        <f t="shared" si="723"/>
        <v>2.9813101712057546E-2</v>
      </c>
      <c r="E1459" s="14">
        <f t="shared" ref="E1459:E1503" si="735">-Grav*AJ1459</f>
        <v>-0.1123437727139672</v>
      </c>
      <c r="F1459" s="14">
        <f t="shared" ref="F1459:F1503" si="736">B1459+D1459+E1459</f>
        <v>-8.2530671001909653E-2</v>
      </c>
      <c r="G1459" s="3">
        <f t="shared" si="717"/>
        <v>-7.2042213398113386</v>
      </c>
      <c r="H1459" s="3">
        <f t="shared" ref="H1459:H1503" si="737">H1458+(G1458*DeltaT)</f>
        <v>-27.093486431291922</v>
      </c>
      <c r="I1459" s="3">
        <f t="shared" ref="I1459:I1503" si="738">I1458+(H1458*DeltaT)+(0.5*G1459*DeltaT^2)</f>
        <v>513.30526883706511</v>
      </c>
      <c r="P1459" s="3" t="str">
        <f t="shared" si="732"/>
        <v xml:space="preserve"> </v>
      </c>
      <c r="Q1459" s="3" t="str">
        <f t="shared" si="708"/>
        <v xml:space="preserve"> </v>
      </c>
      <c r="R1459" s="3" t="str">
        <f t="shared" si="709"/>
        <v xml:space="preserve"> </v>
      </c>
      <c r="S1459" s="3" t="str">
        <f t="shared" si="710"/>
        <v xml:space="preserve"> </v>
      </c>
      <c r="T1459" s="3" t="str">
        <f t="shared" si="711"/>
        <v xml:space="preserve"> </v>
      </c>
      <c r="U1459" s="3" t="str">
        <f t="shared" si="712"/>
        <v xml:space="preserve"> </v>
      </c>
      <c r="V1459" s="3" t="str">
        <f t="shared" si="713"/>
        <v xml:space="preserve"> </v>
      </c>
      <c r="W1459" s="3" t="str">
        <f t="shared" si="714"/>
        <v xml:space="preserve"> </v>
      </c>
      <c r="X1459" s="3" t="str">
        <f t="shared" si="715"/>
        <v xml:space="preserve"> </v>
      </c>
      <c r="Y1459" s="3">
        <f t="shared" si="716"/>
        <v>0</v>
      </c>
      <c r="AA1459" s="16" t="str">
        <f t="shared" si="724"/>
        <v>UprStage</v>
      </c>
      <c r="AC1459" s="3">
        <f t="shared" si="725"/>
        <v>2.3982428571428556</v>
      </c>
      <c r="AD1459" s="3">
        <f t="shared" si="726"/>
        <v>19.801588161411491</v>
      </c>
      <c r="AE1459" s="3">
        <f t="shared" si="727"/>
        <v>2.4246571428571926</v>
      </c>
      <c r="AF1459" s="3">
        <f t="shared" si="729"/>
        <v>11.455876646353975</v>
      </c>
      <c r="AH1459" s="28">
        <f t="shared" si="730"/>
        <v>0.26300000000000001</v>
      </c>
      <c r="AI1459" s="28">
        <f t="shared" si="731"/>
        <v>2.5446900494077322E-4</v>
      </c>
      <c r="AJ1459" s="40">
        <f t="shared" si="728"/>
        <v>1.1455876646353974E-2</v>
      </c>
      <c r="AK1459" s="28"/>
      <c r="AM1459" s="14">
        <f>Rho_Coef0+Rho_Coef1*Solution!I1459+Rho_Coef2*Solution!I1459^2</f>
        <v>0.9516598160007339</v>
      </c>
      <c r="AO1459" s="3" t="str">
        <f t="shared" si="718"/>
        <v xml:space="preserve"> </v>
      </c>
      <c r="AP1459" s="3" t="str">
        <f t="shared" si="719"/>
        <v xml:space="preserve"> </v>
      </c>
      <c r="AQ1459" s="3" t="str">
        <f t="shared" si="720"/>
        <v xml:space="preserve"> </v>
      </c>
      <c r="AR1459" s="3" t="str">
        <f t="shared" si="721"/>
        <v xml:space="preserve"> </v>
      </c>
    </row>
    <row r="1460" spans="1:44">
      <c r="A1460" s="3">
        <f t="shared" si="722"/>
        <v>14.569999999999734</v>
      </c>
      <c r="B1460" s="3">
        <f t="shared" si="733"/>
        <v>0</v>
      </c>
      <c r="C1460" s="3">
        <f t="shared" si="734"/>
        <v>4.8229000000000486</v>
      </c>
      <c r="D1460" s="14">
        <f t="shared" si="723"/>
        <v>2.9972647792785745E-2</v>
      </c>
      <c r="E1460" s="14">
        <f t="shared" si="735"/>
        <v>-0.1123437727139672</v>
      </c>
      <c r="F1460" s="14">
        <f t="shared" si="736"/>
        <v>-8.2371124921181454E-2</v>
      </c>
      <c r="G1460" s="3">
        <f t="shared" si="717"/>
        <v>-7.1902943322454034</v>
      </c>
      <c r="H1460" s="3">
        <f t="shared" si="737"/>
        <v>-27.165528644690035</v>
      </c>
      <c r="I1460" s="3">
        <f t="shared" si="738"/>
        <v>513.03397445803557</v>
      </c>
      <c r="P1460" s="3" t="str">
        <f t="shared" si="732"/>
        <v xml:space="preserve"> </v>
      </c>
      <c r="Q1460" s="3" t="str">
        <f t="shared" si="708"/>
        <v xml:space="preserve"> </v>
      </c>
      <c r="R1460" s="3" t="str">
        <f t="shared" si="709"/>
        <v xml:space="preserve"> </v>
      </c>
      <c r="S1460" s="3" t="str">
        <f t="shared" si="710"/>
        <v xml:space="preserve"> </v>
      </c>
      <c r="T1460" s="3" t="str">
        <f t="shared" si="711"/>
        <v xml:space="preserve"> </v>
      </c>
      <c r="U1460" s="3" t="str">
        <f t="shared" si="712"/>
        <v xml:space="preserve"> </v>
      </c>
      <c r="V1460" s="3" t="str">
        <f t="shared" si="713"/>
        <v xml:space="preserve"> </v>
      </c>
      <c r="W1460" s="3" t="str">
        <f t="shared" si="714"/>
        <v xml:space="preserve"> </v>
      </c>
      <c r="X1460" s="3" t="str">
        <f t="shared" si="715"/>
        <v xml:space="preserve"> </v>
      </c>
      <c r="Y1460" s="3">
        <f t="shared" si="716"/>
        <v>0</v>
      </c>
      <c r="AA1460" s="16" t="str">
        <f t="shared" si="724"/>
        <v>UprStage</v>
      </c>
      <c r="AC1460" s="3">
        <f t="shared" si="725"/>
        <v>2.3982428571428556</v>
      </c>
      <c r="AD1460" s="3">
        <f t="shared" si="726"/>
        <v>19.801588161411491</v>
      </c>
      <c r="AE1460" s="3">
        <f t="shared" si="727"/>
        <v>2.4246571428571926</v>
      </c>
      <c r="AF1460" s="3">
        <f t="shared" si="729"/>
        <v>11.455876646353975</v>
      </c>
      <c r="AH1460" s="28">
        <f t="shared" si="730"/>
        <v>0.26300000000000001</v>
      </c>
      <c r="AI1460" s="28">
        <f t="shared" si="731"/>
        <v>2.5446900494077322E-4</v>
      </c>
      <c r="AJ1460" s="40">
        <f t="shared" si="728"/>
        <v>1.1455876646353974E-2</v>
      </c>
      <c r="AK1460" s="28"/>
      <c r="AM1460" s="14">
        <f>Rho_Coef0+Rho_Coef1*Solution!I1460+Rho_Coef2*Solution!I1460^2</f>
        <v>0.95168489726073446</v>
      </c>
      <c r="AO1460" s="3" t="str">
        <f t="shared" si="718"/>
        <v xml:space="preserve"> </v>
      </c>
      <c r="AP1460" s="3" t="str">
        <f t="shared" si="719"/>
        <v xml:space="preserve"> </v>
      </c>
      <c r="AQ1460" s="3" t="str">
        <f t="shared" si="720"/>
        <v xml:space="preserve"> </v>
      </c>
      <c r="AR1460" s="3" t="str">
        <f t="shared" si="721"/>
        <v xml:space="preserve"> </v>
      </c>
    </row>
    <row r="1461" spans="1:44">
      <c r="A1461" s="3">
        <f t="shared" si="722"/>
        <v>14.579999999999734</v>
      </c>
      <c r="B1461" s="3">
        <f t="shared" si="733"/>
        <v>0</v>
      </c>
      <c r="C1461" s="3">
        <f t="shared" si="734"/>
        <v>4.8229000000000486</v>
      </c>
      <c r="D1461" s="14">
        <f t="shared" si="723"/>
        <v>3.0132317804665101E-2</v>
      </c>
      <c r="E1461" s="14">
        <f t="shared" si="735"/>
        <v>-0.1123437727139672</v>
      </c>
      <c r="F1461" s="14">
        <f t="shared" si="736"/>
        <v>-8.2211454909302095E-2</v>
      </c>
      <c r="G1461" s="3">
        <f t="shared" si="717"/>
        <v>-7.1763565065504853</v>
      </c>
      <c r="H1461" s="3">
        <f t="shared" si="737"/>
        <v>-27.237431588012488</v>
      </c>
      <c r="I1461" s="3">
        <f t="shared" si="738"/>
        <v>512.76196035376336</v>
      </c>
      <c r="P1461" s="3" t="str">
        <f t="shared" si="732"/>
        <v xml:space="preserve"> </v>
      </c>
      <c r="Q1461" s="3" t="str">
        <f t="shared" si="708"/>
        <v xml:space="preserve"> </v>
      </c>
      <c r="R1461" s="3" t="str">
        <f t="shared" si="709"/>
        <v xml:space="preserve"> </v>
      </c>
      <c r="S1461" s="3" t="str">
        <f t="shared" si="710"/>
        <v xml:space="preserve"> </v>
      </c>
      <c r="T1461" s="3" t="str">
        <f t="shared" si="711"/>
        <v xml:space="preserve"> </v>
      </c>
      <c r="U1461" s="3" t="str">
        <f t="shared" si="712"/>
        <v xml:space="preserve"> </v>
      </c>
      <c r="V1461" s="3" t="str">
        <f t="shared" si="713"/>
        <v xml:space="preserve"> </v>
      </c>
      <c r="W1461" s="3" t="str">
        <f t="shared" si="714"/>
        <v xml:space="preserve"> </v>
      </c>
      <c r="X1461" s="3" t="str">
        <f t="shared" si="715"/>
        <v xml:space="preserve"> </v>
      </c>
      <c r="Y1461" s="3">
        <f t="shared" si="716"/>
        <v>0</v>
      </c>
      <c r="AA1461" s="16" t="str">
        <f t="shared" si="724"/>
        <v>UprStage</v>
      </c>
      <c r="AC1461" s="3">
        <f t="shared" si="725"/>
        <v>2.3982428571428556</v>
      </c>
      <c r="AD1461" s="3">
        <f t="shared" si="726"/>
        <v>19.801588161411491</v>
      </c>
      <c r="AE1461" s="3">
        <f t="shared" si="727"/>
        <v>2.4246571428571926</v>
      </c>
      <c r="AF1461" s="3">
        <f t="shared" si="729"/>
        <v>11.455876646353975</v>
      </c>
      <c r="AH1461" s="28">
        <f t="shared" si="730"/>
        <v>0.26300000000000001</v>
      </c>
      <c r="AI1461" s="28">
        <f t="shared" si="731"/>
        <v>2.5446900494077322E-4</v>
      </c>
      <c r="AJ1461" s="40">
        <f t="shared" si="728"/>
        <v>1.1455876646353974E-2</v>
      </c>
      <c r="AK1461" s="28"/>
      <c r="AM1461" s="14">
        <f>Rho_Coef0+Rho_Coef1*Solution!I1461+Rho_Coef2*Solution!I1461^2</f>
        <v>0.95171004556238037</v>
      </c>
      <c r="AO1461" s="3" t="str">
        <f t="shared" si="718"/>
        <v xml:space="preserve"> </v>
      </c>
      <c r="AP1461" s="3" t="str">
        <f t="shared" si="719"/>
        <v xml:space="preserve"> </v>
      </c>
      <c r="AQ1461" s="3" t="str">
        <f t="shared" si="720"/>
        <v xml:space="preserve"> </v>
      </c>
      <c r="AR1461" s="3" t="str">
        <f t="shared" si="721"/>
        <v xml:space="preserve"> </v>
      </c>
    </row>
    <row r="1462" spans="1:44">
      <c r="A1462" s="3">
        <f t="shared" si="722"/>
        <v>14.589999999999733</v>
      </c>
      <c r="B1462" s="3">
        <f t="shared" si="733"/>
        <v>0</v>
      </c>
      <c r="C1462" s="3">
        <f t="shared" si="734"/>
        <v>4.8229000000000486</v>
      </c>
      <c r="D1462" s="14">
        <f t="shared" si="723"/>
        <v>3.0292109105904623E-2</v>
      </c>
      <c r="E1462" s="14">
        <f t="shared" si="735"/>
        <v>-0.1123437727139672</v>
      </c>
      <c r="F1462" s="14">
        <f t="shared" si="736"/>
        <v>-8.2051663608062569E-2</v>
      </c>
      <c r="G1462" s="3">
        <f t="shared" si="717"/>
        <v>-7.1624080933323331</v>
      </c>
      <c r="H1462" s="3">
        <f t="shared" si="737"/>
        <v>-27.309195153077994</v>
      </c>
      <c r="I1462" s="3">
        <f t="shared" si="738"/>
        <v>512.4892279174785</v>
      </c>
      <c r="P1462" s="3" t="str">
        <f t="shared" si="732"/>
        <v xml:space="preserve"> </v>
      </c>
      <c r="Q1462" s="3" t="str">
        <f t="shared" si="708"/>
        <v xml:space="preserve"> </v>
      </c>
      <c r="R1462" s="3" t="str">
        <f t="shared" si="709"/>
        <v xml:space="preserve"> </v>
      </c>
      <c r="S1462" s="3" t="str">
        <f t="shared" si="710"/>
        <v xml:space="preserve"> </v>
      </c>
      <c r="T1462" s="3" t="str">
        <f t="shared" si="711"/>
        <v xml:space="preserve"> </v>
      </c>
      <c r="U1462" s="3" t="str">
        <f t="shared" si="712"/>
        <v xml:space="preserve"> </v>
      </c>
      <c r="V1462" s="3" t="str">
        <f t="shared" si="713"/>
        <v xml:space="preserve"> </v>
      </c>
      <c r="W1462" s="3" t="str">
        <f t="shared" si="714"/>
        <v xml:space="preserve"> </v>
      </c>
      <c r="X1462" s="3" t="str">
        <f t="shared" si="715"/>
        <v xml:space="preserve"> </v>
      </c>
      <c r="Y1462" s="3">
        <f t="shared" si="716"/>
        <v>0</v>
      </c>
      <c r="AA1462" s="16" t="str">
        <f t="shared" si="724"/>
        <v>UprStage</v>
      </c>
      <c r="AC1462" s="3">
        <f t="shared" si="725"/>
        <v>2.3982428571428556</v>
      </c>
      <c r="AD1462" s="3">
        <f t="shared" si="726"/>
        <v>19.801588161411491</v>
      </c>
      <c r="AE1462" s="3">
        <f t="shared" si="727"/>
        <v>2.4246571428571926</v>
      </c>
      <c r="AF1462" s="3">
        <f t="shared" si="729"/>
        <v>11.455876646353975</v>
      </c>
      <c r="AH1462" s="28">
        <f t="shared" si="730"/>
        <v>0.26300000000000001</v>
      </c>
      <c r="AI1462" s="28">
        <f t="shared" si="731"/>
        <v>2.5446900494077322E-4</v>
      </c>
      <c r="AJ1462" s="40">
        <f t="shared" si="728"/>
        <v>1.1455876646353974E-2</v>
      </c>
      <c r="AK1462" s="28"/>
      <c r="AM1462" s="14">
        <f>Rho_Coef0+Rho_Coef1*Solution!I1462+Rho_Coef2*Solution!I1462^2</f>
        <v>0.95173526078085713</v>
      </c>
      <c r="AO1462" s="3" t="str">
        <f t="shared" si="718"/>
        <v xml:space="preserve"> </v>
      </c>
      <c r="AP1462" s="3" t="str">
        <f t="shared" si="719"/>
        <v xml:space="preserve"> </v>
      </c>
      <c r="AQ1462" s="3" t="str">
        <f t="shared" si="720"/>
        <v xml:space="preserve"> </v>
      </c>
      <c r="AR1462" s="3" t="str">
        <f t="shared" si="721"/>
        <v xml:space="preserve"> </v>
      </c>
    </row>
    <row r="1463" spans="1:44">
      <c r="A1463" s="3">
        <f t="shared" si="722"/>
        <v>14.599999999999733</v>
      </c>
      <c r="B1463" s="3">
        <f t="shared" si="733"/>
        <v>0</v>
      </c>
      <c r="C1463" s="3">
        <f t="shared" si="734"/>
        <v>4.8229000000000486</v>
      </c>
      <c r="D1463" s="14">
        <f t="shared" si="723"/>
        <v>3.0452019061729303E-2</v>
      </c>
      <c r="E1463" s="14">
        <f t="shared" si="735"/>
        <v>-0.1123437727139672</v>
      </c>
      <c r="F1463" s="14">
        <f t="shared" si="736"/>
        <v>-8.18917536522379E-2</v>
      </c>
      <c r="G1463" s="3">
        <f t="shared" si="717"/>
        <v>-7.1484493225842591</v>
      </c>
      <c r="H1463" s="3">
        <f t="shared" si="737"/>
        <v>-27.380819234011316</v>
      </c>
      <c r="I1463" s="3">
        <f t="shared" si="738"/>
        <v>512.21577854348163</v>
      </c>
      <c r="P1463" s="3" t="str">
        <f t="shared" si="732"/>
        <v xml:space="preserve"> </v>
      </c>
      <c r="Q1463" s="3" t="str">
        <f t="shared" si="708"/>
        <v xml:space="preserve"> </v>
      </c>
      <c r="R1463" s="3" t="str">
        <f t="shared" si="709"/>
        <v xml:space="preserve"> </v>
      </c>
      <c r="S1463" s="3" t="str">
        <f t="shared" si="710"/>
        <v xml:space="preserve"> </v>
      </c>
      <c r="T1463" s="3" t="str">
        <f t="shared" si="711"/>
        <v xml:space="preserve"> </v>
      </c>
      <c r="U1463" s="3" t="str">
        <f t="shared" si="712"/>
        <v xml:space="preserve"> </v>
      </c>
      <c r="V1463" s="3" t="str">
        <f t="shared" si="713"/>
        <v xml:space="preserve"> </v>
      </c>
      <c r="W1463" s="3" t="str">
        <f t="shared" si="714"/>
        <v xml:space="preserve"> </v>
      </c>
      <c r="X1463" s="3" t="str">
        <f t="shared" si="715"/>
        <v xml:space="preserve"> </v>
      </c>
      <c r="Y1463" s="3">
        <f t="shared" si="716"/>
        <v>0</v>
      </c>
      <c r="AA1463" s="16" t="str">
        <f t="shared" si="724"/>
        <v>UprStage</v>
      </c>
      <c r="AC1463" s="3">
        <f t="shared" si="725"/>
        <v>2.3982428571428556</v>
      </c>
      <c r="AD1463" s="3">
        <f t="shared" si="726"/>
        <v>19.801588161411491</v>
      </c>
      <c r="AE1463" s="3">
        <f t="shared" si="727"/>
        <v>2.4246571428571926</v>
      </c>
      <c r="AF1463" s="3">
        <f t="shared" si="729"/>
        <v>11.455876646353975</v>
      </c>
      <c r="AH1463" s="28">
        <f t="shared" si="730"/>
        <v>0.26300000000000001</v>
      </c>
      <c r="AI1463" s="28">
        <f t="shared" si="731"/>
        <v>2.5446900494077322E-4</v>
      </c>
      <c r="AJ1463" s="40">
        <f t="shared" si="728"/>
        <v>1.1455876646353974E-2</v>
      </c>
      <c r="AK1463" s="28"/>
      <c r="AM1463" s="14">
        <f>Rho_Coef0+Rho_Coef1*Solution!I1463+Rho_Coef2*Solution!I1463^2</f>
        <v>0.95176054279125111</v>
      </c>
      <c r="AO1463" s="3" t="str">
        <f t="shared" si="718"/>
        <v xml:space="preserve"> </v>
      </c>
      <c r="AP1463" s="3" t="str">
        <f t="shared" si="719"/>
        <v xml:space="preserve"> </v>
      </c>
      <c r="AQ1463" s="3" t="str">
        <f t="shared" si="720"/>
        <v xml:space="preserve"> </v>
      </c>
      <c r="AR1463" s="3" t="str">
        <f t="shared" si="721"/>
        <v xml:space="preserve"> </v>
      </c>
    </row>
    <row r="1464" spans="1:44">
      <c r="A1464" s="3">
        <f t="shared" si="722"/>
        <v>14.609999999999733</v>
      </c>
      <c r="B1464" s="3">
        <f t="shared" si="733"/>
        <v>0</v>
      </c>
      <c r="C1464" s="3">
        <f t="shared" si="734"/>
        <v>4.8229000000000486</v>
      </c>
      <c r="D1464" s="14">
        <f t="shared" si="723"/>
        <v>3.0612045044444623E-2</v>
      </c>
      <c r="E1464" s="14">
        <f t="shared" si="735"/>
        <v>-0.1123437727139672</v>
      </c>
      <c r="F1464" s="14">
        <f t="shared" si="736"/>
        <v>-8.173172766952258E-2</v>
      </c>
      <c r="G1464" s="3">
        <f t="shared" si="717"/>
        <v>-7.1344804236815067</v>
      </c>
      <c r="H1464" s="3">
        <f t="shared" si="737"/>
        <v>-27.452303727237158</v>
      </c>
      <c r="I1464" s="3">
        <f t="shared" si="738"/>
        <v>511.94161362712032</v>
      </c>
      <c r="P1464" s="3" t="str">
        <f t="shared" si="732"/>
        <v xml:space="preserve"> </v>
      </c>
      <c r="Q1464" s="3" t="str">
        <f t="shared" si="708"/>
        <v xml:space="preserve"> </v>
      </c>
      <c r="R1464" s="3" t="str">
        <f t="shared" si="709"/>
        <v xml:space="preserve"> </v>
      </c>
      <c r="S1464" s="3" t="str">
        <f t="shared" si="710"/>
        <v xml:space="preserve"> </v>
      </c>
      <c r="T1464" s="3" t="str">
        <f t="shared" si="711"/>
        <v xml:space="preserve"> </v>
      </c>
      <c r="U1464" s="3" t="str">
        <f t="shared" si="712"/>
        <v xml:space="preserve"> </v>
      </c>
      <c r="V1464" s="3" t="str">
        <f t="shared" si="713"/>
        <v xml:space="preserve"> </v>
      </c>
      <c r="W1464" s="3" t="str">
        <f t="shared" si="714"/>
        <v xml:space="preserve"> </v>
      </c>
      <c r="X1464" s="3" t="str">
        <f t="shared" si="715"/>
        <v xml:space="preserve"> </v>
      </c>
      <c r="Y1464" s="3">
        <f t="shared" si="716"/>
        <v>0</v>
      </c>
      <c r="AA1464" s="16" t="str">
        <f t="shared" si="724"/>
        <v>UprStage</v>
      </c>
      <c r="AC1464" s="3">
        <f t="shared" si="725"/>
        <v>2.3982428571428556</v>
      </c>
      <c r="AD1464" s="3">
        <f t="shared" si="726"/>
        <v>19.801588161411491</v>
      </c>
      <c r="AE1464" s="3">
        <f t="shared" si="727"/>
        <v>2.4246571428571926</v>
      </c>
      <c r="AF1464" s="3">
        <f t="shared" si="729"/>
        <v>11.455876646353975</v>
      </c>
      <c r="AH1464" s="28">
        <f t="shared" si="730"/>
        <v>0.26300000000000001</v>
      </c>
      <c r="AI1464" s="28">
        <f t="shared" si="731"/>
        <v>2.5446900494077322E-4</v>
      </c>
      <c r="AJ1464" s="40">
        <f t="shared" si="728"/>
        <v>1.1455876646353974E-2</v>
      </c>
      <c r="AK1464" s="28"/>
      <c r="AM1464" s="14">
        <f>Rho_Coef0+Rho_Coef1*Solution!I1464+Rho_Coef2*Solution!I1464^2</f>
        <v>0.95178589146855208</v>
      </c>
      <c r="AO1464" s="3" t="str">
        <f t="shared" si="718"/>
        <v xml:space="preserve"> </v>
      </c>
      <c r="AP1464" s="3" t="str">
        <f t="shared" si="719"/>
        <v xml:space="preserve"> </v>
      </c>
      <c r="AQ1464" s="3" t="str">
        <f t="shared" si="720"/>
        <v xml:space="preserve"> </v>
      </c>
      <c r="AR1464" s="3" t="str">
        <f t="shared" si="721"/>
        <v xml:space="preserve"> </v>
      </c>
    </row>
    <row r="1465" spans="1:44">
      <c r="A1465" s="3">
        <f t="shared" si="722"/>
        <v>14.619999999999733</v>
      </c>
      <c r="B1465" s="3">
        <f t="shared" si="733"/>
        <v>0</v>
      </c>
      <c r="C1465" s="3">
        <f t="shared" si="734"/>
        <v>4.8229000000000486</v>
      </c>
      <c r="D1465" s="14">
        <f t="shared" si="723"/>
        <v>3.0772184433500365E-2</v>
      </c>
      <c r="E1465" s="14">
        <f t="shared" si="735"/>
        <v>-0.1123437727139672</v>
      </c>
      <c r="F1465" s="14">
        <f t="shared" si="736"/>
        <v>-8.1571588280466831E-2</v>
      </c>
      <c r="G1465" s="3">
        <f t="shared" si="717"/>
        <v>-7.1205016253756854</v>
      </c>
      <c r="H1465" s="3">
        <f t="shared" si="737"/>
        <v>-27.523648531473974</v>
      </c>
      <c r="I1465" s="3">
        <f t="shared" si="738"/>
        <v>511.66673456476667</v>
      </c>
      <c r="P1465" s="3" t="str">
        <f t="shared" si="732"/>
        <v xml:space="preserve"> </v>
      </c>
      <c r="Q1465" s="3" t="str">
        <f t="shared" si="708"/>
        <v xml:space="preserve"> </v>
      </c>
      <c r="R1465" s="3" t="str">
        <f t="shared" si="709"/>
        <v xml:space="preserve"> </v>
      </c>
      <c r="S1465" s="3" t="str">
        <f t="shared" si="710"/>
        <v xml:space="preserve"> </v>
      </c>
      <c r="T1465" s="3" t="str">
        <f t="shared" si="711"/>
        <v xml:space="preserve"> </v>
      </c>
      <c r="U1465" s="3" t="str">
        <f t="shared" si="712"/>
        <v xml:space="preserve"> </v>
      </c>
      <c r="V1465" s="3" t="str">
        <f t="shared" si="713"/>
        <v xml:space="preserve"> </v>
      </c>
      <c r="W1465" s="3" t="str">
        <f t="shared" si="714"/>
        <v xml:space="preserve"> </v>
      </c>
      <c r="X1465" s="3" t="str">
        <f t="shared" si="715"/>
        <v xml:space="preserve"> </v>
      </c>
      <c r="Y1465" s="3">
        <f t="shared" si="716"/>
        <v>0</v>
      </c>
      <c r="AA1465" s="16" t="str">
        <f t="shared" si="724"/>
        <v>UprStage</v>
      </c>
      <c r="AC1465" s="3">
        <f t="shared" si="725"/>
        <v>2.3982428571428556</v>
      </c>
      <c r="AD1465" s="3">
        <f t="shared" si="726"/>
        <v>19.801588161411491</v>
      </c>
      <c r="AE1465" s="3">
        <f t="shared" si="727"/>
        <v>2.4246571428571926</v>
      </c>
      <c r="AF1465" s="3">
        <f t="shared" si="729"/>
        <v>11.455876646353975</v>
      </c>
      <c r="AH1465" s="28">
        <f t="shared" si="730"/>
        <v>0.26300000000000001</v>
      </c>
      <c r="AI1465" s="28">
        <f t="shared" si="731"/>
        <v>2.5446900494077322E-4</v>
      </c>
      <c r="AJ1465" s="40">
        <f t="shared" si="728"/>
        <v>1.1455876646353974E-2</v>
      </c>
      <c r="AK1465" s="28"/>
      <c r="AM1465" s="14">
        <f>Rho_Coef0+Rho_Coef1*Solution!I1465+Rho_Coef2*Solution!I1465^2</f>
        <v>0.95181130668765535</v>
      </c>
      <c r="AO1465" s="3" t="str">
        <f t="shared" si="718"/>
        <v xml:space="preserve"> </v>
      </c>
      <c r="AP1465" s="3" t="str">
        <f t="shared" si="719"/>
        <v xml:space="preserve"> </v>
      </c>
      <c r="AQ1465" s="3" t="str">
        <f t="shared" si="720"/>
        <v xml:space="preserve"> </v>
      </c>
      <c r="AR1465" s="3" t="str">
        <f t="shared" si="721"/>
        <v xml:space="preserve"> </v>
      </c>
    </row>
    <row r="1466" spans="1:44">
      <c r="A1466" s="3">
        <f t="shared" si="722"/>
        <v>14.629999999999733</v>
      </c>
      <c r="B1466" s="3">
        <f t="shared" si="733"/>
        <v>0</v>
      </c>
      <c r="C1466" s="3">
        <f t="shared" si="734"/>
        <v>4.8229000000000486</v>
      </c>
      <c r="D1466" s="14">
        <f t="shared" si="723"/>
        <v>3.0932434615553679E-2</v>
      </c>
      <c r="E1466" s="14">
        <f t="shared" si="735"/>
        <v>-0.1123437727139672</v>
      </c>
      <c r="F1466" s="14">
        <f t="shared" si="736"/>
        <v>-8.1411338098413527E-2</v>
      </c>
      <c r="G1466" s="3">
        <f t="shared" si="717"/>
        <v>-7.1065131557892656</v>
      </c>
      <c r="H1466" s="3">
        <f t="shared" si="737"/>
        <v>-27.59485354772773</v>
      </c>
      <c r="I1466" s="3">
        <f t="shared" si="738"/>
        <v>511.39114275379416</v>
      </c>
      <c r="P1466" s="3" t="str">
        <f t="shared" si="732"/>
        <v xml:space="preserve"> </v>
      </c>
      <c r="Q1466" s="3" t="str">
        <f t="shared" si="708"/>
        <v xml:space="preserve"> </v>
      </c>
      <c r="R1466" s="3" t="str">
        <f t="shared" si="709"/>
        <v xml:space="preserve"> </v>
      </c>
      <c r="S1466" s="3" t="str">
        <f t="shared" si="710"/>
        <v xml:space="preserve"> </v>
      </c>
      <c r="T1466" s="3" t="str">
        <f t="shared" si="711"/>
        <v xml:space="preserve"> </v>
      </c>
      <c r="U1466" s="3" t="str">
        <f t="shared" si="712"/>
        <v xml:space="preserve"> </v>
      </c>
      <c r="V1466" s="3" t="str">
        <f t="shared" si="713"/>
        <v xml:space="preserve"> </v>
      </c>
      <c r="W1466" s="3" t="str">
        <f t="shared" si="714"/>
        <v xml:space="preserve"> </v>
      </c>
      <c r="X1466" s="3" t="str">
        <f t="shared" si="715"/>
        <v xml:space="preserve"> </v>
      </c>
      <c r="Y1466" s="3">
        <f t="shared" si="716"/>
        <v>0</v>
      </c>
      <c r="AA1466" s="16" t="str">
        <f t="shared" si="724"/>
        <v>UprStage</v>
      </c>
      <c r="AC1466" s="3">
        <f t="shared" si="725"/>
        <v>2.3982428571428556</v>
      </c>
      <c r="AD1466" s="3">
        <f t="shared" si="726"/>
        <v>19.801588161411491</v>
      </c>
      <c r="AE1466" s="3">
        <f t="shared" si="727"/>
        <v>2.4246571428571926</v>
      </c>
      <c r="AF1466" s="3">
        <f t="shared" si="729"/>
        <v>11.455876646353975</v>
      </c>
      <c r="AH1466" s="28">
        <f t="shared" si="730"/>
        <v>0.26300000000000001</v>
      </c>
      <c r="AI1466" s="28">
        <f t="shared" si="731"/>
        <v>2.5446900494077322E-4</v>
      </c>
      <c r="AJ1466" s="40">
        <f t="shared" si="728"/>
        <v>1.1455876646353974E-2</v>
      </c>
      <c r="AK1466" s="28"/>
      <c r="AM1466" s="14">
        <f>Rho_Coef0+Rho_Coef1*Solution!I1466+Rho_Coef2*Solution!I1466^2</f>
        <v>0.95183678832336349</v>
      </c>
      <c r="AO1466" s="3" t="str">
        <f t="shared" si="718"/>
        <v xml:space="preserve"> </v>
      </c>
      <c r="AP1466" s="3" t="str">
        <f t="shared" si="719"/>
        <v xml:space="preserve"> </v>
      </c>
      <c r="AQ1466" s="3" t="str">
        <f t="shared" si="720"/>
        <v xml:space="preserve"> </v>
      </c>
      <c r="AR1466" s="3" t="str">
        <f t="shared" si="721"/>
        <v xml:space="preserve"> </v>
      </c>
    </row>
    <row r="1467" spans="1:44">
      <c r="A1467" s="3">
        <f t="shared" si="722"/>
        <v>14.639999999999732</v>
      </c>
      <c r="B1467" s="3">
        <f t="shared" si="733"/>
        <v>0</v>
      </c>
      <c r="C1467" s="3">
        <f t="shared" si="734"/>
        <v>4.8229000000000486</v>
      </c>
      <c r="D1467" s="14">
        <f t="shared" si="723"/>
        <v>3.1092792984531499E-2</v>
      </c>
      <c r="E1467" s="14">
        <f t="shared" si="735"/>
        <v>-0.1123437727139672</v>
      </c>
      <c r="F1467" s="14">
        <f t="shared" si="736"/>
        <v>-8.1250979729435707E-2</v>
      </c>
      <c r="G1467" s="3">
        <f t="shared" si="717"/>
        <v>-7.0925152424101219</v>
      </c>
      <c r="H1467" s="3">
        <f t="shared" si="737"/>
        <v>-27.665918679285625</v>
      </c>
      <c r="I1467" s="3">
        <f t="shared" si="738"/>
        <v>511.1148395925548</v>
      </c>
      <c r="P1467" s="3" t="str">
        <f t="shared" si="732"/>
        <v xml:space="preserve"> </v>
      </c>
      <c r="Q1467" s="3" t="str">
        <f t="shared" si="708"/>
        <v xml:space="preserve"> </v>
      </c>
      <c r="R1467" s="3" t="str">
        <f t="shared" si="709"/>
        <v xml:space="preserve"> </v>
      </c>
      <c r="S1467" s="3" t="str">
        <f t="shared" si="710"/>
        <v xml:space="preserve"> </v>
      </c>
      <c r="T1467" s="3" t="str">
        <f t="shared" si="711"/>
        <v xml:space="preserve"> </v>
      </c>
      <c r="U1467" s="3" t="str">
        <f t="shared" si="712"/>
        <v xml:space="preserve"> </v>
      </c>
      <c r="V1467" s="3" t="str">
        <f t="shared" si="713"/>
        <v xml:space="preserve"> </v>
      </c>
      <c r="W1467" s="3" t="str">
        <f t="shared" si="714"/>
        <v xml:space="preserve"> </v>
      </c>
      <c r="X1467" s="3" t="str">
        <f t="shared" si="715"/>
        <v xml:space="preserve"> </v>
      </c>
      <c r="Y1467" s="3">
        <f t="shared" si="716"/>
        <v>0</v>
      </c>
      <c r="AA1467" s="16" t="str">
        <f t="shared" si="724"/>
        <v>UprStage</v>
      </c>
      <c r="AC1467" s="3">
        <f t="shared" si="725"/>
        <v>2.3982428571428556</v>
      </c>
      <c r="AD1467" s="3">
        <f t="shared" si="726"/>
        <v>19.801588161411491</v>
      </c>
      <c r="AE1467" s="3">
        <f t="shared" si="727"/>
        <v>2.4246571428571926</v>
      </c>
      <c r="AF1467" s="3">
        <f t="shared" si="729"/>
        <v>11.455876646353975</v>
      </c>
      <c r="AH1467" s="28">
        <f t="shared" si="730"/>
        <v>0.26300000000000001</v>
      </c>
      <c r="AI1467" s="28">
        <f t="shared" si="731"/>
        <v>2.5446900494077322E-4</v>
      </c>
      <c r="AJ1467" s="40">
        <f t="shared" si="728"/>
        <v>1.1455876646353974E-2</v>
      </c>
      <c r="AK1467" s="28"/>
      <c r="AM1467" s="14">
        <f>Rho_Coef0+Rho_Coef1*Solution!I1467+Rho_Coef2*Solution!I1467^2</f>
        <v>0.9518623362503883</v>
      </c>
      <c r="AO1467" s="3" t="str">
        <f t="shared" si="718"/>
        <v xml:space="preserve"> </v>
      </c>
      <c r="AP1467" s="3" t="str">
        <f t="shared" si="719"/>
        <v xml:space="preserve"> </v>
      </c>
      <c r="AQ1467" s="3" t="str">
        <f t="shared" si="720"/>
        <v xml:space="preserve"> </v>
      </c>
      <c r="AR1467" s="3" t="str">
        <f t="shared" si="721"/>
        <v xml:space="preserve"> </v>
      </c>
    </row>
    <row r="1468" spans="1:44">
      <c r="A1468" s="3">
        <f t="shared" si="722"/>
        <v>14.649999999999732</v>
      </c>
      <c r="B1468" s="3">
        <f t="shared" si="733"/>
        <v>0</v>
      </c>
      <c r="C1468" s="3">
        <f t="shared" si="734"/>
        <v>4.8229000000000486</v>
      </c>
      <c r="D1468" s="14">
        <f t="shared" si="723"/>
        <v>3.125325694169221E-2</v>
      </c>
      <c r="E1468" s="14">
        <f t="shared" si="735"/>
        <v>-0.1123437727139672</v>
      </c>
      <c r="F1468" s="14">
        <f t="shared" si="736"/>
        <v>-8.1090515772274996E-2</v>
      </c>
      <c r="G1468" s="3">
        <f t="shared" si="717"/>
        <v>-7.0785081120861602</v>
      </c>
      <c r="H1468" s="3">
        <f t="shared" si="737"/>
        <v>-27.736843831709727</v>
      </c>
      <c r="I1468" s="3">
        <f t="shared" si="738"/>
        <v>510.83782648035634</v>
      </c>
      <c r="P1468" s="3" t="str">
        <f t="shared" si="732"/>
        <v xml:space="preserve"> </v>
      </c>
      <c r="Q1468" s="3" t="str">
        <f t="shared" si="708"/>
        <v xml:space="preserve"> </v>
      </c>
      <c r="R1468" s="3" t="str">
        <f t="shared" si="709"/>
        <v xml:space="preserve"> </v>
      </c>
      <c r="S1468" s="3" t="str">
        <f t="shared" si="710"/>
        <v xml:space="preserve"> </v>
      </c>
      <c r="T1468" s="3" t="str">
        <f t="shared" si="711"/>
        <v xml:space="preserve"> </v>
      </c>
      <c r="U1468" s="3" t="str">
        <f t="shared" si="712"/>
        <v xml:space="preserve"> </v>
      </c>
      <c r="V1468" s="3" t="str">
        <f t="shared" si="713"/>
        <v xml:space="preserve"> </v>
      </c>
      <c r="W1468" s="3" t="str">
        <f t="shared" si="714"/>
        <v xml:space="preserve"> </v>
      </c>
      <c r="X1468" s="3" t="str">
        <f t="shared" si="715"/>
        <v xml:space="preserve"> </v>
      </c>
      <c r="Y1468" s="3">
        <f t="shared" si="716"/>
        <v>0</v>
      </c>
      <c r="AA1468" s="16" t="str">
        <f t="shared" si="724"/>
        <v>UprStage</v>
      </c>
      <c r="AC1468" s="3">
        <f t="shared" si="725"/>
        <v>2.3982428571428556</v>
      </c>
      <c r="AD1468" s="3">
        <f t="shared" si="726"/>
        <v>19.801588161411491</v>
      </c>
      <c r="AE1468" s="3">
        <f t="shared" si="727"/>
        <v>2.4246571428571926</v>
      </c>
      <c r="AF1468" s="3">
        <f t="shared" si="729"/>
        <v>11.455876646353975</v>
      </c>
      <c r="AH1468" s="28">
        <f t="shared" si="730"/>
        <v>0.26300000000000001</v>
      </c>
      <c r="AI1468" s="28">
        <f t="shared" si="731"/>
        <v>2.5446900494077322E-4</v>
      </c>
      <c r="AJ1468" s="40">
        <f t="shared" si="728"/>
        <v>1.1455876646353974E-2</v>
      </c>
      <c r="AK1468" s="28"/>
      <c r="AM1468" s="14">
        <f>Rho_Coef0+Rho_Coef1*Solution!I1468+Rho_Coef2*Solution!I1468^2</f>
        <v>0.95188795034335338</v>
      </c>
      <c r="AO1468" s="3" t="str">
        <f t="shared" si="718"/>
        <v xml:space="preserve"> </v>
      </c>
      <c r="AP1468" s="3" t="str">
        <f t="shared" si="719"/>
        <v xml:space="preserve"> </v>
      </c>
      <c r="AQ1468" s="3" t="str">
        <f t="shared" si="720"/>
        <v xml:space="preserve"> </v>
      </c>
      <c r="AR1468" s="3" t="str">
        <f t="shared" si="721"/>
        <v xml:space="preserve"> </v>
      </c>
    </row>
    <row r="1469" spans="1:44">
      <c r="A1469" s="3">
        <f t="shared" si="722"/>
        <v>14.659999999999732</v>
      </c>
      <c r="B1469" s="3">
        <f t="shared" si="733"/>
        <v>0</v>
      </c>
      <c r="C1469" s="3">
        <f t="shared" si="734"/>
        <v>4.8229000000000486</v>
      </c>
      <c r="D1469" s="14">
        <f t="shared" si="723"/>
        <v>3.1413823895686678E-2</v>
      </c>
      <c r="E1469" s="14">
        <f t="shared" si="735"/>
        <v>-0.1123437727139672</v>
      </c>
      <c r="F1469" s="14">
        <f t="shared" si="736"/>
        <v>-8.0929948818280528E-2</v>
      </c>
      <c r="G1469" s="3">
        <f t="shared" si="717"/>
        <v>-7.0644919910199846</v>
      </c>
      <c r="H1469" s="3">
        <f t="shared" si="737"/>
        <v>-27.807628912830587</v>
      </c>
      <c r="I1469" s="3">
        <f t="shared" si="738"/>
        <v>510.56010481743971</v>
      </c>
      <c r="P1469" s="3" t="str">
        <f t="shared" si="732"/>
        <v xml:space="preserve"> </v>
      </c>
      <c r="Q1469" s="3" t="str">
        <f t="shared" si="708"/>
        <v xml:space="preserve"> </v>
      </c>
      <c r="R1469" s="3" t="str">
        <f t="shared" si="709"/>
        <v xml:space="preserve"> </v>
      </c>
      <c r="S1469" s="3" t="str">
        <f t="shared" si="710"/>
        <v xml:space="preserve"> </v>
      </c>
      <c r="T1469" s="3" t="str">
        <f t="shared" si="711"/>
        <v xml:space="preserve"> </v>
      </c>
      <c r="U1469" s="3" t="str">
        <f t="shared" si="712"/>
        <v xml:space="preserve"> </v>
      </c>
      <c r="V1469" s="3" t="str">
        <f t="shared" si="713"/>
        <v xml:space="preserve"> </v>
      </c>
      <c r="W1469" s="3" t="str">
        <f t="shared" si="714"/>
        <v xml:space="preserve"> </v>
      </c>
      <c r="X1469" s="3" t="str">
        <f t="shared" si="715"/>
        <v xml:space="preserve"> </v>
      </c>
      <c r="Y1469" s="3">
        <f t="shared" si="716"/>
        <v>0</v>
      </c>
      <c r="AA1469" s="16" t="str">
        <f t="shared" si="724"/>
        <v>UprStage</v>
      </c>
      <c r="AC1469" s="3">
        <f t="shared" si="725"/>
        <v>2.3982428571428556</v>
      </c>
      <c r="AD1469" s="3">
        <f t="shared" si="726"/>
        <v>19.801588161411491</v>
      </c>
      <c r="AE1469" s="3">
        <f t="shared" si="727"/>
        <v>2.4246571428571926</v>
      </c>
      <c r="AF1469" s="3">
        <f t="shared" si="729"/>
        <v>11.455876646353975</v>
      </c>
      <c r="AH1469" s="28">
        <f t="shared" si="730"/>
        <v>0.26300000000000001</v>
      </c>
      <c r="AI1469" s="28">
        <f t="shared" si="731"/>
        <v>2.5446900494077322E-4</v>
      </c>
      <c r="AJ1469" s="40">
        <f t="shared" si="728"/>
        <v>1.1455876646353974E-2</v>
      </c>
      <c r="AK1469" s="28"/>
      <c r="AM1469" s="14">
        <f>Rho_Coef0+Rho_Coef1*Solution!I1469+Rho_Coef2*Solution!I1469^2</f>
        <v>0.95191363047679567</v>
      </c>
      <c r="AO1469" s="3" t="str">
        <f t="shared" si="718"/>
        <v xml:space="preserve"> </v>
      </c>
      <c r="AP1469" s="3" t="str">
        <f t="shared" si="719"/>
        <v xml:space="preserve"> </v>
      </c>
      <c r="AQ1469" s="3" t="str">
        <f t="shared" si="720"/>
        <v xml:space="preserve"> </v>
      </c>
      <c r="AR1469" s="3" t="str">
        <f t="shared" si="721"/>
        <v xml:space="preserve"> </v>
      </c>
    </row>
    <row r="1470" spans="1:44">
      <c r="A1470" s="3">
        <f t="shared" si="722"/>
        <v>14.669999999999732</v>
      </c>
      <c r="B1470" s="3">
        <f t="shared" si="733"/>
        <v>0</v>
      </c>
      <c r="C1470" s="3">
        <f t="shared" si="734"/>
        <v>4.8229000000000486</v>
      </c>
      <c r="D1470" s="14">
        <f t="shared" si="723"/>
        <v>3.1574491262618576E-2</v>
      </c>
      <c r="E1470" s="14">
        <f t="shared" si="735"/>
        <v>-0.1123437727139672</v>
      </c>
      <c r="F1470" s="14">
        <f t="shared" si="736"/>
        <v>-8.0769281451348623E-2</v>
      </c>
      <c r="G1470" s="3">
        <f t="shared" si="717"/>
        <v>-7.0504671047636336</v>
      </c>
      <c r="H1470" s="3">
        <f t="shared" si="737"/>
        <v>-27.878273832740788</v>
      </c>
      <c r="I1470" s="3">
        <f t="shared" si="738"/>
        <v>510.28167600495618</v>
      </c>
      <c r="P1470" s="3" t="str">
        <f t="shared" si="732"/>
        <v xml:space="preserve"> </v>
      </c>
      <c r="Q1470" s="3" t="str">
        <f t="shared" si="708"/>
        <v xml:space="preserve"> </v>
      </c>
      <c r="R1470" s="3" t="str">
        <f t="shared" si="709"/>
        <v xml:space="preserve"> </v>
      </c>
      <c r="S1470" s="3" t="str">
        <f t="shared" si="710"/>
        <v xml:space="preserve"> </v>
      </c>
      <c r="T1470" s="3" t="str">
        <f t="shared" si="711"/>
        <v xml:space="preserve"> </v>
      </c>
      <c r="U1470" s="3" t="str">
        <f t="shared" si="712"/>
        <v xml:space="preserve"> </v>
      </c>
      <c r="V1470" s="3" t="str">
        <f t="shared" si="713"/>
        <v xml:space="preserve"> </v>
      </c>
      <c r="W1470" s="3" t="str">
        <f t="shared" si="714"/>
        <v xml:space="preserve"> </v>
      </c>
      <c r="X1470" s="3" t="str">
        <f t="shared" si="715"/>
        <v xml:space="preserve"> </v>
      </c>
      <c r="Y1470" s="3">
        <f t="shared" si="716"/>
        <v>0</v>
      </c>
      <c r="AA1470" s="16" t="str">
        <f t="shared" si="724"/>
        <v>UprStage</v>
      </c>
      <c r="AC1470" s="3">
        <f t="shared" si="725"/>
        <v>2.3982428571428556</v>
      </c>
      <c r="AD1470" s="3">
        <f t="shared" si="726"/>
        <v>19.801588161411491</v>
      </c>
      <c r="AE1470" s="3">
        <f t="shared" si="727"/>
        <v>2.4246571428571926</v>
      </c>
      <c r="AF1470" s="3">
        <f t="shared" si="729"/>
        <v>11.455876646353975</v>
      </c>
      <c r="AH1470" s="28">
        <f t="shared" si="730"/>
        <v>0.26300000000000001</v>
      </c>
      <c r="AI1470" s="28">
        <f t="shared" si="731"/>
        <v>2.5446900494077322E-4</v>
      </c>
      <c r="AJ1470" s="40">
        <f t="shared" si="728"/>
        <v>1.1455876646353974E-2</v>
      </c>
      <c r="AK1470" s="28"/>
      <c r="AM1470" s="14">
        <f>Rho_Coef0+Rho_Coef1*Solution!I1470+Rho_Coef2*Solution!I1470^2</f>
        <v>0.95193937652516747</v>
      </c>
      <c r="AO1470" s="3" t="str">
        <f t="shared" si="718"/>
        <v xml:space="preserve"> </v>
      </c>
      <c r="AP1470" s="3" t="str">
        <f t="shared" si="719"/>
        <v xml:space="preserve"> </v>
      </c>
      <c r="AQ1470" s="3" t="str">
        <f t="shared" si="720"/>
        <v xml:space="preserve"> </v>
      </c>
      <c r="AR1470" s="3" t="str">
        <f t="shared" si="721"/>
        <v xml:space="preserve"> </v>
      </c>
    </row>
    <row r="1471" spans="1:44">
      <c r="A1471" s="3">
        <f t="shared" si="722"/>
        <v>14.679999999999731</v>
      </c>
      <c r="B1471" s="3">
        <f t="shared" si="733"/>
        <v>0</v>
      </c>
      <c r="C1471" s="3">
        <f t="shared" si="734"/>
        <v>4.8229000000000486</v>
      </c>
      <c r="D1471" s="14">
        <f t="shared" si="723"/>
        <v>3.1735256466103985E-2</v>
      </c>
      <c r="E1471" s="14">
        <f t="shared" si="735"/>
        <v>-0.1123437727139672</v>
      </c>
      <c r="F1471" s="14">
        <f t="shared" si="736"/>
        <v>-8.0608516247863221E-2</v>
      </c>
      <c r="G1471" s="3">
        <f t="shared" si="717"/>
        <v>-7.0364336782133767</v>
      </c>
      <c r="H1471" s="3">
        <f t="shared" si="737"/>
        <v>-27.948778503788425</v>
      </c>
      <c r="I1471" s="3">
        <f t="shared" si="738"/>
        <v>510.00254144494482</v>
      </c>
      <c r="P1471" s="3" t="str">
        <f t="shared" si="732"/>
        <v xml:space="preserve"> </v>
      </c>
      <c r="Q1471" s="3" t="str">
        <f t="shared" si="708"/>
        <v xml:space="preserve"> </v>
      </c>
      <c r="R1471" s="3" t="str">
        <f t="shared" si="709"/>
        <v xml:space="preserve"> </v>
      </c>
      <c r="S1471" s="3" t="str">
        <f t="shared" si="710"/>
        <v xml:space="preserve"> </v>
      </c>
      <c r="T1471" s="3" t="str">
        <f t="shared" si="711"/>
        <v xml:space="preserve"> </v>
      </c>
      <c r="U1471" s="3" t="str">
        <f t="shared" si="712"/>
        <v xml:space="preserve"> </v>
      </c>
      <c r="V1471" s="3" t="str">
        <f t="shared" si="713"/>
        <v xml:space="preserve"> </v>
      </c>
      <c r="W1471" s="3" t="str">
        <f t="shared" si="714"/>
        <v xml:space="preserve"> </v>
      </c>
      <c r="X1471" s="3" t="str">
        <f t="shared" si="715"/>
        <v xml:space="preserve"> </v>
      </c>
      <c r="Y1471" s="3">
        <f t="shared" si="716"/>
        <v>0</v>
      </c>
      <c r="AA1471" s="16" t="str">
        <f t="shared" si="724"/>
        <v>UprStage</v>
      </c>
      <c r="AC1471" s="3">
        <f t="shared" si="725"/>
        <v>2.3982428571428556</v>
      </c>
      <c r="AD1471" s="3">
        <f t="shared" si="726"/>
        <v>19.801588161411491</v>
      </c>
      <c r="AE1471" s="3">
        <f t="shared" si="727"/>
        <v>2.4246571428571926</v>
      </c>
      <c r="AF1471" s="3">
        <f t="shared" si="729"/>
        <v>11.455876646353975</v>
      </c>
      <c r="AH1471" s="28">
        <f t="shared" si="730"/>
        <v>0.26300000000000001</v>
      </c>
      <c r="AI1471" s="28">
        <f t="shared" si="731"/>
        <v>2.5446900494077322E-4</v>
      </c>
      <c r="AJ1471" s="40">
        <f t="shared" si="728"/>
        <v>1.1455876646353974E-2</v>
      </c>
      <c r="AK1471" s="28"/>
      <c r="AM1471" s="14">
        <f>Rho_Coef0+Rho_Coef1*Solution!I1471+Rho_Coef2*Solution!I1471^2</f>
        <v>0.9519651883628385</v>
      </c>
      <c r="AO1471" s="3" t="str">
        <f t="shared" si="718"/>
        <v xml:space="preserve"> </v>
      </c>
      <c r="AP1471" s="3" t="str">
        <f t="shared" si="719"/>
        <v xml:space="preserve"> </v>
      </c>
      <c r="AQ1471" s="3" t="str">
        <f t="shared" si="720"/>
        <v xml:space="preserve"> </v>
      </c>
      <c r="AR1471" s="3" t="str">
        <f t="shared" si="721"/>
        <v xml:space="preserve"> </v>
      </c>
    </row>
    <row r="1472" spans="1:44">
      <c r="A1472" s="3">
        <f t="shared" si="722"/>
        <v>14.689999999999731</v>
      </c>
      <c r="B1472" s="3">
        <f t="shared" si="733"/>
        <v>0</v>
      </c>
      <c r="C1472" s="3">
        <f t="shared" si="734"/>
        <v>4.8229000000000486</v>
      </c>
      <c r="D1472" s="14">
        <f t="shared" si="723"/>
        <v>3.1896116937330292E-2</v>
      </c>
      <c r="E1472" s="14">
        <f t="shared" si="735"/>
        <v>-0.1123437727139672</v>
      </c>
      <c r="F1472" s="14">
        <f t="shared" si="736"/>
        <v>-8.04476557766369E-2</v>
      </c>
      <c r="G1472" s="3">
        <f t="shared" si="717"/>
        <v>-7.0223919356045723</v>
      </c>
      <c r="H1472" s="3">
        <f t="shared" si="737"/>
        <v>-28.019142840570559</v>
      </c>
      <c r="I1472" s="3">
        <f t="shared" si="738"/>
        <v>509.72270254031019</v>
      </c>
      <c r="P1472" s="3" t="str">
        <f t="shared" si="732"/>
        <v xml:space="preserve"> </v>
      </c>
      <c r="Q1472" s="3" t="str">
        <f t="shared" si="708"/>
        <v xml:space="preserve"> </v>
      </c>
      <c r="R1472" s="3" t="str">
        <f t="shared" si="709"/>
        <v xml:space="preserve"> </v>
      </c>
      <c r="S1472" s="3" t="str">
        <f t="shared" si="710"/>
        <v xml:space="preserve"> </v>
      </c>
      <c r="T1472" s="3" t="str">
        <f t="shared" si="711"/>
        <v xml:space="preserve"> </v>
      </c>
      <c r="U1472" s="3" t="str">
        <f t="shared" si="712"/>
        <v xml:space="preserve"> </v>
      </c>
      <c r="V1472" s="3" t="str">
        <f t="shared" si="713"/>
        <v xml:space="preserve"> </v>
      </c>
      <c r="W1472" s="3" t="str">
        <f t="shared" si="714"/>
        <v xml:space="preserve"> </v>
      </c>
      <c r="X1472" s="3" t="str">
        <f t="shared" si="715"/>
        <v xml:space="preserve"> </v>
      </c>
      <c r="Y1472" s="3">
        <f t="shared" si="716"/>
        <v>0</v>
      </c>
      <c r="AA1472" s="16" t="str">
        <f t="shared" si="724"/>
        <v>UprStage</v>
      </c>
      <c r="AC1472" s="3">
        <f t="shared" si="725"/>
        <v>2.3982428571428556</v>
      </c>
      <c r="AD1472" s="3">
        <f t="shared" si="726"/>
        <v>19.801588161411491</v>
      </c>
      <c r="AE1472" s="3">
        <f t="shared" si="727"/>
        <v>2.4246571428571926</v>
      </c>
      <c r="AF1472" s="3">
        <f t="shared" si="729"/>
        <v>11.455876646353975</v>
      </c>
      <c r="AH1472" s="28">
        <f t="shared" si="730"/>
        <v>0.26300000000000001</v>
      </c>
      <c r="AI1472" s="28">
        <f t="shared" si="731"/>
        <v>2.5446900494077322E-4</v>
      </c>
      <c r="AJ1472" s="40">
        <f t="shared" si="728"/>
        <v>1.1455876646353974E-2</v>
      </c>
      <c r="AK1472" s="28"/>
      <c r="AM1472" s="14">
        <f>Rho_Coef0+Rho_Coef1*Solution!I1472+Rho_Coef2*Solution!I1472^2</f>
        <v>0.95199106586409854</v>
      </c>
      <c r="AO1472" s="3" t="str">
        <f t="shared" si="718"/>
        <v xml:space="preserve"> </v>
      </c>
      <c r="AP1472" s="3" t="str">
        <f t="shared" si="719"/>
        <v xml:space="preserve"> </v>
      </c>
      <c r="AQ1472" s="3" t="str">
        <f t="shared" si="720"/>
        <v xml:space="preserve"> </v>
      </c>
      <c r="AR1472" s="3" t="str">
        <f t="shared" si="721"/>
        <v xml:space="preserve"> </v>
      </c>
    </row>
    <row r="1473" spans="1:44">
      <c r="A1473" s="3">
        <f t="shared" si="722"/>
        <v>14.699999999999731</v>
      </c>
      <c r="B1473" s="3">
        <f t="shared" si="733"/>
        <v>0</v>
      </c>
      <c r="C1473" s="3">
        <f t="shared" si="734"/>
        <v>4.8229000000000486</v>
      </c>
      <c r="D1473" s="14">
        <f t="shared" si="723"/>
        <v>3.2057070115114439E-2</v>
      </c>
      <c r="E1473" s="14">
        <f t="shared" si="735"/>
        <v>-0.1123437727139672</v>
      </c>
      <c r="F1473" s="14">
        <f t="shared" si="736"/>
        <v>-8.0286702598852761E-2</v>
      </c>
      <c r="G1473" s="3">
        <f t="shared" si="717"/>
        <v>-7.0083421005065869</v>
      </c>
      <c r="H1473" s="3">
        <f t="shared" si="737"/>
        <v>-28.089366759926605</v>
      </c>
      <c r="I1473" s="3">
        <f t="shared" si="738"/>
        <v>509.44216069479944</v>
      </c>
      <c r="P1473" s="3" t="str">
        <f t="shared" si="732"/>
        <v xml:space="preserve"> </v>
      </c>
      <c r="Q1473" s="3" t="str">
        <f t="shared" si="708"/>
        <v xml:space="preserve"> </v>
      </c>
      <c r="R1473" s="3" t="str">
        <f t="shared" si="709"/>
        <v xml:space="preserve"> </v>
      </c>
      <c r="S1473" s="3" t="str">
        <f t="shared" si="710"/>
        <v xml:space="preserve"> </v>
      </c>
      <c r="T1473" s="3" t="str">
        <f t="shared" si="711"/>
        <v xml:space="preserve"> </v>
      </c>
      <c r="U1473" s="3" t="str">
        <f t="shared" si="712"/>
        <v xml:space="preserve"> </v>
      </c>
      <c r="V1473" s="3" t="str">
        <f t="shared" si="713"/>
        <v xml:space="preserve"> </v>
      </c>
      <c r="W1473" s="3" t="str">
        <f t="shared" si="714"/>
        <v xml:space="preserve"> </v>
      </c>
      <c r="X1473" s="3" t="str">
        <f t="shared" si="715"/>
        <v xml:space="preserve"> </v>
      </c>
      <c r="Y1473" s="3">
        <f t="shared" si="716"/>
        <v>0</v>
      </c>
      <c r="AA1473" s="16" t="str">
        <f t="shared" si="724"/>
        <v>UprStage</v>
      </c>
      <c r="AC1473" s="3">
        <f t="shared" si="725"/>
        <v>2.3982428571428556</v>
      </c>
      <c r="AD1473" s="3">
        <f t="shared" si="726"/>
        <v>19.801588161411491</v>
      </c>
      <c r="AE1473" s="3">
        <f t="shared" si="727"/>
        <v>2.4246571428571926</v>
      </c>
      <c r="AF1473" s="3">
        <f t="shared" si="729"/>
        <v>11.455876646353975</v>
      </c>
      <c r="AH1473" s="28">
        <f t="shared" si="730"/>
        <v>0.26300000000000001</v>
      </c>
      <c r="AI1473" s="28">
        <f t="shared" si="731"/>
        <v>2.5446900494077322E-4</v>
      </c>
      <c r="AJ1473" s="40">
        <f t="shared" si="728"/>
        <v>1.1455876646353974E-2</v>
      </c>
      <c r="AK1473" s="28"/>
      <c r="AM1473" s="14">
        <f>Rho_Coef0+Rho_Coef1*Solution!I1473+Rho_Coef2*Solution!I1473^2</f>
        <v>0.9520170089031581</v>
      </c>
      <c r="AO1473" s="3" t="str">
        <f t="shared" si="718"/>
        <v xml:space="preserve"> </v>
      </c>
      <c r="AP1473" s="3" t="str">
        <f t="shared" si="719"/>
        <v xml:space="preserve"> </v>
      </c>
      <c r="AQ1473" s="3" t="str">
        <f t="shared" si="720"/>
        <v xml:space="preserve"> </v>
      </c>
      <c r="AR1473" s="3" t="str">
        <f t="shared" si="721"/>
        <v xml:space="preserve"> </v>
      </c>
    </row>
    <row r="1474" spans="1:44">
      <c r="A1474" s="3">
        <f t="shared" si="722"/>
        <v>14.709999999999731</v>
      </c>
      <c r="B1474" s="3">
        <f t="shared" si="733"/>
        <v>0</v>
      </c>
      <c r="C1474" s="3">
        <f t="shared" si="734"/>
        <v>4.8229000000000486</v>
      </c>
      <c r="D1474" s="14">
        <f t="shared" si="723"/>
        <v>3.2218113445960463E-2</v>
      </c>
      <c r="E1474" s="14">
        <f t="shared" si="735"/>
        <v>-0.1123437727139672</v>
      </c>
      <c r="F1474" s="14">
        <f t="shared" si="736"/>
        <v>-8.0125659268006744E-2</v>
      </c>
      <c r="G1474" s="3">
        <f t="shared" si="717"/>
        <v>-6.9942843958177647</v>
      </c>
      <c r="H1474" s="3">
        <f t="shared" si="737"/>
        <v>-28.159450180931671</v>
      </c>
      <c r="I1474" s="3">
        <f t="shared" si="738"/>
        <v>509.16091731298036</v>
      </c>
      <c r="P1474" s="3" t="str">
        <f t="shared" si="732"/>
        <v xml:space="preserve"> </v>
      </c>
      <c r="Q1474" s="3" t="str">
        <f t="shared" ref="Q1474:Q1503" si="739">IF(($A1474&gt;$L$4)*AND($A1474&lt;=$L$5),$M$4+($A1474-$L$4)*$N$4," ")</f>
        <v xml:space="preserve"> </v>
      </c>
      <c r="R1474" s="3" t="str">
        <f t="shared" ref="R1474:R1503" si="740">IF(($A1474&gt;$L$5)*AND($A1474&lt;=$L$6),$M$5+($A1474-$L$5)*$N$5," ")</f>
        <v xml:space="preserve"> </v>
      </c>
      <c r="S1474" s="3" t="str">
        <f t="shared" ref="S1474:S1503" si="741">IF(($A1474&gt;$L$6)*AND($A1474&lt;=$L$7),$M$6+($A1474-$L$6)*$N$6," ")</f>
        <v xml:space="preserve"> </v>
      </c>
      <c r="T1474" s="3" t="str">
        <f t="shared" ref="T1474:T1503" si="742">IF(($A1474&gt;$L$7)*AND($A1474&lt;=$L$9),0," ")</f>
        <v xml:space="preserve"> </v>
      </c>
      <c r="U1474" s="3" t="str">
        <f t="shared" ref="U1474:U1503" si="743">IF(($A1474&gt;$L$9)*AND($A1474&lt;=$L$10),$M$9+($A1474-$L$9)*$N$9," ")</f>
        <v xml:space="preserve"> </v>
      </c>
      <c r="V1474" s="3" t="str">
        <f t="shared" ref="V1474:V1503" si="744">IF(($A1474&gt;$L$10)*AND($A1474&lt;=$L$11),$M$10+($A1474-$L$10)*$N$10," ")</f>
        <v xml:space="preserve"> </v>
      </c>
      <c r="W1474" s="3" t="str">
        <f t="shared" ref="W1474:W1503" si="745">IF(($A1474&gt;$L$11)*AND($A1474&lt;=$L$12),$M$11+($A1474-$L$11)*$N$11," ")</f>
        <v xml:space="preserve"> </v>
      </c>
      <c r="X1474" s="3" t="str">
        <f t="shared" ref="X1474:X1503" si="746">IF(($A1474&gt;$L$12)*AND($A1474&lt;=$L$13),$M$12+($A1474-$L$12)*$N$12," ")</f>
        <v xml:space="preserve"> </v>
      </c>
      <c r="Y1474" s="3">
        <f t="shared" ref="Y1474:Y1503" si="747">IF(($A1474&gt;$L$13),0," ")</f>
        <v>0</v>
      </c>
      <c r="AA1474" s="16" t="str">
        <f t="shared" si="724"/>
        <v>UprStage</v>
      </c>
      <c r="AC1474" s="3">
        <f t="shared" si="725"/>
        <v>2.3982428571428556</v>
      </c>
      <c r="AD1474" s="3">
        <f t="shared" si="726"/>
        <v>19.801588161411491</v>
      </c>
      <c r="AE1474" s="3">
        <f t="shared" si="727"/>
        <v>2.4246571428571926</v>
      </c>
      <c r="AF1474" s="3">
        <f t="shared" si="729"/>
        <v>11.455876646353975</v>
      </c>
      <c r="AH1474" s="28">
        <f t="shared" si="730"/>
        <v>0.26300000000000001</v>
      </c>
      <c r="AI1474" s="28">
        <f t="shared" si="731"/>
        <v>2.5446900494077322E-4</v>
      </c>
      <c r="AJ1474" s="40">
        <f t="shared" si="728"/>
        <v>1.1455876646353974E-2</v>
      </c>
      <c r="AK1474" s="28"/>
      <c r="AM1474" s="14">
        <f>Rho_Coef0+Rho_Coef1*Solution!I1474+Rho_Coef2*Solution!I1474^2</f>
        <v>0.95204301735415187</v>
      </c>
      <c r="AO1474" s="3" t="str">
        <f t="shared" si="718"/>
        <v xml:space="preserve"> </v>
      </c>
      <c r="AP1474" s="3" t="str">
        <f t="shared" si="719"/>
        <v xml:space="preserve"> </v>
      </c>
      <c r="AQ1474" s="3" t="str">
        <f t="shared" si="720"/>
        <v xml:space="preserve"> </v>
      </c>
      <c r="AR1474" s="3" t="str">
        <f t="shared" si="721"/>
        <v xml:space="preserve"> </v>
      </c>
    </row>
    <row r="1475" spans="1:44">
      <c r="A1475" s="3">
        <f t="shared" si="722"/>
        <v>14.719999999999731</v>
      </c>
      <c r="B1475" s="3">
        <f t="shared" si="733"/>
        <v>0</v>
      </c>
      <c r="C1475" s="3">
        <f t="shared" si="734"/>
        <v>4.8229000000000486</v>
      </c>
      <c r="D1475" s="14">
        <f t="shared" si="723"/>
        <v>3.237924438411631E-2</v>
      </c>
      <c r="E1475" s="14">
        <f t="shared" si="735"/>
        <v>-0.1123437727139672</v>
      </c>
      <c r="F1475" s="14">
        <f t="shared" si="736"/>
        <v>-7.996452832985089E-2</v>
      </c>
      <c r="G1475" s="3">
        <f t="shared" ref="G1475:G1503" si="748">F1475/AJ1475</f>
        <v>-6.9802190437604743</v>
      </c>
      <c r="H1475" s="3">
        <f t="shared" si="737"/>
        <v>-28.229393024889848</v>
      </c>
      <c r="I1475" s="3">
        <f t="shared" si="738"/>
        <v>508.87897380021889</v>
      </c>
      <c r="P1475" s="3" t="str">
        <f t="shared" si="732"/>
        <v xml:space="preserve"> </v>
      </c>
      <c r="Q1475" s="3" t="str">
        <f t="shared" si="739"/>
        <v xml:space="preserve"> </v>
      </c>
      <c r="R1475" s="3" t="str">
        <f t="shared" si="740"/>
        <v xml:space="preserve"> </v>
      </c>
      <c r="S1475" s="3" t="str">
        <f t="shared" si="741"/>
        <v xml:space="preserve"> </v>
      </c>
      <c r="T1475" s="3" t="str">
        <f t="shared" si="742"/>
        <v xml:space="preserve"> </v>
      </c>
      <c r="U1475" s="3" t="str">
        <f t="shared" si="743"/>
        <v xml:space="preserve"> </v>
      </c>
      <c r="V1475" s="3" t="str">
        <f t="shared" si="744"/>
        <v xml:space="preserve"> </v>
      </c>
      <c r="W1475" s="3" t="str">
        <f t="shared" si="745"/>
        <v xml:space="preserve"> </v>
      </c>
      <c r="X1475" s="3" t="str">
        <f t="shared" si="746"/>
        <v xml:space="preserve"> </v>
      </c>
      <c r="Y1475" s="3">
        <f t="shared" si="747"/>
        <v>0</v>
      </c>
      <c r="AA1475" s="16" t="str">
        <f t="shared" si="724"/>
        <v>UprStage</v>
      </c>
      <c r="AC1475" s="3">
        <f t="shared" si="725"/>
        <v>2.3982428571428556</v>
      </c>
      <c r="AD1475" s="3">
        <f t="shared" si="726"/>
        <v>19.801588161411491</v>
      </c>
      <c r="AE1475" s="3">
        <f t="shared" si="727"/>
        <v>2.4246571428571926</v>
      </c>
      <c r="AF1475" s="3">
        <f t="shared" si="729"/>
        <v>11.455876646353975</v>
      </c>
      <c r="AH1475" s="28">
        <f t="shared" si="730"/>
        <v>0.26300000000000001</v>
      </c>
      <c r="AI1475" s="28">
        <f t="shared" si="731"/>
        <v>2.5446900494077322E-4</v>
      </c>
      <c r="AJ1475" s="40">
        <f t="shared" si="728"/>
        <v>1.1455876646353974E-2</v>
      </c>
      <c r="AK1475" s="28"/>
      <c r="AM1475" s="14">
        <f>Rho_Coef0+Rho_Coef1*Solution!I1475+Rho_Coef2*Solution!I1475^2</f>
        <v>0.9520690910911398</v>
      </c>
      <c r="AO1475" s="3" t="str">
        <f t="shared" ref="AO1475:AO1503" si="749">IF(ABS($A1475-$L$7)&lt;0.5*DeltaT,$H1475," ")</f>
        <v xml:space="preserve"> </v>
      </c>
      <c r="AP1475" s="3" t="str">
        <f t="shared" ref="AP1475:AP1503" si="750">IF(ABS($A1475-$L$7)&lt;0.5*DeltaT,$I1475," ")</f>
        <v xml:space="preserve"> </v>
      </c>
      <c r="AQ1475" s="3" t="str">
        <f t="shared" ref="AQ1475:AQ1503" si="751">IF(ABS($A1475-$L$9)&lt;0.5*DeltaT,$H1475," ")</f>
        <v xml:space="preserve"> </v>
      </c>
      <c r="AR1475" s="3" t="str">
        <f t="shared" ref="AR1475:AR1503" si="752">IF(ABS($A1475-$L$9)&lt;0.5*DeltaT,$I1475," ")</f>
        <v xml:space="preserve"> </v>
      </c>
    </row>
    <row r="1476" spans="1:44">
      <c r="A1476" s="3">
        <f t="shared" ref="A1476:A1503" si="753">A1475+DeltaT</f>
        <v>14.72999999999973</v>
      </c>
      <c r="B1476" s="3">
        <f t="shared" si="733"/>
        <v>0</v>
      </c>
      <c r="C1476" s="3">
        <f t="shared" si="734"/>
        <v>4.8229000000000486</v>
      </c>
      <c r="D1476" s="14">
        <f t="shared" ref="D1476:D1503" si="754">-SIGN(H1476)*(0.5*(Rho*AM1475)*H1476^2*AH1476*AI1476)</f>
        <v>3.2540460391630013E-2</v>
      </c>
      <c r="E1476" s="14">
        <f t="shared" si="735"/>
        <v>-0.1123437727139672</v>
      </c>
      <c r="F1476" s="14">
        <f t="shared" si="736"/>
        <v>-7.9803312322337186E-2</v>
      </c>
      <c r="G1476" s="3">
        <f t="shared" si="748"/>
        <v>-6.9661462658762074</v>
      </c>
      <c r="H1476" s="3">
        <f t="shared" si="737"/>
        <v>-28.299195215327455</v>
      </c>
      <c r="I1476" s="3">
        <f t="shared" si="738"/>
        <v>508.5963315626567</v>
      </c>
      <c r="P1476" s="3" t="str">
        <f t="shared" si="732"/>
        <v xml:space="preserve"> </v>
      </c>
      <c r="Q1476" s="3" t="str">
        <f t="shared" si="739"/>
        <v xml:space="preserve"> </v>
      </c>
      <c r="R1476" s="3" t="str">
        <f t="shared" si="740"/>
        <v xml:space="preserve"> </v>
      </c>
      <c r="S1476" s="3" t="str">
        <f t="shared" si="741"/>
        <v xml:space="preserve"> </v>
      </c>
      <c r="T1476" s="3" t="str">
        <f t="shared" si="742"/>
        <v xml:space="preserve"> </v>
      </c>
      <c r="U1476" s="3" t="str">
        <f t="shared" si="743"/>
        <v xml:space="preserve"> </v>
      </c>
      <c r="V1476" s="3" t="str">
        <f t="shared" si="744"/>
        <v xml:space="preserve"> </v>
      </c>
      <c r="W1476" s="3" t="str">
        <f t="shared" si="745"/>
        <v xml:space="preserve"> </v>
      </c>
      <c r="X1476" s="3" t="str">
        <f t="shared" si="746"/>
        <v xml:space="preserve"> </v>
      </c>
      <c r="Y1476" s="3">
        <f t="shared" si="747"/>
        <v>0</v>
      </c>
      <c r="AA1476" s="16" t="str">
        <f t="shared" ref="AA1476:AA1503" si="755">IF($A1476&lt;$L$7,"Booster","UprStage")</f>
        <v>UprStage</v>
      </c>
      <c r="AC1476" s="3">
        <f t="shared" ref="AC1476:AC1503" si="756">IF($AA1476="Booster",AC1475+AVERAGE($B1475:$B1476)*DeltaT,AC1475)</f>
        <v>2.3982428571428556</v>
      </c>
      <c r="AD1476" s="3">
        <f t="shared" ref="AD1476:AD1503" si="757">$M$33+$M$34-$M$45*$AC1476</f>
        <v>19.801588161411491</v>
      </c>
      <c r="AE1476" s="3">
        <f t="shared" ref="AE1476:AE1503" si="758">IF($AA1476="UprStage",AE1475+AVERAGE($B1475:$B1476)*DeltaT,AE1475)</f>
        <v>2.4246571428571926</v>
      </c>
      <c r="AF1476" s="3">
        <f t="shared" si="729"/>
        <v>11.455876646353975</v>
      </c>
      <c r="AH1476" s="28">
        <f t="shared" si="730"/>
        <v>0.26300000000000001</v>
      </c>
      <c r="AI1476" s="28">
        <f t="shared" si="731"/>
        <v>2.5446900494077322E-4</v>
      </c>
      <c r="AJ1476" s="40">
        <f t="shared" ref="AJ1476:AJ1503" si="759">IF($AA1476="Booster",AD1476+AF1476,AF1476)/1000</f>
        <v>1.1455876646353974E-2</v>
      </c>
      <c r="AK1476" s="28"/>
      <c r="AM1476" s="14">
        <f>Rho_Coef0+Rho_Coef1*Solution!I1476+Rho_Coef2*Solution!I1476^2</f>
        <v>0.95209522998810914</v>
      </c>
      <c r="AO1476" s="3" t="str">
        <f t="shared" si="749"/>
        <v xml:space="preserve"> </v>
      </c>
      <c r="AP1476" s="3" t="str">
        <f t="shared" si="750"/>
        <v xml:space="preserve"> </v>
      </c>
      <c r="AQ1476" s="3" t="str">
        <f t="shared" si="751"/>
        <v xml:space="preserve"> </v>
      </c>
      <c r="AR1476" s="3" t="str">
        <f t="shared" si="752"/>
        <v xml:space="preserve"> </v>
      </c>
    </row>
    <row r="1477" spans="1:44">
      <c r="A1477" s="3">
        <f t="shared" si="753"/>
        <v>14.73999999999973</v>
      </c>
      <c r="B1477" s="3">
        <f t="shared" si="733"/>
        <v>0</v>
      </c>
      <c r="C1477" s="3">
        <f t="shared" si="734"/>
        <v>4.8229000000000486</v>
      </c>
      <c r="D1477" s="14">
        <f t="shared" si="754"/>
        <v>3.2701758938405039E-2</v>
      </c>
      <c r="E1477" s="14">
        <f t="shared" si="735"/>
        <v>-0.1123437727139672</v>
      </c>
      <c r="F1477" s="14">
        <f t="shared" si="736"/>
        <v>-7.9642013775562154E-2</v>
      </c>
      <c r="G1477" s="3">
        <f t="shared" si="748"/>
        <v>-6.9520662830207387</v>
      </c>
      <c r="H1477" s="3">
        <f t="shared" si="737"/>
        <v>-28.368856677986216</v>
      </c>
      <c r="I1477" s="3">
        <f t="shared" si="738"/>
        <v>508.31299200718928</v>
      </c>
      <c r="P1477" s="3" t="str">
        <f t="shared" si="732"/>
        <v xml:space="preserve"> </v>
      </c>
      <c r="Q1477" s="3" t="str">
        <f t="shared" si="739"/>
        <v xml:space="preserve"> </v>
      </c>
      <c r="R1477" s="3" t="str">
        <f t="shared" si="740"/>
        <v xml:space="preserve"> </v>
      </c>
      <c r="S1477" s="3" t="str">
        <f t="shared" si="741"/>
        <v xml:space="preserve"> </v>
      </c>
      <c r="T1477" s="3" t="str">
        <f t="shared" si="742"/>
        <v xml:space="preserve"> </v>
      </c>
      <c r="U1477" s="3" t="str">
        <f t="shared" si="743"/>
        <v xml:space="preserve"> </v>
      </c>
      <c r="V1477" s="3" t="str">
        <f t="shared" si="744"/>
        <v xml:space="preserve"> </v>
      </c>
      <c r="W1477" s="3" t="str">
        <f t="shared" si="745"/>
        <v xml:space="preserve"> </v>
      </c>
      <c r="X1477" s="3" t="str">
        <f t="shared" si="746"/>
        <v xml:space="preserve"> </v>
      </c>
      <c r="Y1477" s="3">
        <f t="shared" si="747"/>
        <v>0</v>
      </c>
      <c r="AA1477" s="16" t="str">
        <f t="shared" si="755"/>
        <v>UprStage</v>
      </c>
      <c r="AC1477" s="3">
        <f t="shared" si="756"/>
        <v>2.3982428571428556</v>
      </c>
      <c r="AD1477" s="3">
        <f t="shared" si="757"/>
        <v>19.801588161411491</v>
      </c>
      <c r="AE1477" s="3">
        <f t="shared" si="758"/>
        <v>2.4246571428571926</v>
      </c>
      <c r="AF1477" s="3">
        <f t="shared" ref="AF1477:AF1503" si="760">$M$31+$M$32-$M$41*$AE1477</f>
        <v>11.455876646353975</v>
      </c>
      <c r="AH1477" s="28">
        <f t="shared" ref="AH1477:AH1503" si="761">IF($AA1477="Booster",$M$28,$M$21)</f>
        <v>0.26300000000000001</v>
      </c>
      <c r="AI1477" s="28">
        <f t="shared" ref="AI1477:AI1503" si="762">IF($AA1477="Booster",M$27,M$20)</f>
        <v>2.5446900494077322E-4</v>
      </c>
      <c r="AJ1477" s="40">
        <f t="shared" si="759"/>
        <v>1.1455876646353974E-2</v>
      </c>
      <c r="AK1477" s="28"/>
      <c r="AM1477" s="14">
        <f>Rho_Coef0+Rho_Coef1*Solution!I1477+Rho_Coef2*Solution!I1477^2</f>
        <v>0.95212143391897675</v>
      </c>
      <c r="AO1477" s="3" t="str">
        <f t="shared" si="749"/>
        <v xml:space="preserve"> </v>
      </c>
      <c r="AP1477" s="3" t="str">
        <f t="shared" si="750"/>
        <v xml:space="preserve"> </v>
      </c>
      <c r="AQ1477" s="3" t="str">
        <f t="shared" si="751"/>
        <v xml:space="preserve"> </v>
      </c>
      <c r="AR1477" s="3" t="str">
        <f t="shared" si="752"/>
        <v xml:space="preserve"> </v>
      </c>
    </row>
    <row r="1478" spans="1:44">
      <c r="A1478" s="3">
        <f t="shared" si="753"/>
        <v>14.74999999999973</v>
      </c>
      <c r="B1478" s="3">
        <f t="shared" si="733"/>
        <v>0</v>
      </c>
      <c r="C1478" s="3">
        <f t="shared" si="734"/>
        <v>4.8229000000000486</v>
      </c>
      <c r="D1478" s="14">
        <f t="shared" si="754"/>
        <v>3.2863137502255231E-2</v>
      </c>
      <c r="E1478" s="14">
        <f t="shared" si="735"/>
        <v>-0.1123437727139672</v>
      </c>
      <c r="F1478" s="14">
        <f t="shared" si="736"/>
        <v>-7.9480635211711975E-2</v>
      </c>
      <c r="G1478" s="3">
        <f t="shared" si="748"/>
        <v>-6.9379793153593381</v>
      </c>
      <c r="H1478" s="3">
        <f t="shared" si="737"/>
        <v>-28.438377340816423</v>
      </c>
      <c r="I1478" s="3">
        <f t="shared" si="738"/>
        <v>508.02895654144368</v>
      </c>
      <c r="P1478" s="3" t="str">
        <f t="shared" si="732"/>
        <v xml:space="preserve"> </v>
      </c>
      <c r="Q1478" s="3" t="str">
        <f t="shared" si="739"/>
        <v xml:space="preserve"> </v>
      </c>
      <c r="R1478" s="3" t="str">
        <f t="shared" si="740"/>
        <v xml:space="preserve"> </v>
      </c>
      <c r="S1478" s="3" t="str">
        <f t="shared" si="741"/>
        <v xml:space="preserve"> </v>
      </c>
      <c r="T1478" s="3" t="str">
        <f t="shared" si="742"/>
        <v xml:space="preserve"> </v>
      </c>
      <c r="U1478" s="3" t="str">
        <f t="shared" si="743"/>
        <v xml:space="preserve"> </v>
      </c>
      <c r="V1478" s="3" t="str">
        <f t="shared" si="744"/>
        <v xml:space="preserve"> </v>
      </c>
      <c r="W1478" s="3" t="str">
        <f t="shared" si="745"/>
        <v xml:space="preserve"> </v>
      </c>
      <c r="X1478" s="3" t="str">
        <f t="shared" si="746"/>
        <v xml:space="preserve"> </v>
      </c>
      <c r="Y1478" s="3">
        <f t="shared" si="747"/>
        <v>0</v>
      </c>
      <c r="AA1478" s="16" t="str">
        <f t="shared" si="755"/>
        <v>UprStage</v>
      </c>
      <c r="AC1478" s="3">
        <f t="shared" si="756"/>
        <v>2.3982428571428556</v>
      </c>
      <c r="AD1478" s="3">
        <f t="shared" si="757"/>
        <v>19.801588161411491</v>
      </c>
      <c r="AE1478" s="3">
        <f t="shared" si="758"/>
        <v>2.4246571428571926</v>
      </c>
      <c r="AF1478" s="3">
        <f t="shared" si="760"/>
        <v>11.455876646353975</v>
      </c>
      <c r="AH1478" s="28">
        <f t="shared" si="761"/>
        <v>0.26300000000000001</v>
      </c>
      <c r="AI1478" s="28">
        <f t="shared" si="762"/>
        <v>2.5446900494077322E-4</v>
      </c>
      <c r="AJ1478" s="40">
        <f t="shared" si="759"/>
        <v>1.1455876646353974E-2</v>
      </c>
      <c r="AK1478" s="28"/>
      <c r="AM1478" s="14">
        <f>Rho_Coef0+Rho_Coef1*Solution!I1478+Rho_Coef2*Solution!I1478^2</f>
        <v>0.95214770275759109</v>
      </c>
      <c r="AO1478" s="3" t="str">
        <f t="shared" si="749"/>
        <v xml:space="preserve"> </v>
      </c>
      <c r="AP1478" s="3" t="str">
        <f t="shared" si="750"/>
        <v xml:space="preserve"> </v>
      </c>
      <c r="AQ1478" s="3" t="str">
        <f t="shared" si="751"/>
        <v xml:space="preserve"> </v>
      </c>
      <c r="AR1478" s="3" t="str">
        <f t="shared" si="752"/>
        <v xml:space="preserve"> </v>
      </c>
    </row>
    <row r="1479" spans="1:44">
      <c r="A1479" s="3">
        <f t="shared" si="753"/>
        <v>14.75999999999973</v>
      </c>
      <c r="B1479" s="3">
        <f t="shared" si="733"/>
        <v>0</v>
      </c>
      <c r="C1479" s="3">
        <f t="shared" si="734"/>
        <v>4.8229000000000486</v>
      </c>
      <c r="D1479" s="14">
        <f t="shared" si="754"/>
        <v>3.3024593568958677E-2</v>
      </c>
      <c r="E1479" s="14">
        <f t="shared" si="735"/>
        <v>-0.1123437727139672</v>
      </c>
      <c r="F1479" s="14">
        <f t="shared" si="736"/>
        <v>-7.9319179145008523E-2</v>
      </c>
      <c r="G1479" s="3">
        <f t="shared" si="748"/>
        <v>-6.9238855823620611</v>
      </c>
      <c r="H1479" s="3">
        <f t="shared" si="737"/>
        <v>-28.507757133970017</v>
      </c>
      <c r="I1479" s="3">
        <f t="shared" si="738"/>
        <v>507.74422657375641</v>
      </c>
      <c r="P1479" s="3" t="str">
        <f t="shared" si="732"/>
        <v xml:space="preserve"> </v>
      </c>
      <c r="Q1479" s="3" t="str">
        <f t="shared" si="739"/>
        <v xml:space="preserve"> </v>
      </c>
      <c r="R1479" s="3" t="str">
        <f t="shared" si="740"/>
        <v xml:space="preserve"> </v>
      </c>
      <c r="S1479" s="3" t="str">
        <f t="shared" si="741"/>
        <v xml:space="preserve"> </v>
      </c>
      <c r="T1479" s="3" t="str">
        <f t="shared" si="742"/>
        <v xml:space="preserve"> </v>
      </c>
      <c r="U1479" s="3" t="str">
        <f t="shared" si="743"/>
        <v xml:space="preserve"> </v>
      </c>
      <c r="V1479" s="3" t="str">
        <f t="shared" si="744"/>
        <v xml:space="preserve"> </v>
      </c>
      <c r="W1479" s="3" t="str">
        <f t="shared" si="745"/>
        <v xml:space="preserve"> </v>
      </c>
      <c r="X1479" s="3" t="str">
        <f t="shared" si="746"/>
        <v xml:space="preserve"> </v>
      </c>
      <c r="Y1479" s="3">
        <f t="shared" si="747"/>
        <v>0</v>
      </c>
      <c r="AA1479" s="16" t="str">
        <f t="shared" si="755"/>
        <v>UprStage</v>
      </c>
      <c r="AC1479" s="3">
        <f t="shared" si="756"/>
        <v>2.3982428571428556</v>
      </c>
      <c r="AD1479" s="3">
        <f t="shared" si="757"/>
        <v>19.801588161411491</v>
      </c>
      <c r="AE1479" s="3">
        <f t="shared" si="758"/>
        <v>2.4246571428571926</v>
      </c>
      <c r="AF1479" s="3">
        <f t="shared" si="760"/>
        <v>11.455876646353975</v>
      </c>
      <c r="AH1479" s="28">
        <f t="shared" si="761"/>
        <v>0.26300000000000001</v>
      </c>
      <c r="AI1479" s="28">
        <f t="shared" si="762"/>
        <v>2.5446900494077322E-4</v>
      </c>
      <c r="AJ1479" s="40">
        <f t="shared" si="759"/>
        <v>1.1455876646353974E-2</v>
      </c>
      <c r="AK1479" s="28"/>
      <c r="AM1479" s="14">
        <f>Rho_Coef0+Rho_Coef1*Solution!I1479+Rho_Coef2*Solution!I1479^2</f>
        <v>0.95217403637773368</v>
      </c>
      <c r="AO1479" s="3" t="str">
        <f t="shared" si="749"/>
        <v xml:space="preserve"> </v>
      </c>
      <c r="AP1479" s="3" t="str">
        <f t="shared" si="750"/>
        <v xml:space="preserve"> </v>
      </c>
      <c r="AQ1479" s="3" t="str">
        <f t="shared" si="751"/>
        <v xml:space="preserve"> </v>
      </c>
      <c r="AR1479" s="3" t="str">
        <f t="shared" si="752"/>
        <v xml:space="preserve"> </v>
      </c>
    </row>
    <row r="1480" spans="1:44">
      <c r="A1480" s="3">
        <f t="shared" si="753"/>
        <v>14.76999999999973</v>
      </c>
      <c r="B1480" s="3">
        <f t="shared" si="733"/>
        <v>0</v>
      </c>
      <c r="C1480" s="3">
        <f t="shared" si="734"/>
        <v>4.8229000000000486</v>
      </c>
      <c r="D1480" s="14">
        <f t="shared" si="754"/>
        <v>3.3186124632311208E-2</v>
      </c>
      <c r="E1480" s="14">
        <f t="shared" si="735"/>
        <v>-0.1123437727139672</v>
      </c>
      <c r="F1480" s="14">
        <f t="shared" si="736"/>
        <v>-7.9157648081655985E-2</v>
      </c>
      <c r="G1480" s="3">
        <f t="shared" si="748"/>
        <v>-6.9097853027990874</v>
      </c>
      <c r="H1480" s="3">
        <f t="shared" si="737"/>
        <v>-28.576995989793637</v>
      </c>
      <c r="I1480" s="3">
        <f t="shared" si="738"/>
        <v>507.45880351315157</v>
      </c>
      <c r="P1480" s="3" t="str">
        <f t="shared" si="732"/>
        <v xml:space="preserve"> </v>
      </c>
      <c r="Q1480" s="3" t="str">
        <f t="shared" si="739"/>
        <v xml:space="preserve"> </v>
      </c>
      <c r="R1480" s="3" t="str">
        <f t="shared" si="740"/>
        <v xml:space="preserve"> </v>
      </c>
      <c r="S1480" s="3" t="str">
        <f t="shared" si="741"/>
        <v xml:space="preserve"> </v>
      </c>
      <c r="T1480" s="3" t="str">
        <f t="shared" si="742"/>
        <v xml:space="preserve"> </v>
      </c>
      <c r="U1480" s="3" t="str">
        <f t="shared" si="743"/>
        <v xml:space="preserve"> </v>
      </c>
      <c r="V1480" s="3" t="str">
        <f t="shared" si="744"/>
        <v xml:space="preserve"> </v>
      </c>
      <c r="W1480" s="3" t="str">
        <f t="shared" si="745"/>
        <v xml:space="preserve"> </v>
      </c>
      <c r="X1480" s="3" t="str">
        <f t="shared" si="746"/>
        <v xml:space="preserve"> </v>
      </c>
      <c r="Y1480" s="3">
        <f t="shared" si="747"/>
        <v>0</v>
      </c>
      <c r="AA1480" s="16" t="str">
        <f t="shared" si="755"/>
        <v>UprStage</v>
      </c>
      <c r="AC1480" s="3">
        <f t="shared" si="756"/>
        <v>2.3982428571428556</v>
      </c>
      <c r="AD1480" s="3">
        <f t="shared" si="757"/>
        <v>19.801588161411491</v>
      </c>
      <c r="AE1480" s="3">
        <f t="shared" si="758"/>
        <v>2.4246571428571926</v>
      </c>
      <c r="AF1480" s="3">
        <f t="shared" si="760"/>
        <v>11.455876646353975</v>
      </c>
      <c r="AH1480" s="28">
        <f t="shared" si="761"/>
        <v>0.26300000000000001</v>
      </c>
      <c r="AI1480" s="28">
        <f t="shared" si="762"/>
        <v>2.5446900494077322E-4</v>
      </c>
      <c r="AJ1480" s="40">
        <f t="shared" si="759"/>
        <v>1.1455876646353974E-2</v>
      </c>
      <c r="AK1480" s="28"/>
      <c r="AM1480" s="14">
        <f>Rho_Coef0+Rho_Coef1*Solution!I1480+Rho_Coef2*Solution!I1480^2</f>
        <v>0.95220043465312154</v>
      </c>
      <c r="AO1480" s="3" t="str">
        <f t="shared" si="749"/>
        <v xml:space="preserve"> </v>
      </c>
      <c r="AP1480" s="3" t="str">
        <f t="shared" si="750"/>
        <v xml:space="preserve"> </v>
      </c>
      <c r="AQ1480" s="3" t="str">
        <f t="shared" si="751"/>
        <v xml:space="preserve"> </v>
      </c>
      <c r="AR1480" s="3" t="str">
        <f t="shared" si="752"/>
        <v xml:space="preserve"> </v>
      </c>
    </row>
    <row r="1481" spans="1:44">
      <c r="A1481" s="3">
        <f t="shared" si="753"/>
        <v>14.779999999999729</v>
      </c>
      <c r="B1481" s="3">
        <f t="shared" si="733"/>
        <v>0</v>
      </c>
      <c r="C1481" s="3">
        <f t="shared" si="734"/>
        <v>4.8229000000000486</v>
      </c>
      <c r="D1481" s="14">
        <f t="shared" si="754"/>
        <v>3.334772819417902E-2</v>
      </c>
      <c r="E1481" s="14">
        <f t="shared" si="735"/>
        <v>-0.1123437727139672</v>
      </c>
      <c r="F1481" s="14">
        <f t="shared" si="736"/>
        <v>-7.8996044519788172E-2</v>
      </c>
      <c r="G1481" s="3">
        <f t="shared" si="748"/>
        <v>-6.8956786947361204</v>
      </c>
      <c r="H1481" s="3">
        <f t="shared" si="737"/>
        <v>-28.646093842821628</v>
      </c>
      <c r="I1481" s="3">
        <f t="shared" si="738"/>
        <v>507.17268876931888</v>
      </c>
      <c r="P1481" s="3" t="str">
        <f t="shared" si="732"/>
        <v xml:space="preserve"> </v>
      </c>
      <c r="Q1481" s="3" t="str">
        <f t="shared" si="739"/>
        <v xml:space="preserve"> </v>
      </c>
      <c r="R1481" s="3" t="str">
        <f t="shared" si="740"/>
        <v xml:space="preserve"> </v>
      </c>
      <c r="S1481" s="3" t="str">
        <f t="shared" si="741"/>
        <v xml:space="preserve"> </v>
      </c>
      <c r="T1481" s="3" t="str">
        <f t="shared" si="742"/>
        <v xml:space="preserve"> </v>
      </c>
      <c r="U1481" s="3" t="str">
        <f t="shared" si="743"/>
        <v xml:space="preserve"> </v>
      </c>
      <c r="V1481" s="3" t="str">
        <f t="shared" si="744"/>
        <v xml:space="preserve"> </v>
      </c>
      <c r="W1481" s="3" t="str">
        <f t="shared" si="745"/>
        <v xml:space="preserve"> </v>
      </c>
      <c r="X1481" s="3" t="str">
        <f t="shared" si="746"/>
        <v xml:space="preserve"> </v>
      </c>
      <c r="Y1481" s="3">
        <f t="shared" si="747"/>
        <v>0</v>
      </c>
      <c r="AA1481" s="16" t="str">
        <f t="shared" si="755"/>
        <v>UprStage</v>
      </c>
      <c r="AC1481" s="3">
        <f t="shared" si="756"/>
        <v>2.3982428571428556</v>
      </c>
      <c r="AD1481" s="3">
        <f t="shared" si="757"/>
        <v>19.801588161411491</v>
      </c>
      <c r="AE1481" s="3">
        <f t="shared" si="758"/>
        <v>2.4246571428571926</v>
      </c>
      <c r="AF1481" s="3">
        <f t="shared" si="760"/>
        <v>11.455876646353975</v>
      </c>
      <c r="AH1481" s="28">
        <f t="shared" si="761"/>
        <v>0.26300000000000001</v>
      </c>
      <c r="AI1481" s="28">
        <f t="shared" si="762"/>
        <v>2.5446900494077322E-4</v>
      </c>
      <c r="AJ1481" s="40">
        <f t="shared" si="759"/>
        <v>1.1455876646353974E-2</v>
      </c>
      <c r="AK1481" s="28"/>
      <c r="AM1481" s="14">
        <f>Rho_Coef0+Rho_Coef1*Solution!I1481+Rho_Coef2*Solution!I1481^2</f>
        <v>0.95222689745740907</v>
      </c>
      <c r="AO1481" s="3" t="str">
        <f t="shared" si="749"/>
        <v xml:space="preserve"> </v>
      </c>
      <c r="AP1481" s="3" t="str">
        <f t="shared" si="750"/>
        <v xml:space="preserve"> </v>
      </c>
      <c r="AQ1481" s="3" t="str">
        <f t="shared" si="751"/>
        <v xml:space="preserve"> </v>
      </c>
      <c r="AR1481" s="3" t="str">
        <f t="shared" si="752"/>
        <v xml:space="preserve"> </v>
      </c>
    </row>
    <row r="1482" spans="1:44">
      <c r="A1482" s="3">
        <f t="shared" si="753"/>
        <v>14.789999999999729</v>
      </c>
      <c r="B1482" s="3">
        <f t="shared" si="733"/>
        <v>0</v>
      </c>
      <c r="C1482" s="3">
        <f t="shared" si="734"/>
        <v>4.8229000000000486</v>
      </c>
      <c r="D1482" s="14">
        <f t="shared" si="754"/>
        <v>3.3509401764550702E-2</v>
      </c>
      <c r="E1482" s="14">
        <f t="shared" si="735"/>
        <v>-0.1123437727139672</v>
      </c>
      <c r="F1482" s="14">
        <f t="shared" si="736"/>
        <v>-7.8834370949416505E-2</v>
      </c>
      <c r="G1482" s="3">
        <f t="shared" si="748"/>
        <v>-6.8815659755298491</v>
      </c>
      <c r="H1482" s="3">
        <f t="shared" si="737"/>
        <v>-28.715050629768989</v>
      </c>
      <c r="I1482" s="3">
        <f t="shared" si="738"/>
        <v>506.88588375259189</v>
      </c>
      <c r="P1482" s="3" t="str">
        <f t="shared" si="732"/>
        <v xml:space="preserve"> </v>
      </c>
      <c r="Q1482" s="3" t="str">
        <f t="shared" si="739"/>
        <v xml:space="preserve"> </v>
      </c>
      <c r="R1482" s="3" t="str">
        <f t="shared" si="740"/>
        <v xml:space="preserve"> </v>
      </c>
      <c r="S1482" s="3" t="str">
        <f t="shared" si="741"/>
        <v xml:space="preserve"> </v>
      </c>
      <c r="T1482" s="3" t="str">
        <f t="shared" si="742"/>
        <v xml:space="preserve"> </v>
      </c>
      <c r="U1482" s="3" t="str">
        <f t="shared" si="743"/>
        <v xml:space="preserve"> </v>
      </c>
      <c r="V1482" s="3" t="str">
        <f t="shared" si="744"/>
        <v xml:space="preserve"> </v>
      </c>
      <c r="W1482" s="3" t="str">
        <f t="shared" si="745"/>
        <v xml:space="preserve"> </v>
      </c>
      <c r="X1482" s="3" t="str">
        <f t="shared" si="746"/>
        <v xml:space="preserve"> </v>
      </c>
      <c r="Y1482" s="3">
        <f t="shared" si="747"/>
        <v>0</v>
      </c>
      <c r="AA1482" s="16" t="str">
        <f t="shared" si="755"/>
        <v>UprStage</v>
      </c>
      <c r="AC1482" s="3">
        <f t="shared" si="756"/>
        <v>2.3982428571428556</v>
      </c>
      <c r="AD1482" s="3">
        <f t="shared" si="757"/>
        <v>19.801588161411491</v>
      </c>
      <c r="AE1482" s="3">
        <f t="shared" si="758"/>
        <v>2.4246571428571926</v>
      </c>
      <c r="AF1482" s="3">
        <f t="shared" si="760"/>
        <v>11.455876646353975</v>
      </c>
      <c r="AH1482" s="28">
        <f t="shared" si="761"/>
        <v>0.26300000000000001</v>
      </c>
      <c r="AI1482" s="28">
        <f t="shared" si="762"/>
        <v>2.5446900494077322E-4</v>
      </c>
      <c r="AJ1482" s="40">
        <f t="shared" si="759"/>
        <v>1.1455876646353974E-2</v>
      </c>
      <c r="AK1482" s="28"/>
      <c r="AM1482" s="14">
        <f>Rho_Coef0+Rho_Coef1*Solution!I1482+Rho_Coef2*Solution!I1482^2</f>
        <v>0.95225342466419016</v>
      </c>
      <c r="AO1482" s="3" t="str">
        <f t="shared" si="749"/>
        <v xml:space="preserve"> </v>
      </c>
      <c r="AP1482" s="3" t="str">
        <f t="shared" si="750"/>
        <v xml:space="preserve"> </v>
      </c>
      <c r="AQ1482" s="3" t="str">
        <f t="shared" si="751"/>
        <v xml:space="preserve"> </v>
      </c>
      <c r="AR1482" s="3" t="str">
        <f t="shared" si="752"/>
        <v xml:space="preserve"> </v>
      </c>
    </row>
    <row r="1483" spans="1:44">
      <c r="A1483" s="3">
        <f t="shared" si="753"/>
        <v>14.799999999999729</v>
      </c>
      <c r="B1483" s="3">
        <f t="shared" si="733"/>
        <v>0</v>
      </c>
      <c r="C1483" s="3">
        <f t="shared" si="734"/>
        <v>4.8229000000000486</v>
      </c>
      <c r="D1483" s="14">
        <f t="shared" si="754"/>
        <v>3.3671142861588524E-2</v>
      </c>
      <c r="E1483" s="14">
        <f t="shared" si="735"/>
        <v>-0.1123437727139672</v>
      </c>
      <c r="F1483" s="14">
        <f t="shared" si="736"/>
        <v>-7.8672629852378675E-2</v>
      </c>
      <c r="G1483" s="3">
        <f t="shared" si="748"/>
        <v>-6.8674473618234675</v>
      </c>
      <c r="H1483" s="3">
        <f t="shared" si="737"/>
        <v>-28.783866289524287</v>
      </c>
      <c r="I1483" s="3">
        <f t="shared" si="738"/>
        <v>506.59838987392612</v>
      </c>
      <c r="P1483" s="3" t="str">
        <f t="shared" ref="P1483:P1503" si="763">IF($A1483&lt;$L$4,$M$3+($A1483-$L$3)*$N$3," ")</f>
        <v xml:space="preserve"> </v>
      </c>
      <c r="Q1483" s="3" t="str">
        <f t="shared" si="739"/>
        <v xml:space="preserve"> </v>
      </c>
      <c r="R1483" s="3" t="str">
        <f t="shared" si="740"/>
        <v xml:space="preserve"> </v>
      </c>
      <c r="S1483" s="3" t="str">
        <f t="shared" si="741"/>
        <v xml:space="preserve"> </v>
      </c>
      <c r="T1483" s="3" t="str">
        <f t="shared" si="742"/>
        <v xml:space="preserve"> </v>
      </c>
      <c r="U1483" s="3" t="str">
        <f t="shared" si="743"/>
        <v xml:space="preserve"> </v>
      </c>
      <c r="V1483" s="3" t="str">
        <f t="shared" si="744"/>
        <v xml:space="preserve"> </v>
      </c>
      <c r="W1483" s="3" t="str">
        <f t="shared" si="745"/>
        <v xml:space="preserve"> </v>
      </c>
      <c r="X1483" s="3" t="str">
        <f t="shared" si="746"/>
        <v xml:space="preserve"> </v>
      </c>
      <c r="Y1483" s="3">
        <f t="shared" si="747"/>
        <v>0</v>
      </c>
      <c r="AA1483" s="16" t="str">
        <f t="shared" si="755"/>
        <v>UprStage</v>
      </c>
      <c r="AC1483" s="3">
        <f t="shared" si="756"/>
        <v>2.3982428571428556</v>
      </c>
      <c r="AD1483" s="3">
        <f t="shared" si="757"/>
        <v>19.801588161411491</v>
      </c>
      <c r="AE1483" s="3">
        <f t="shared" si="758"/>
        <v>2.4246571428571926</v>
      </c>
      <c r="AF1483" s="3">
        <f t="shared" si="760"/>
        <v>11.455876646353975</v>
      </c>
      <c r="AH1483" s="28">
        <f t="shared" si="761"/>
        <v>0.26300000000000001</v>
      </c>
      <c r="AI1483" s="28">
        <f t="shared" si="762"/>
        <v>2.5446900494077322E-4</v>
      </c>
      <c r="AJ1483" s="40">
        <f t="shared" si="759"/>
        <v>1.1455876646353974E-2</v>
      </c>
      <c r="AK1483" s="28"/>
      <c r="AM1483" s="14">
        <f>Rho_Coef0+Rho_Coef1*Solution!I1483+Rho_Coef2*Solution!I1483^2</f>
        <v>0.95228001614699909</v>
      </c>
      <c r="AO1483" s="3" t="str">
        <f t="shared" si="749"/>
        <v xml:space="preserve"> </v>
      </c>
      <c r="AP1483" s="3" t="str">
        <f t="shared" si="750"/>
        <v xml:space="preserve"> </v>
      </c>
      <c r="AQ1483" s="3" t="str">
        <f t="shared" si="751"/>
        <v xml:space="preserve"> </v>
      </c>
      <c r="AR1483" s="3" t="str">
        <f t="shared" si="752"/>
        <v xml:space="preserve"> </v>
      </c>
    </row>
    <row r="1484" spans="1:44">
      <c r="A1484" s="3">
        <f t="shared" si="753"/>
        <v>14.809999999999729</v>
      </c>
      <c r="B1484" s="3">
        <f t="shared" si="733"/>
        <v>0</v>
      </c>
      <c r="C1484" s="3">
        <f t="shared" si="734"/>
        <v>4.8229000000000486</v>
      </c>
      <c r="D1484" s="14">
        <f t="shared" si="754"/>
        <v>3.3832949011678999E-2</v>
      </c>
      <c r="E1484" s="14">
        <f t="shared" si="735"/>
        <v>-0.1123437727139672</v>
      </c>
      <c r="F1484" s="14">
        <f t="shared" si="736"/>
        <v>-7.8510823702288207E-2</v>
      </c>
      <c r="G1484" s="3">
        <f t="shared" si="748"/>
        <v>-6.8533230695422684</v>
      </c>
      <c r="H1484" s="3">
        <f t="shared" si="737"/>
        <v>-28.852540763142521</v>
      </c>
      <c r="I1484" s="3">
        <f t="shared" si="738"/>
        <v>506.31020854487741</v>
      </c>
      <c r="P1484" s="3" t="str">
        <f t="shared" si="763"/>
        <v xml:space="preserve"> </v>
      </c>
      <c r="Q1484" s="3" t="str">
        <f t="shared" si="739"/>
        <v xml:space="preserve"> </v>
      </c>
      <c r="R1484" s="3" t="str">
        <f t="shared" si="740"/>
        <v xml:space="preserve"> </v>
      </c>
      <c r="S1484" s="3" t="str">
        <f t="shared" si="741"/>
        <v xml:space="preserve"> </v>
      </c>
      <c r="T1484" s="3" t="str">
        <f t="shared" si="742"/>
        <v xml:space="preserve"> </v>
      </c>
      <c r="U1484" s="3" t="str">
        <f t="shared" si="743"/>
        <v xml:space="preserve"> </v>
      </c>
      <c r="V1484" s="3" t="str">
        <f t="shared" si="744"/>
        <v xml:space="preserve"> </v>
      </c>
      <c r="W1484" s="3" t="str">
        <f t="shared" si="745"/>
        <v xml:space="preserve"> </v>
      </c>
      <c r="X1484" s="3" t="str">
        <f t="shared" si="746"/>
        <v xml:space="preserve"> </v>
      </c>
      <c r="Y1484" s="3">
        <f t="shared" si="747"/>
        <v>0</v>
      </c>
      <c r="AA1484" s="16" t="str">
        <f t="shared" si="755"/>
        <v>UprStage</v>
      </c>
      <c r="AC1484" s="3">
        <f t="shared" si="756"/>
        <v>2.3982428571428556</v>
      </c>
      <c r="AD1484" s="3">
        <f t="shared" si="757"/>
        <v>19.801588161411491</v>
      </c>
      <c r="AE1484" s="3">
        <f t="shared" si="758"/>
        <v>2.4246571428571926</v>
      </c>
      <c r="AF1484" s="3">
        <f t="shared" si="760"/>
        <v>11.455876646353975</v>
      </c>
      <c r="AH1484" s="28">
        <f t="shared" si="761"/>
        <v>0.26300000000000001</v>
      </c>
      <c r="AI1484" s="28">
        <f t="shared" si="762"/>
        <v>2.5446900494077322E-4</v>
      </c>
      <c r="AJ1484" s="40">
        <f t="shared" si="759"/>
        <v>1.1455876646353974E-2</v>
      </c>
      <c r="AK1484" s="28"/>
      <c r="AM1484" s="14">
        <f>Rho_Coef0+Rho_Coef1*Solution!I1484+Rho_Coef2*Solution!I1484^2</f>
        <v>0.95230667177931405</v>
      </c>
      <c r="AO1484" s="3" t="str">
        <f t="shared" si="749"/>
        <v xml:space="preserve"> </v>
      </c>
      <c r="AP1484" s="3" t="str">
        <f t="shared" si="750"/>
        <v xml:space="preserve"> </v>
      </c>
      <c r="AQ1484" s="3" t="str">
        <f t="shared" si="751"/>
        <v xml:space="preserve"> </v>
      </c>
      <c r="AR1484" s="3" t="str">
        <f t="shared" si="752"/>
        <v xml:space="preserve"> </v>
      </c>
    </row>
    <row r="1485" spans="1:44">
      <c r="A1485" s="3">
        <f t="shared" si="753"/>
        <v>14.819999999999729</v>
      </c>
      <c r="B1485" s="3">
        <f t="shared" si="733"/>
        <v>0</v>
      </c>
      <c r="C1485" s="3">
        <f t="shared" si="734"/>
        <v>4.8229000000000486</v>
      </c>
      <c r="D1485" s="14">
        <f t="shared" si="754"/>
        <v>3.3994817749482903E-2</v>
      </c>
      <c r="E1485" s="14">
        <f t="shared" si="735"/>
        <v>-0.1123437727139672</v>
      </c>
      <c r="F1485" s="14">
        <f t="shared" si="736"/>
        <v>-7.8348954964484296E-2</v>
      </c>
      <c r="G1485" s="3">
        <f t="shared" si="748"/>
        <v>-6.8391933138892664</v>
      </c>
      <c r="H1485" s="3">
        <f t="shared" si="737"/>
        <v>-28.921073993837943</v>
      </c>
      <c r="I1485" s="3">
        <f t="shared" si="738"/>
        <v>506.02134117758027</v>
      </c>
      <c r="P1485" s="3" t="str">
        <f t="shared" si="763"/>
        <v xml:space="preserve"> </v>
      </c>
      <c r="Q1485" s="3" t="str">
        <f t="shared" si="739"/>
        <v xml:space="preserve"> </v>
      </c>
      <c r="R1485" s="3" t="str">
        <f t="shared" si="740"/>
        <v xml:space="preserve"> </v>
      </c>
      <c r="S1485" s="3" t="str">
        <f t="shared" si="741"/>
        <v xml:space="preserve"> </v>
      </c>
      <c r="T1485" s="3" t="str">
        <f t="shared" si="742"/>
        <v xml:space="preserve"> </v>
      </c>
      <c r="U1485" s="3" t="str">
        <f t="shared" si="743"/>
        <v xml:space="preserve"> </v>
      </c>
      <c r="V1485" s="3" t="str">
        <f t="shared" si="744"/>
        <v xml:space="preserve"> </v>
      </c>
      <c r="W1485" s="3" t="str">
        <f t="shared" si="745"/>
        <v xml:space="preserve"> </v>
      </c>
      <c r="X1485" s="3" t="str">
        <f t="shared" si="746"/>
        <v xml:space="preserve"> </v>
      </c>
      <c r="Y1485" s="3">
        <f t="shared" si="747"/>
        <v>0</v>
      </c>
      <c r="AA1485" s="16" t="str">
        <f t="shared" si="755"/>
        <v>UprStage</v>
      </c>
      <c r="AC1485" s="3">
        <f t="shared" si="756"/>
        <v>2.3982428571428556</v>
      </c>
      <c r="AD1485" s="3">
        <f t="shared" si="757"/>
        <v>19.801588161411491</v>
      </c>
      <c r="AE1485" s="3">
        <f t="shared" si="758"/>
        <v>2.4246571428571926</v>
      </c>
      <c r="AF1485" s="3">
        <f t="shared" si="760"/>
        <v>11.455876646353975</v>
      </c>
      <c r="AH1485" s="28">
        <f t="shared" si="761"/>
        <v>0.26300000000000001</v>
      </c>
      <c r="AI1485" s="28">
        <f t="shared" si="762"/>
        <v>2.5446900494077322E-4</v>
      </c>
      <c r="AJ1485" s="40">
        <f t="shared" si="759"/>
        <v>1.1455876646353974E-2</v>
      </c>
      <c r="AK1485" s="28"/>
      <c r="AM1485" s="14">
        <f>Rho_Coef0+Rho_Coef1*Solution!I1485+Rho_Coef2*Solution!I1485^2</f>
        <v>0.95233339143455809</v>
      </c>
      <c r="AO1485" s="3" t="str">
        <f t="shared" si="749"/>
        <v xml:space="preserve"> </v>
      </c>
      <c r="AP1485" s="3" t="str">
        <f t="shared" si="750"/>
        <v xml:space="preserve"> </v>
      </c>
      <c r="AQ1485" s="3" t="str">
        <f t="shared" si="751"/>
        <v xml:space="preserve"> </v>
      </c>
      <c r="AR1485" s="3" t="str">
        <f t="shared" si="752"/>
        <v xml:space="preserve"> </v>
      </c>
    </row>
    <row r="1486" spans="1:44">
      <c r="A1486" s="3">
        <f t="shared" si="753"/>
        <v>14.829999999999728</v>
      </c>
      <c r="B1486" s="3">
        <f t="shared" si="733"/>
        <v>0</v>
      </c>
      <c r="C1486" s="3">
        <f t="shared" si="734"/>
        <v>4.8229000000000486</v>
      </c>
      <c r="D1486" s="14">
        <f t="shared" si="754"/>
        <v>3.4156746617984443E-2</v>
      </c>
      <c r="E1486" s="14">
        <f t="shared" si="735"/>
        <v>-0.1123437727139672</v>
      </c>
      <c r="F1486" s="14">
        <f t="shared" si="736"/>
        <v>-7.8187026095982756E-2</v>
      </c>
      <c r="G1486" s="3">
        <f t="shared" si="748"/>
        <v>-6.8250583093409176</v>
      </c>
      <c r="H1486" s="3">
        <f t="shared" si="737"/>
        <v>-28.989465926976838</v>
      </c>
      <c r="I1486" s="3">
        <f t="shared" si="738"/>
        <v>505.73178918472644</v>
      </c>
      <c r="P1486" s="3" t="str">
        <f t="shared" si="763"/>
        <v xml:space="preserve"> </v>
      </c>
      <c r="Q1486" s="3" t="str">
        <f t="shared" si="739"/>
        <v xml:space="preserve"> </v>
      </c>
      <c r="R1486" s="3" t="str">
        <f t="shared" si="740"/>
        <v xml:space="preserve"> </v>
      </c>
      <c r="S1486" s="3" t="str">
        <f t="shared" si="741"/>
        <v xml:space="preserve"> </v>
      </c>
      <c r="T1486" s="3" t="str">
        <f t="shared" si="742"/>
        <v xml:space="preserve"> </v>
      </c>
      <c r="U1486" s="3" t="str">
        <f t="shared" si="743"/>
        <v xml:space="preserve"> </v>
      </c>
      <c r="V1486" s="3" t="str">
        <f t="shared" si="744"/>
        <v xml:space="preserve"> </v>
      </c>
      <c r="W1486" s="3" t="str">
        <f t="shared" si="745"/>
        <v xml:space="preserve"> </v>
      </c>
      <c r="X1486" s="3" t="str">
        <f t="shared" si="746"/>
        <v xml:space="preserve"> </v>
      </c>
      <c r="Y1486" s="3">
        <f t="shared" si="747"/>
        <v>0</v>
      </c>
      <c r="AA1486" s="16" t="str">
        <f t="shared" si="755"/>
        <v>UprStage</v>
      </c>
      <c r="AC1486" s="3">
        <f t="shared" si="756"/>
        <v>2.3982428571428556</v>
      </c>
      <c r="AD1486" s="3">
        <f t="shared" si="757"/>
        <v>19.801588161411491</v>
      </c>
      <c r="AE1486" s="3">
        <f t="shared" si="758"/>
        <v>2.4246571428571926</v>
      </c>
      <c r="AF1486" s="3">
        <f t="shared" si="760"/>
        <v>11.455876646353975</v>
      </c>
      <c r="AH1486" s="28">
        <f t="shared" si="761"/>
        <v>0.26300000000000001</v>
      </c>
      <c r="AI1486" s="28">
        <f t="shared" si="762"/>
        <v>2.5446900494077322E-4</v>
      </c>
      <c r="AJ1486" s="40">
        <f t="shared" si="759"/>
        <v>1.1455876646353974E-2</v>
      </c>
      <c r="AK1486" s="28"/>
      <c r="AM1486" s="14">
        <f>Rho_Coef0+Rho_Coef1*Solution!I1486+Rho_Coef2*Solution!I1486^2</f>
        <v>0.95236017498610104</v>
      </c>
      <c r="AO1486" s="3" t="str">
        <f t="shared" si="749"/>
        <v xml:space="preserve"> </v>
      </c>
      <c r="AP1486" s="3" t="str">
        <f t="shared" si="750"/>
        <v xml:space="preserve"> </v>
      </c>
      <c r="AQ1486" s="3" t="str">
        <f t="shared" si="751"/>
        <v xml:space="preserve"> </v>
      </c>
      <c r="AR1486" s="3" t="str">
        <f t="shared" si="752"/>
        <v xml:space="preserve"> </v>
      </c>
    </row>
    <row r="1487" spans="1:44">
      <c r="A1487" s="3">
        <f t="shared" si="753"/>
        <v>14.839999999999728</v>
      </c>
      <c r="B1487" s="3">
        <f t="shared" si="733"/>
        <v>0</v>
      </c>
      <c r="C1487" s="3">
        <f t="shared" si="734"/>
        <v>4.8229000000000486</v>
      </c>
      <c r="D1487" s="14">
        <f t="shared" si="754"/>
        <v>3.4318733168539832E-2</v>
      </c>
      <c r="E1487" s="14">
        <f t="shared" si="735"/>
        <v>-0.1123437727139672</v>
      </c>
      <c r="F1487" s="14">
        <f t="shared" si="736"/>
        <v>-7.802503954542736E-2</v>
      </c>
      <c r="G1487" s="3">
        <f t="shared" si="748"/>
        <v>-6.8109182696428689</v>
      </c>
      <c r="H1487" s="3">
        <f t="shared" si="737"/>
        <v>-29.057716510070247</v>
      </c>
      <c r="I1487" s="3">
        <f t="shared" si="738"/>
        <v>505.44155397954319</v>
      </c>
      <c r="P1487" s="3" t="str">
        <f t="shared" si="763"/>
        <v xml:space="preserve"> </v>
      </c>
      <c r="Q1487" s="3" t="str">
        <f t="shared" si="739"/>
        <v xml:space="preserve"> </v>
      </c>
      <c r="R1487" s="3" t="str">
        <f t="shared" si="740"/>
        <v xml:space="preserve"> </v>
      </c>
      <c r="S1487" s="3" t="str">
        <f t="shared" si="741"/>
        <v xml:space="preserve"> </v>
      </c>
      <c r="T1487" s="3" t="str">
        <f t="shared" si="742"/>
        <v xml:space="preserve"> </v>
      </c>
      <c r="U1487" s="3" t="str">
        <f t="shared" si="743"/>
        <v xml:space="preserve"> </v>
      </c>
      <c r="V1487" s="3" t="str">
        <f t="shared" si="744"/>
        <v xml:space="preserve"> </v>
      </c>
      <c r="W1487" s="3" t="str">
        <f t="shared" si="745"/>
        <v xml:space="preserve"> </v>
      </c>
      <c r="X1487" s="3" t="str">
        <f t="shared" si="746"/>
        <v xml:space="preserve"> </v>
      </c>
      <c r="Y1487" s="3">
        <f t="shared" si="747"/>
        <v>0</v>
      </c>
      <c r="AA1487" s="16" t="str">
        <f t="shared" si="755"/>
        <v>UprStage</v>
      </c>
      <c r="AC1487" s="3">
        <f t="shared" si="756"/>
        <v>2.3982428571428556</v>
      </c>
      <c r="AD1487" s="3">
        <f t="shared" si="757"/>
        <v>19.801588161411491</v>
      </c>
      <c r="AE1487" s="3">
        <f t="shared" si="758"/>
        <v>2.4246571428571926</v>
      </c>
      <c r="AF1487" s="3">
        <f t="shared" si="760"/>
        <v>11.455876646353975</v>
      </c>
      <c r="AH1487" s="28">
        <f t="shared" si="761"/>
        <v>0.26300000000000001</v>
      </c>
      <c r="AI1487" s="28">
        <f t="shared" si="762"/>
        <v>2.5446900494077322E-4</v>
      </c>
      <c r="AJ1487" s="40">
        <f t="shared" si="759"/>
        <v>1.1455876646353974E-2</v>
      </c>
      <c r="AK1487" s="28"/>
      <c r="AM1487" s="14">
        <f>Rho_Coef0+Rho_Coef1*Solution!I1487+Rho_Coef2*Solution!I1487^2</f>
        <v>0.95238702230726191</v>
      </c>
      <c r="AO1487" s="3" t="str">
        <f t="shared" si="749"/>
        <v xml:space="preserve"> </v>
      </c>
      <c r="AP1487" s="3" t="str">
        <f t="shared" si="750"/>
        <v xml:space="preserve"> </v>
      </c>
      <c r="AQ1487" s="3" t="str">
        <f t="shared" si="751"/>
        <v xml:space="preserve"> </v>
      </c>
      <c r="AR1487" s="3" t="str">
        <f t="shared" si="752"/>
        <v xml:space="preserve"> </v>
      </c>
    </row>
    <row r="1488" spans="1:44">
      <c r="A1488" s="3">
        <f t="shared" si="753"/>
        <v>14.849999999999728</v>
      </c>
      <c r="B1488" s="3">
        <f t="shared" si="733"/>
        <v>0</v>
      </c>
      <c r="C1488" s="3">
        <f t="shared" si="734"/>
        <v>4.8229000000000486</v>
      </c>
      <c r="D1488" s="14">
        <f t="shared" si="754"/>
        <v>3.4480774960925137E-2</v>
      </c>
      <c r="E1488" s="14">
        <f t="shared" si="735"/>
        <v>-0.1123437727139672</v>
      </c>
      <c r="F1488" s="14">
        <f t="shared" si="736"/>
        <v>-7.7862997753042062E-2</v>
      </c>
      <c r="G1488" s="3">
        <f t="shared" si="748"/>
        <v>-6.79677340780579</v>
      </c>
      <c r="H1488" s="3">
        <f t="shared" si="737"/>
        <v>-29.125825692766675</v>
      </c>
      <c r="I1488" s="3">
        <f t="shared" si="738"/>
        <v>505.15063697577204</v>
      </c>
      <c r="P1488" s="3" t="str">
        <f t="shared" si="763"/>
        <v xml:space="preserve"> </v>
      </c>
      <c r="Q1488" s="3" t="str">
        <f t="shared" si="739"/>
        <v xml:space="preserve"> </v>
      </c>
      <c r="R1488" s="3" t="str">
        <f t="shared" si="740"/>
        <v xml:space="preserve"> </v>
      </c>
      <c r="S1488" s="3" t="str">
        <f t="shared" si="741"/>
        <v xml:space="preserve"> </v>
      </c>
      <c r="T1488" s="3" t="str">
        <f t="shared" si="742"/>
        <v xml:space="preserve"> </v>
      </c>
      <c r="U1488" s="3" t="str">
        <f t="shared" si="743"/>
        <v xml:space="preserve"> </v>
      </c>
      <c r="V1488" s="3" t="str">
        <f t="shared" si="744"/>
        <v xml:space="preserve"> </v>
      </c>
      <c r="W1488" s="3" t="str">
        <f t="shared" si="745"/>
        <v xml:space="preserve"> </v>
      </c>
      <c r="X1488" s="3" t="str">
        <f t="shared" si="746"/>
        <v xml:space="preserve"> </v>
      </c>
      <c r="Y1488" s="3">
        <f t="shared" si="747"/>
        <v>0</v>
      </c>
      <c r="AA1488" s="16" t="str">
        <f t="shared" si="755"/>
        <v>UprStage</v>
      </c>
      <c r="AC1488" s="3">
        <f t="shared" si="756"/>
        <v>2.3982428571428556</v>
      </c>
      <c r="AD1488" s="3">
        <f t="shared" si="757"/>
        <v>19.801588161411491</v>
      </c>
      <c r="AE1488" s="3">
        <f t="shared" si="758"/>
        <v>2.4246571428571926</v>
      </c>
      <c r="AF1488" s="3">
        <f t="shared" si="760"/>
        <v>11.455876646353975</v>
      </c>
      <c r="AH1488" s="28">
        <f t="shared" si="761"/>
        <v>0.26300000000000001</v>
      </c>
      <c r="AI1488" s="28">
        <f t="shared" si="762"/>
        <v>2.5446900494077322E-4</v>
      </c>
      <c r="AJ1488" s="40">
        <f t="shared" si="759"/>
        <v>1.1455876646353974E-2</v>
      </c>
      <c r="AK1488" s="28"/>
      <c r="AM1488" s="14">
        <f>Rho_Coef0+Rho_Coef1*Solution!I1488+Rho_Coef2*Solution!I1488^2</f>
        <v>0.95241393327131041</v>
      </c>
      <c r="AO1488" s="3" t="str">
        <f t="shared" si="749"/>
        <v xml:space="preserve"> </v>
      </c>
      <c r="AP1488" s="3" t="str">
        <f t="shared" si="750"/>
        <v xml:space="preserve"> </v>
      </c>
      <c r="AQ1488" s="3" t="str">
        <f t="shared" si="751"/>
        <v xml:space="preserve"> </v>
      </c>
      <c r="AR1488" s="3" t="str">
        <f t="shared" si="752"/>
        <v xml:space="preserve"> </v>
      </c>
    </row>
    <row r="1489" spans="1:44">
      <c r="A1489" s="3">
        <f t="shared" si="753"/>
        <v>14.859999999999728</v>
      </c>
      <c r="B1489" s="3">
        <f t="shared" si="733"/>
        <v>0</v>
      </c>
      <c r="C1489" s="3">
        <f t="shared" si="734"/>
        <v>4.8229000000000486</v>
      </c>
      <c r="D1489" s="14">
        <f t="shared" si="754"/>
        <v>3.4642869563383513E-2</v>
      </c>
      <c r="E1489" s="14">
        <f t="shared" si="735"/>
        <v>-0.1123437727139672</v>
      </c>
      <c r="F1489" s="14">
        <f t="shared" si="736"/>
        <v>-7.7700903150583686E-2</v>
      </c>
      <c r="G1489" s="3">
        <f t="shared" si="748"/>
        <v>-6.7826239361012419</v>
      </c>
      <c r="H1489" s="3">
        <f t="shared" si="737"/>
        <v>-29.193793426844731</v>
      </c>
      <c r="I1489" s="3">
        <f t="shared" si="738"/>
        <v>504.85903958764754</v>
      </c>
      <c r="P1489" s="3" t="str">
        <f t="shared" si="763"/>
        <v xml:space="preserve"> </v>
      </c>
      <c r="Q1489" s="3" t="str">
        <f t="shared" si="739"/>
        <v xml:space="preserve"> </v>
      </c>
      <c r="R1489" s="3" t="str">
        <f t="shared" si="740"/>
        <v xml:space="preserve"> </v>
      </c>
      <c r="S1489" s="3" t="str">
        <f t="shared" si="741"/>
        <v xml:space="preserve"> </v>
      </c>
      <c r="T1489" s="3" t="str">
        <f t="shared" si="742"/>
        <v xml:space="preserve"> </v>
      </c>
      <c r="U1489" s="3" t="str">
        <f t="shared" si="743"/>
        <v xml:space="preserve"> </v>
      </c>
      <c r="V1489" s="3" t="str">
        <f t="shared" si="744"/>
        <v xml:space="preserve"> </v>
      </c>
      <c r="W1489" s="3" t="str">
        <f t="shared" si="745"/>
        <v xml:space="preserve"> </v>
      </c>
      <c r="X1489" s="3" t="str">
        <f t="shared" si="746"/>
        <v xml:space="preserve"> </v>
      </c>
      <c r="Y1489" s="3">
        <f t="shared" si="747"/>
        <v>0</v>
      </c>
      <c r="AA1489" s="16" t="str">
        <f t="shared" si="755"/>
        <v>UprStage</v>
      </c>
      <c r="AC1489" s="3">
        <f t="shared" si="756"/>
        <v>2.3982428571428556</v>
      </c>
      <c r="AD1489" s="3">
        <f t="shared" si="757"/>
        <v>19.801588161411491</v>
      </c>
      <c r="AE1489" s="3">
        <f t="shared" si="758"/>
        <v>2.4246571428571926</v>
      </c>
      <c r="AF1489" s="3">
        <f t="shared" si="760"/>
        <v>11.455876646353975</v>
      </c>
      <c r="AH1489" s="28">
        <f t="shared" si="761"/>
        <v>0.26300000000000001</v>
      </c>
      <c r="AI1489" s="28">
        <f t="shared" si="762"/>
        <v>2.5446900494077322E-4</v>
      </c>
      <c r="AJ1489" s="40">
        <f t="shared" si="759"/>
        <v>1.1455876646353974E-2</v>
      </c>
      <c r="AK1489" s="28"/>
      <c r="AM1489" s="14">
        <f>Rho_Coef0+Rho_Coef1*Solution!I1489+Rho_Coef2*Solution!I1489^2</f>
        <v>0.95244090775146883</v>
      </c>
      <c r="AO1489" s="3" t="str">
        <f t="shared" si="749"/>
        <v xml:space="preserve"> </v>
      </c>
      <c r="AP1489" s="3" t="str">
        <f t="shared" si="750"/>
        <v xml:space="preserve"> </v>
      </c>
      <c r="AQ1489" s="3" t="str">
        <f t="shared" si="751"/>
        <v xml:space="preserve"> </v>
      </c>
      <c r="AR1489" s="3" t="str">
        <f t="shared" si="752"/>
        <v xml:space="preserve"> </v>
      </c>
    </row>
    <row r="1490" spans="1:44">
      <c r="A1490" s="3">
        <f t="shared" si="753"/>
        <v>14.869999999999727</v>
      </c>
      <c r="B1490" s="3">
        <f t="shared" si="733"/>
        <v>0</v>
      </c>
      <c r="C1490" s="3">
        <f t="shared" si="734"/>
        <v>4.8229000000000486</v>
      </c>
      <c r="D1490" s="14">
        <f t="shared" si="754"/>
        <v>3.4805014552671619E-2</v>
      </c>
      <c r="E1490" s="14">
        <f t="shared" si="735"/>
        <v>-0.1123437727139672</v>
      </c>
      <c r="F1490" s="14">
        <f t="shared" si="736"/>
        <v>-7.7538758161295573E-2</v>
      </c>
      <c r="G1490" s="3">
        <f t="shared" si="748"/>
        <v>-6.7684700660576329</v>
      </c>
      <c r="H1490" s="3">
        <f t="shared" si="737"/>
        <v>-29.261619666205743</v>
      </c>
      <c r="I1490" s="3">
        <f t="shared" si="738"/>
        <v>504.56676322987579</v>
      </c>
      <c r="P1490" s="3" t="str">
        <f t="shared" si="763"/>
        <v xml:space="preserve"> </v>
      </c>
      <c r="Q1490" s="3" t="str">
        <f t="shared" si="739"/>
        <v xml:space="preserve"> </v>
      </c>
      <c r="R1490" s="3" t="str">
        <f t="shared" si="740"/>
        <v xml:space="preserve"> </v>
      </c>
      <c r="S1490" s="3" t="str">
        <f t="shared" si="741"/>
        <v xml:space="preserve"> </v>
      </c>
      <c r="T1490" s="3" t="str">
        <f t="shared" si="742"/>
        <v xml:space="preserve"> </v>
      </c>
      <c r="U1490" s="3" t="str">
        <f t="shared" si="743"/>
        <v xml:space="preserve"> </v>
      </c>
      <c r="V1490" s="3" t="str">
        <f t="shared" si="744"/>
        <v xml:space="preserve"> </v>
      </c>
      <c r="W1490" s="3" t="str">
        <f t="shared" si="745"/>
        <v xml:space="preserve"> </v>
      </c>
      <c r="X1490" s="3" t="str">
        <f t="shared" si="746"/>
        <v xml:space="preserve"> </v>
      </c>
      <c r="Y1490" s="3">
        <f t="shared" si="747"/>
        <v>0</v>
      </c>
      <c r="AA1490" s="16" t="str">
        <f t="shared" si="755"/>
        <v>UprStage</v>
      </c>
      <c r="AC1490" s="3">
        <f t="shared" si="756"/>
        <v>2.3982428571428556</v>
      </c>
      <c r="AD1490" s="3">
        <f t="shared" si="757"/>
        <v>19.801588161411491</v>
      </c>
      <c r="AE1490" s="3">
        <f t="shared" si="758"/>
        <v>2.4246571428571926</v>
      </c>
      <c r="AF1490" s="3">
        <f t="shared" si="760"/>
        <v>11.455876646353975</v>
      </c>
      <c r="AH1490" s="28">
        <f t="shared" si="761"/>
        <v>0.26300000000000001</v>
      </c>
      <c r="AI1490" s="28">
        <f t="shared" si="762"/>
        <v>2.5446900494077322E-4</v>
      </c>
      <c r="AJ1490" s="40">
        <f t="shared" si="759"/>
        <v>1.1455876646353974E-2</v>
      </c>
      <c r="AK1490" s="28"/>
      <c r="AM1490" s="14">
        <f>Rho_Coef0+Rho_Coef1*Solution!I1490+Rho_Coef2*Solution!I1490^2</f>
        <v>0.95246794562091408</v>
      </c>
      <c r="AO1490" s="3" t="str">
        <f t="shared" si="749"/>
        <v xml:space="preserve"> </v>
      </c>
      <c r="AP1490" s="3" t="str">
        <f t="shared" si="750"/>
        <v xml:space="preserve"> </v>
      </c>
      <c r="AQ1490" s="3" t="str">
        <f t="shared" si="751"/>
        <v xml:space="preserve"> </v>
      </c>
      <c r="AR1490" s="3" t="str">
        <f t="shared" si="752"/>
        <v xml:space="preserve"> </v>
      </c>
    </row>
    <row r="1491" spans="1:44">
      <c r="A1491" s="3">
        <f t="shared" si="753"/>
        <v>14.879999999999727</v>
      </c>
      <c r="B1491" s="3">
        <f t="shared" si="733"/>
        <v>0</v>
      </c>
      <c r="C1491" s="3">
        <f t="shared" si="734"/>
        <v>4.8229000000000486</v>
      </c>
      <c r="D1491" s="14">
        <f t="shared" si="754"/>
        <v>3.4967207514105543E-2</v>
      </c>
      <c r="E1491" s="14">
        <f t="shared" si="735"/>
        <v>-0.1123437727139672</v>
      </c>
      <c r="F1491" s="14">
        <f t="shared" si="736"/>
        <v>-7.7376565199861663E-2</v>
      </c>
      <c r="G1491" s="3">
        <f t="shared" si="748"/>
        <v>-6.7543120084562069</v>
      </c>
      <c r="H1491" s="3">
        <f t="shared" si="737"/>
        <v>-29.329304366866317</v>
      </c>
      <c r="I1491" s="3">
        <f t="shared" si="738"/>
        <v>504.27380931761331</v>
      </c>
      <c r="P1491" s="3" t="str">
        <f t="shared" si="763"/>
        <v xml:space="preserve"> </v>
      </c>
      <c r="Q1491" s="3" t="str">
        <f t="shared" si="739"/>
        <v xml:space="preserve"> </v>
      </c>
      <c r="R1491" s="3" t="str">
        <f t="shared" si="740"/>
        <v xml:space="preserve"> </v>
      </c>
      <c r="S1491" s="3" t="str">
        <f t="shared" si="741"/>
        <v xml:space="preserve"> </v>
      </c>
      <c r="T1491" s="3" t="str">
        <f t="shared" si="742"/>
        <v xml:space="preserve"> </v>
      </c>
      <c r="U1491" s="3" t="str">
        <f t="shared" si="743"/>
        <v xml:space="preserve"> </v>
      </c>
      <c r="V1491" s="3" t="str">
        <f t="shared" si="744"/>
        <v xml:space="preserve"> </v>
      </c>
      <c r="W1491" s="3" t="str">
        <f t="shared" si="745"/>
        <v xml:space="preserve"> </v>
      </c>
      <c r="X1491" s="3" t="str">
        <f t="shared" si="746"/>
        <v xml:space="preserve"> </v>
      </c>
      <c r="Y1491" s="3">
        <f t="shared" si="747"/>
        <v>0</v>
      </c>
      <c r="AA1491" s="16" t="str">
        <f t="shared" si="755"/>
        <v>UprStage</v>
      </c>
      <c r="AC1491" s="3">
        <f t="shared" si="756"/>
        <v>2.3982428571428556</v>
      </c>
      <c r="AD1491" s="3">
        <f t="shared" si="757"/>
        <v>19.801588161411491</v>
      </c>
      <c r="AE1491" s="3">
        <f t="shared" si="758"/>
        <v>2.4246571428571926</v>
      </c>
      <c r="AF1491" s="3">
        <f t="shared" si="760"/>
        <v>11.455876646353975</v>
      </c>
      <c r="AH1491" s="28">
        <f t="shared" si="761"/>
        <v>0.26300000000000001</v>
      </c>
      <c r="AI1491" s="28">
        <f t="shared" si="762"/>
        <v>2.5446900494077322E-4</v>
      </c>
      <c r="AJ1491" s="40">
        <f t="shared" si="759"/>
        <v>1.1455876646353974E-2</v>
      </c>
      <c r="AK1491" s="28"/>
      <c r="AM1491" s="14">
        <f>Rho_Coef0+Rho_Coef1*Solution!I1491+Rho_Coef2*Solution!I1491^2</f>
        <v>0.95249504675277985</v>
      </c>
      <c r="AO1491" s="3" t="str">
        <f t="shared" si="749"/>
        <v xml:space="preserve"> </v>
      </c>
      <c r="AP1491" s="3" t="str">
        <f t="shared" si="750"/>
        <v xml:space="preserve"> </v>
      </c>
      <c r="AQ1491" s="3" t="str">
        <f t="shared" si="751"/>
        <v xml:space="preserve"> </v>
      </c>
      <c r="AR1491" s="3" t="str">
        <f t="shared" si="752"/>
        <v xml:space="preserve"> </v>
      </c>
    </row>
    <row r="1492" spans="1:44">
      <c r="A1492" s="3">
        <f t="shared" si="753"/>
        <v>14.889999999999727</v>
      </c>
      <c r="B1492" s="3">
        <f t="shared" si="733"/>
        <v>0</v>
      </c>
      <c r="C1492" s="3">
        <f t="shared" si="734"/>
        <v>4.8229000000000486</v>
      </c>
      <c r="D1492" s="14">
        <f t="shared" si="754"/>
        <v>3.5129446041605852E-2</v>
      </c>
      <c r="E1492" s="14">
        <f t="shared" si="735"/>
        <v>-0.1123437727139672</v>
      </c>
      <c r="F1492" s="14">
        <f t="shared" si="736"/>
        <v>-7.7214326672361347E-2</v>
      </c>
      <c r="G1492" s="3">
        <f t="shared" si="748"/>
        <v>-6.7401499733271057</v>
      </c>
      <c r="H1492" s="3">
        <f t="shared" si="737"/>
        <v>-29.396847486950879</v>
      </c>
      <c r="I1492" s="3">
        <f t="shared" si="738"/>
        <v>503.98017926644599</v>
      </c>
      <c r="P1492" s="3" t="str">
        <f t="shared" si="763"/>
        <v xml:space="preserve"> </v>
      </c>
      <c r="Q1492" s="3" t="str">
        <f t="shared" si="739"/>
        <v xml:space="preserve"> </v>
      </c>
      <c r="R1492" s="3" t="str">
        <f t="shared" si="740"/>
        <v xml:space="preserve"> </v>
      </c>
      <c r="S1492" s="3" t="str">
        <f t="shared" si="741"/>
        <v xml:space="preserve"> </v>
      </c>
      <c r="T1492" s="3" t="str">
        <f t="shared" si="742"/>
        <v xml:space="preserve"> </v>
      </c>
      <c r="U1492" s="3" t="str">
        <f t="shared" si="743"/>
        <v xml:space="preserve"> </v>
      </c>
      <c r="V1492" s="3" t="str">
        <f t="shared" si="744"/>
        <v xml:space="preserve"> </v>
      </c>
      <c r="W1492" s="3" t="str">
        <f t="shared" si="745"/>
        <v xml:space="preserve"> </v>
      </c>
      <c r="X1492" s="3" t="str">
        <f t="shared" si="746"/>
        <v xml:space="preserve"> </v>
      </c>
      <c r="Y1492" s="3">
        <f t="shared" si="747"/>
        <v>0</v>
      </c>
      <c r="AA1492" s="16" t="str">
        <f t="shared" si="755"/>
        <v>UprStage</v>
      </c>
      <c r="AC1492" s="3">
        <f t="shared" si="756"/>
        <v>2.3982428571428556</v>
      </c>
      <c r="AD1492" s="3">
        <f t="shared" si="757"/>
        <v>19.801588161411491</v>
      </c>
      <c r="AE1492" s="3">
        <f t="shared" si="758"/>
        <v>2.4246571428571926</v>
      </c>
      <c r="AF1492" s="3">
        <f t="shared" si="760"/>
        <v>11.455876646353975</v>
      </c>
      <c r="AH1492" s="28">
        <f t="shared" si="761"/>
        <v>0.26300000000000001</v>
      </c>
      <c r="AI1492" s="28">
        <f t="shared" si="762"/>
        <v>2.5446900494077322E-4</v>
      </c>
      <c r="AJ1492" s="40">
        <f t="shared" si="759"/>
        <v>1.1455876646353974E-2</v>
      </c>
      <c r="AK1492" s="28"/>
      <c r="AM1492" s="14">
        <f>Rho_Coef0+Rho_Coef1*Solution!I1492+Rho_Coef2*Solution!I1492^2</f>
        <v>0.95252221102015788</v>
      </c>
      <c r="AO1492" s="3" t="str">
        <f t="shared" si="749"/>
        <v xml:space="preserve"> </v>
      </c>
      <c r="AP1492" s="3" t="str">
        <f t="shared" si="750"/>
        <v xml:space="preserve"> </v>
      </c>
      <c r="AQ1492" s="3" t="str">
        <f t="shared" si="751"/>
        <v xml:space="preserve"> </v>
      </c>
      <c r="AR1492" s="3" t="str">
        <f t="shared" si="752"/>
        <v xml:space="preserve"> </v>
      </c>
    </row>
    <row r="1493" spans="1:44">
      <c r="A1493" s="3">
        <f t="shared" si="753"/>
        <v>14.899999999999727</v>
      </c>
      <c r="B1493" s="3">
        <f t="shared" si="733"/>
        <v>0</v>
      </c>
      <c r="C1493" s="3">
        <f t="shared" si="734"/>
        <v>4.8229000000000486</v>
      </c>
      <c r="D1493" s="14">
        <f t="shared" si="754"/>
        <v>3.5291727737742085E-2</v>
      </c>
      <c r="E1493" s="14">
        <f t="shared" si="735"/>
        <v>-0.1123437727139672</v>
      </c>
      <c r="F1493" s="14">
        <f t="shared" si="736"/>
        <v>-7.7052044976225115E-2</v>
      </c>
      <c r="G1493" s="3">
        <f t="shared" si="748"/>
        <v>-6.7259841699454945</v>
      </c>
      <c r="H1493" s="3">
        <f t="shared" si="737"/>
        <v>-29.464248986684151</v>
      </c>
      <c r="I1493" s="3">
        <f t="shared" si="738"/>
        <v>503.68587449236799</v>
      </c>
      <c r="P1493" s="3" t="str">
        <f t="shared" si="763"/>
        <v xml:space="preserve"> </v>
      </c>
      <c r="Q1493" s="3" t="str">
        <f t="shared" si="739"/>
        <v xml:space="preserve"> </v>
      </c>
      <c r="R1493" s="3" t="str">
        <f t="shared" si="740"/>
        <v xml:space="preserve"> </v>
      </c>
      <c r="S1493" s="3" t="str">
        <f t="shared" si="741"/>
        <v xml:space="preserve"> </v>
      </c>
      <c r="T1493" s="3" t="str">
        <f t="shared" si="742"/>
        <v xml:space="preserve"> </v>
      </c>
      <c r="U1493" s="3" t="str">
        <f t="shared" si="743"/>
        <v xml:space="preserve"> </v>
      </c>
      <c r="V1493" s="3" t="str">
        <f t="shared" si="744"/>
        <v xml:space="preserve"> </v>
      </c>
      <c r="W1493" s="3" t="str">
        <f t="shared" si="745"/>
        <v xml:space="preserve"> </v>
      </c>
      <c r="X1493" s="3" t="str">
        <f t="shared" si="746"/>
        <v xml:space="preserve"> </v>
      </c>
      <c r="Y1493" s="3">
        <f t="shared" si="747"/>
        <v>0</v>
      </c>
      <c r="AA1493" s="16" t="str">
        <f t="shared" si="755"/>
        <v>UprStage</v>
      </c>
      <c r="AC1493" s="3">
        <f t="shared" si="756"/>
        <v>2.3982428571428556</v>
      </c>
      <c r="AD1493" s="3">
        <f t="shared" si="757"/>
        <v>19.801588161411491</v>
      </c>
      <c r="AE1493" s="3">
        <f t="shared" si="758"/>
        <v>2.4246571428571926</v>
      </c>
      <c r="AF1493" s="3">
        <f t="shared" si="760"/>
        <v>11.455876646353975</v>
      </c>
      <c r="AH1493" s="28">
        <f t="shared" si="761"/>
        <v>0.26300000000000001</v>
      </c>
      <c r="AI1493" s="28">
        <f t="shared" si="762"/>
        <v>2.5446900494077322E-4</v>
      </c>
      <c r="AJ1493" s="40">
        <f t="shared" si="759"/>
        <v>1.1455876646353974E-2</v>
      </c>
      <c r="AK1493" s="28"/>
      <c r="AM1493" s="14">
        <f>Rho_Coef0+Rho_Coef1*Solution!I1493+Rho_Coef2*Solution!I1493^2</f>
        <v>0.9525494382961005</v>
      </c>
      <c r="AO1493" s="3" t="str">
        <f t="shared" si="749"/>
        <v xml:space="preserve"> </v>
      </c>
      <c r="AP1493" s="3" t="str">
        <f t="shared" si="750"/>
        <v xml:space="preserve"> </v>
      </c>
      <c r="AQ1493" s="3" t="str">
        <f t="shared" si="751"/>
        <v xml:space="preserve"> </v>
      </c>
      <c r="AR1493" s="3" t="str">
        <f t="shared" si="752"/>
        <v xml:space="preserve"> </v>
      </c>
    </row>
    <row r="1494" spans="1:44">
      <c r="A1494" s="3">
        <f t="shared" si="753"/>
        <v>14.909999999999727</v>
      </c>
      <c r="B1494" s="3">
        <f t="shared" si="733"/>
        <v>0</v>
      </c>
      <c r="C1494" s="3">
        <f t="shared" si="734"/>
        <v>4.8229000000000486</v>
      </c>
      <c r="D1494" s="14">
        <f t="shared" si="754"/>
        <v>3.5454050213776553E-2</v>
      </c>
      <c r="E1494" s="14">
        <f t="shared" si="735"/>
        <v>-0.1123437727139672</v>
      </c>
      <c r="F1494" s="14">
        <f t="shared" si="736"/>
        <v>-7.6889722500190646E-2</v>
      </c>
      <c r="G1494" s="3">
        <f t="shared" si="748"/>
        <v>-6.7118148068277339</v>
      </c>
      <c r="H1494" s="3">
        <f t="shared" si="737"/>
        <v>-29.531508828383604</v>
      </c>
      <c r="I1494" s="3">
        <f t="shared" si="738"/>
        <v>503.39089641176082</v>
      </c>
      <c r="P1494" s="3" t="str">
        <f t="shared" si="763"/>
        <v xml:space="preserve"> </v>
      </c>
      <c r="Q1494" s="3" t="str">
        <f t="shared" si="739"/>
        <v xml:space="preserve"> </v>
      </c>
      <c r="R1494" s="3" t="str">
        <f t="shared" si="740"/>
        <v xml:space="preserve"> </v>
      </c>
      <c r="S1494" s="3" t="str">
        <f t="shared" si="741"/>
        <v xml:space="preserve"> </v>
      </c>
      <c r="T1494" s="3" t="str">
        <f t="shared" si="742"/>
        <v xml:space="preserve"> </v>
      </c>
      <c r="U1494" s="3" t="str">
        <f t="shared" si="743"/>
        <v xml:space="preserve"> </v>
      </c>
      <c r="V1494" s="3" t="str">
        <f t="shared" si="744"/>
        <v xml:space="preserve"> </v>
      </c>
      <c r="W1494" s="3" t="str">
        <f t="shared" si="745"/>
        <v xml:space="preserve"> </v>
      </c>
      <c r="X1494" s="3" t="str">
        <f t="shared" si="746"/>
        <v xml:space="preserve"> </v>
      </c>
      <c r="Y1494" s="3">
        <f t="shared" si="747"/>
        <v>0</v>
      </c>
      <c r="AA1494" s="16" t="str">
        <f t="shared" si="755"/>
        <v>UprStage</v>
      </c>
      <c r="AC1494" s="3">
        <f t="shared" si="756"/>
        <v>2.3982428571428556</v>
      </c>
      <c r="AD1494" s="3">
        <f t="shared" si="757"/>
        <v>19.801588161411491</v>
      </c>
      <c r="AE1494" s="3">
        <f t="shared" si="758"/>
        <v>2.4246571428571926</v>
      </c>
      <c r="AF1494" s="3">
        <f t="shared" si="760"/>
        <v>11.455876646353975</v>
      </c>
      <c r="AH1494" s="28">
        <f t="shared" si="761"/>
        <v>0.26300000000000001</v>
      </c>
      <c r="AI1494" s="28">
        <f t="shared" si="762"/>
        <v>2.5446900494077322E-4</v>
      </c>
      <c r="AJ1494" s="40">
        <f t="shared" si="759"/>
        <v>1.1455876646353974E-2</v>
      </c>
      <c r="AK1494" s="28"/>
      <c r="AM1494" s="14">
        <f>Rho_Coef0+Rho_Coef1*Solution!I1494+Rho_Coef2*Solution!I1494^2</f>
        <v>0.95257672845362185</v>
      </c>
      <c r="AO1494" s="3" t="str">
        <f t="shared" si="749"/>
        <v xml:space="preserve"> </v>
      </c>
      <c r="AP1494" s="3" t="str">
        <f t="shared" si="750"/>
        <v xml:space="preserve"> </v>
      </c>
      <c r="AQ1494" s="3" t="str">
        <f t="shared" si="751"/>
        <v xml:space="preserve"> </v>
      </c>
      <c r="AR1494" s="3" t="str">
        <f t="shared" si="752"/>
        <v xml:space="preserve"> </v>
      </c>
    </row>
    <row r="1495" spans="1:44">
      <c r="A1495" s="3">
        <f t="shared" si="753"/>
        <v>14.919999999999726</v>
      </c>
      <c r="B1495" s="3">
        <f t="shared" si="733"/>
        <v>0</v>
      </c>
      <c r="C1495" s="3">
        <f t="shared" si="734"/>
        <v>4.8229000000000486</v>
      </c>
      <c r="D1495" s="14">
        <f t="shared" si="754"/>
        <v>3.5616411089707402E-2</v>
      </c>
      <c r="E1495" s="14">
        <f t="shared" si="735"/>
        <v>-0.1123437727139672</v>
      </c>
      <c r="F1495" s="14">
        <f t="shared" si="736"/>
        <v>-7.6727361624259804E-2</v>
      </c>
      <c r="G1495" s="3">
        <f t="shared" si="748"/>
        <v>-6.6976420917276185</v>
      </c>
      <c r="H1495" s="3">
        <f t="shared" si="737"/>
        <v>-29.598626976451882</v>
      </c>
      <c r="I1495" s="3">
        <f t="shared" si="738"/>
        <v>503.09524644137241</v>
      </c>
      <c r="P1495" s="3" t="str">
        <f t="shared" si="763"/>
        <v xml:space="preserve"> </v>
      </c>
      <c r="Q1495" s="3" t="str">
        <f t="shared" si="739"/>
        <v xml:space="preserve"> </v>
      </c>
      <c r="R1495" s="3" t="str">
        <f t="shared" si="740"/>
        <v xml:space="preserve"> </v>
      </c>
      <c r="S1495" s="3" t="str">
        <f t="shared" si="741"/>
        <v xml:space="preserve"> </v>
      </c>
      <c r="T1495" s="3" t="str">
        <f t="shared" si="742"/>
        <v xml:space="preserve"> </v>
      </c>
      <c r="U1495" s="3" t="str">
        <f t="shared" si="743"/>
        <v xml:space="preserve"> </v>
      </c>
      <c r="V1495" s="3" t="str">
        <f t="shared" si="744"/>
        <v xml:space="preserve"> </v>
      </c>
      <c r="W1495" s="3" t="str">
        <f t="shared" si="745"/>
        <v xml:space="preserve"> </v>
      </c>
      <c r="X1495" s="3" t="str">
        <f t="shared" si="746"/>
        <v xml:space="preserve"> </v>
      </c>
      <c r="Y1495" s="3">
        <f t="shared" si="747"/>
        <v>0</v>
      </c>
      <c r="AA1495" s="16" t="str">
        <f t="shared" si="755"/>
        <v>UprStage</v>
      </c>
      <c r="AC1495" s="3">
        <f t="shared" si="756"/>
        <v>2.3982428571428556</v>
      </c>
      <c r="AD1495" s="3">
        <f t="shared" si="757"/>
        <v>19.801588161411491</v>
      </c>
      <c r="AE1495" s="3">
        <f t="shared" si="758"/>
        <v>2.4246571428571926</v>
      </c>
      <c r="AF1495" s="3">
        <f t="shared" si="760"/>
        <v>11.455876646353975</v>
      </c>
      <c r="AH1495" s="28">
        <f t="shared" si="761"/>
        <v>0.26300000000000001</v>
      </c>
      <c r="AI1495" s="28">
        <f t="shared" si="762"/>
        <v>2.5446900494077322E-4</v>
      </c>
      <c r="AJ1495" s="40">
        <f t="shared" si="759"/>
        <v>1.1455876646353974E-2</v>
      </c>
      <c r="AK1495" s="28"/>
      <c r="AM1495" s="14">
        <f>Rho_Coef0+Rho_Coef1*Solution!I1495+Rho_Coef2*Solution!I1495^2</f>
        <v>0.95260408136570007</v>
      </c>
      <c r="AO1495" s="3" t="str">
        <f t="shared" si="749"/>
        <v xml:space="preserve"> </v>
      </c>
      <c r="AP1495" s="3" t="str">
        <f t="shared" si="750"/>
        <v xml:space="preserve"> </v>
      </c>
      <c r="AQ1495" s="3" t="str">
        <f t="shared" si="751"/>
        <v xml:space="preserve"> </v>
      </c>
      <c r="AR1495" s="3" t="str">
        <f t="shared" si="752"/>
        <v xml:space="preserve"> </v>
      </c>
    </row>
    <row r="1496" spans="1:44">
      <c r="A1496" s="3">
        <f t="shared" si="753"/>
        <v>14.929999999999726</v>
      </c>
      <c r="B1496" s="3">
        <f t="shared" si="733"/>
        <v>0</v>
      </c>
      <c r="C1496" s="3">
        <f t="shared" si="734"/>
        <v>4.8229000000000486</v>
      </c>
      <c r="D1496" s="14">
        <f t="shared" si="754"/>
        <v>3.5778807994311095E-2</v>
      </c>
      <c r="E1496" s="14">
        <f t="shared" si="735"/>
        <v>-0.1123437727139672</v>
      </c>
      <c r="F1496" s="14">
        <f t="shared" si="736"/>
        <v>-7.6564964719656098E-2</v>
      </c>
      <c r="G1496" s="3">
        <f t="shared" si="748"/>
        <v>-6.6834662316326696</v>
      </c>
      <c r="H1496" s="3">
        <f t="shared" si="737"/>
        <v>-29.665603397369157</v>
      </c>
      <c r="I1496" s="3">
        <f t="shared" si="738"/>
        <v>502.79892599829634</v>
      </c>
      <c r="P1496" s="3" t="str">
        <f t="shared" si="763"/>
        <v xml:space="preserve"> </v>
      </c>
      <c r="Q1496" s="3" t="str">
        <f t="shared" si="739"/>
        <v xml:space="preserve"> </v>
      </c>
      <c r="R1496" s="3" t="str">
        <f t="shared" si="740"/>
        <v xml:space="preserve"> </v>
      </c>
      <c r="S1496" s="3" t="str">
        <f t="shared" si="741"/>
        <v xml:space="preserve"> </v>
      </c>
      <c r="T1496" s="3" t="str">
        <f t="shared" si="742"/>
        <v xml:space="preserve"> </v>
      </c>
      <c r="U1496" s="3" t="str">
        <f t="shared" si="743"/>
        <v xml:space="preserve"> </v>
      </c>
      <c r="V1496" s="3" t="str">
        <f t="shared" si="744"/>
        <v xml:space="preserve"> </v>
      </c>
      <c r="W1496" s="3" t="str">
        <f t="shared" si="745"/>
        <v xml:space="preserve"> </v>
      </c>
      <c r="X1496" s="3" t="str">
        <f t="shared" si="746"/>
        <v xml:space="preserve"> </v>
      </c>
      <c r="Y1496" s="3">
        <f t="shared" si="747"/>
        <v>0</v>
      </c>
      <c r="AA1496" s="16" t="str">
        <f t="shared" si="755"/>
        <v>UprStage</v>
      </c>
      <c r="AC1496" s="3">
        <f t="shared" si="756"/>
        <v>2.3982428571428556</v>
      </c>
      <c r="AD1496" s="3">
        <f t="shared" si="757"/>
        <v>19.801588161411491</v>
      </c>
      <c r="AE1496" s="3">
        <f t="shared" si="758"/>
        <v>2.4246571428571926</v>
      </c>
      <c r="AF1496" s="3">
        <f t="shared" si="760"/>
        <v>11.455876646353975</v>
      </c>
      <c r="AH1496" s="28">
        <f t="shared" si="761"/>
        <v>0.26300000000000001</v>
      </c>
      <c r="AI1496" s="28">
        <f t="shared" si="762"/>
        <v>2.5446900494077322E-4</v>
      </c>
      <c r="AJ1496" s="40">
        <f t="shared" si="759"/>
        <v>1.1455876646353974E-2</v>
      </c>
      <c r="AK1496" s="28"/>
      <c r="AM1496" s="14">
        <f>Rho_Coef0+Rho_Coef1*Solution!I1496+Rho_Coef2*Solution!I1496^2</f>
        <v>0.95263149690527948</v>
      </c>
      <c r="AO1496" s="3" t="str">
        <f t="shared" si="749"/>
        <v xml:space="preserve"> </v>
      </c>
      <c r="AP1496" s="3" t="str">
        <f t="shared" si="750"/>
        <v xml:space="preserve"> </v>
      </c>
      <c r="AQ1496" s="3" t="str">
        <f t="shared" si="751"/>
        <v xml:space="preserve"> </v>
      </c>
      <c r="AR1496" s="3" t="str">
        <f t="shared" si="752"/>
        <v xml:space="preserve"> </v>
      </c>
    </row>
    <row r="1497" spans="1:44">
      <c r="A1497" s="3">
        <f t="shared" si="753"/>
        <v>14.939999999999726</v>
      </c>
      <c r="B1497" s="3">
        <f t="shared" si="733"/>
        <v>0</v>
      </c>
      <c r="C1497" s="3">
        <f t="shared" si="734"/>
        <v>4.8229000000000486</v>
      </c>
      <c r="D1497" s="14">
        <f t="shared" si="754"/>
        <v>3.5941238565184143E-2</v>
      </c>
      <c r="E1497" s="14">
        <f t="shared" si="735"/>
        <v>-0.1123437727139672</v>
      </c>
      <c r="F1497" s="14">
        <f t="shared" si="736"/>
        <v>-7.6402534148783063E-2</v>
      </c>
      <c r="G1497" s="3">
        <f t="shared" si="748"/>
        <v>-6.6692874327605001</v>
      </c>
      <c r="H1497" s="3">
        <f t="shared" si="737"/>
        <v>-29.732438059685485</v>
      </c>
      <c r="I1497" s="3">
        <f t="shared" si="738"/>
        <v>502.501936499951</v>
      </c>
      <c r="P1497" s="3" t="str">
        <f t="shared" si="763"/>
        <v xml:space="preserve"> </v>
      </c>
      <c r="Q1497" s="3" t="str">
        <f t="shared" si="739"/>
        <v xml:space="preserve"> </v>
      </c>
      <c r="R1497" s="3" t="str">
        <f t="shared" si="740"/>
        <v xml:space="preserve"> </v>
      </c>
      <c r="S1497" s="3" t="str">
        <f t="shared" si="741"/>
        <v xml:space="preserve"> </v>
      </c>
      <c r="T1497" s="3" t="str">
        <f t="shared" si="742"/>
        <v xml:space="preserve"> </v>
      </c>
      <c r="U1497" s="3" t="str">
        <f t="shared" si="743"/>
        <v xml:space="preserve"> </v>
      </c>
      <c r="V1497" s="3" t="str">
        <f t="shared" si="744"/>
        <v xml:space="preserve"> </v>
      </c>
      <c r="W1497" s="3" t="str">
        <f t="shared" si="745"/>
        <v xml:space="preserve"> </v>
      </c>
      <c r="X1497" s="3" t="str">
        <f t="shared" si="746"/>
        <v xml:space="preserve"> </v>
      </c>
      <c r="Y1497" s="3">
        <f t="shared" si="747"/>
        <v>0</v>
      </c>
      <c r="AA1497" s="16" t="str">
        <f t="shared" si="755"/>
        <v>UprStage</v>
      </c>
      <c r="AC1497" s="3">
        <f t="shared" si="756"/>
        <v>2.3982428571428556</v>
      </c>
      <c r="AD1497" s="3">
        <f t="shared" si="757"/>
        <v>19.801588161411491</v>
      </c>
      <c r="AE1497" s="3">
        <f t="shared" si="758"/>
        <v>2.4246571428571926</v>
      </c>
      <c r="AF1497" s="3">
        <f t="shared" si="760"/>
        <v>11.455876646353975</v>
      </c>
      <c r="AH1497" s="28">
        <f t="shared" si="761"/>
        <v>0.26300000000000001</v>
      </c>
      <c r="AI1497" s="28">
        <f t="shared" si="762"/>
        <v>2.5446900494077322E-4</v>
      </c>
      <c r="AJ1497" s="40">
        <f t="shared" si="759"/>
        <v>1.1455876646353974E-2</v>
      </c>
      <c r="AK1497" s="28"/>
      <c r="AM1497" s="14">
        <f>Rho_Coef0+Rho_Coef1*Solution!I1497+Rho_Coef2*Solution!I1497^2</f>
        <v>0.95265897494527174</v>
      </c>
      <c r="AO1497" s="3" t="str">
        <f t="shared" si="749"/>
        <v xml:space="preserve"> </v>
      </c>
      <c r="AP1497" s="3" t="str">
        <f t="shared" si="750"/>
        <v xml:space="preserve"> </v>
      </c>
      <c r="AQ1497" s="3" t="str">
        <f t="shared" si="751"/>
        <v xml:space="preserve"> </v>
      </c>
      <c r="AR1497" s="3" t="str">
        <f t="shared" si="752"/>
        <v xml:space="preserve"> </v>
      </c>
    </row>
    <row r="1498" spans="1:44">
      <c r="A1498" s="3">
        <f t="shared" si="753"/>
        <v>14.949999999999726</v>
      </c>
      <c r="B1498" s="3">
        <f t="shared" si="733"/>
        <v>0</v>
      </c>
      <c r="C1498" s="3">
        <f t="shared" si="734"/>
        <v>4.8229000000000486</v>
      </c>
      <c r="D1498" s="14">
        <f t="shared" si="754"/>
        <v>3.6103700448784186E-2</v>
      </c>
      <c r="E1498" s="14">
        <f t="shared" si="735"/>
        <v>-0.1123437727139672</v>
      </c>
      <c r="F1498" s="14">
        <f t="shared" si="736"/>
        <v>-7.6240072265183007E-2</v>
      </c>
      <c r="G1498" s="3">
        <f t="shared" si="748"/>
        <v>-6.6551059005552133</v>
      </c>
      <c r="H1498" s="3">
        <f t="shared" si="737"/>
        <v>-29.799130934013089</v>
      </c>
      <c r="I1498" s="3">
        <f t="shared" si="738"/>
        <v>502.20427936405912</v>
      </c>
      <c r="P1498" s="3" t="str">
        <f t="shared" si="763"/>
        <v xml:space="preserve"> </v>
      </c>
      <c r="Q1498" s="3" t="str">
        <f t="shared" si="739"/>
        <v xml:space="preserve"> </v>
      </c>
      <c r="R1498" s="3" t="str">
        <f t="shared" si="740"/>
        <v xml:space="preserve"> </v>
      </c>
      <c r="S1498" s="3" t="str">
        <f t="shared" si="741"/>
        <v xml:space="preserve"> </v>
      </c>
      <c r="T1498" s="3" t="str">
        <f t="shared" si="742"/>
        <v xml:space="preserve"> </v>
      </c>
      <c r="U1498" s="3" t="str">
        <f t="shared" si="743"/>
        <v xml:space="preserve"> </v>
      </c>
      <c r="V1498" s="3" t="str">
        <f t="shared" si="744"/>
        <v xml:space="preserve"> </v>
      </c>
      <c r="W1498" s="3" t="str">
        <f t="shared" si="745"/>
        <v xml:space="preserve"> </v>
      </c>
      <c r="X1498" s="3" t="str">
        <f t="shared" si="746"/>
        <v xml:space="preserve"> </v>
      </c>
      <c r="Y1498" s="3">
        <f t="shared" si="747"/>
        <v>0</v>
      </c>
      <c r="AA1498" s="16" t="str">
        <f t="shared" si="755"/>
        <v>UprStage</v>
      </c>
      <c r="AC1498" s="3">
        <f t="shared" si="756"/>
        <v>2.3982428571428556</v>
      </c>
      <c r="AD1498" s="3">
        <f t="shared" si="757"/>
        <v>19.801588161411491</v>
      </c>
      <c r="AE1498" s="3">
        <f t="shared" si="758"/>
        <v>2.4246571428571926</v>
      </c>
      <c r="AF1498" s="3">
        <f t="shared" si="760"/>
        <v>11.455876646353975</v>
      </c>
      <c r="AH1498" s="28">
        <f t="shared" si="761"/>
        <v>0.26300000000000001</v>
      </c>
      <c r="AI1498" s="28">
        <f t="shared" si="762"/>
        <v>2.5446900494077322E-4</v>
      </c>
      <c r="AJ1498" s="40">
        <f t="shared" si="759"/>
        <v>1.1455876646353974E-2</v>
      </c>
      <c r="AK1498" s="28"/>
      <c r="AM1498" s="14">
        <f>Rho_Coef0+Rho_Coef1*Solution!I1498+Rho_Coef2*Solution!I1498^2</f>
        <v>0.95268651535855831</v>
      </c>
      <c r="AO1498" s="3" t="str">
        <f t="shared" si="749"/>
        <v xml:space="preserve"> </v>
      </c>
      <c r="AP1498" s="3" t="str">
        <f t="shared" si="750"/>
        <v xml:space="preserve"> </v>
      </c>
      <c r="AQ1498" s="3" t="str">
        <f t="shared" si="751"/>
        <v xml:space="preserve"> </v>
      </c>
      <c r="AR1498" s="3" t="str">
        <f t="shared" si="752"/>
        <v xml:space="preserve"> </v>
      </c>
    </row>
    <row r="1499" spans="1:44">
      <c r="A1499" s="3">
        <f t="shared" si="753"/>
        <v>14.959999999999726</v>
      </c>
      <c r="B1499" s="3">
        <f t="shared" si="733"/>
        <v>0</v>
      </c>
      <c r="C1499" s="3">
        <f t="shared" si="734"/>
        <v>4.8229000000000486</v>
      </c>
      <c r="D1499" s="14">
        <f t="shared" si="754"/>
        <v>3.6266191300470436E-2</v>
      </c>
      <c r="E1499" s="14">
        <f t="shared" si="735"/>
        <v>-0.1123437727139672</v>
      </c>
      <c r="F1499" s="14">
        <f t="shared" si="736"/>
        <v>-7.607758141349677E-2</v>
      </c>
      <c r="G1499" s="3">
        <f t="shared" si="748"/>
        <v>-6.6409218396838918</v>
      </c>
      <c r="H1499" s="3">
        <f t="shared" si="737"/>
        <v>-29.86568199301864</v>
      </c>
      <c r="I1499" s="3">
        <f t="shared" si="738"/>
        <v>501.90595600862696</v>
      </c>
      <c r="P1499" s="3" t="str">
        <f t="shared" si="763"/>
        <v xml:space="preserve"> </v>
      </c>
      <c r="Q1499" s="3" t="str">
        <f t="shared" si="739"/>
        <v xml:space="preserve"> </v>
      </c>
      <c r="R1499" s="3" t="str">
        <f t="shared" si="740"/>
        <v xml:space="preserve"> </v>
      </c>
      <c r="S1499" s="3" t="str">
        <f t="shared" si="741"/>
        <v xml:space="preserve"> </v>
      </c>
      <c r="T1499" s="3" t="str">
        <f t="shared" si="742"/>
        <v xml:space="preserve"> </v>
      </c>
      <c r="U1499" s="3" t="str">
        <f t="shared" si="743"/>
        <v xml:space="preserve"> </v>
      </c>
      <c r="V1499" s="3" t="str">
        <f t="shared" si="744"/>
        <v xml:space="preserve"> </v>
      </c>
      <c r="W1499" s="3" t="str">
        <f t="shared" si="745"/>
        <v xml:space="preserve"> </v>
      </c>
      <c r="X1499" s="3" t="str">
        <f t="shared" si="746"/>
        <v xml:space="preserve"> </v>
      </c>
      <c r="Y1499" s="3">
        <f t="shared" si="747"/>
        <v>0</v>
      </c>
      <c r="AA1499" s="16" t="str">
        <f t="shared" si="755"/>
        <v>UprStage</v>
      </c>
      <c r="AC1499" s="3">
        <f t="shared" si="756"/>
        <v>2.3982428571428556</v>
      </c>
      <c r="AD1499" s="3">
        <f t="shared" si="757"/>
        <v>19.801588161411491</v>
      </c>
      <c r="AE1499" s="3">
        <f t="shared" si="758"/>
        <v>2.4246571428571926</v>
      </c>
      <c r="AF1499" s="3">
        <f t="shared" si="760"/>
        <v>11.455876646353975</v>
      </c>
      <c r="AH1499" s="28">
        <f t="shared" si="761"/>
        <v>0.26300000000000001</v>
      </c>
      <c r="AI1499" s="28">
        <f t="shared" si="762"/>
        <v>2.5446900494077322E-4</v>
      </c>
      <c r="AJ1499" s="40">
        <f t="shared" si="759"/>
        <v>1.1455876646353974E-2</v>
      </c>
      <c r="AK1499" s="28"/>
      <c r="AM1499" s="14">
        <f>Rho_Coef0+Rho_Coef1*Solution!I1499+Rho_Coef2*Solution!I1499^2</f>
        <v>0.952714118017992</v>
      </c>
      <c r="AO1499" s="3" t="str">
        <f t="shared" si="749"/>
        <v xml:space="preserve"> </v>
      </c>
      <c r="AP1499" s="3" t="str">
        <f t="shared" si="750"/>
        <v xml:space="preserve"> </v>
      </c>
      <c r="AQ1499" s="3" t="str">
        <f t="shared" si="751"/>
        <v xml:space="preserve"> </v>
      </c>
      <c r="AR1499" s="3" t="str">
        <f t="shared" si="752"/>
        <v xml:space="preserve"> </v>
      </c>
    </row>
    <row r="1500" spans="1:44">
      <c r="A1500" s="3">
        <f t="shared" si="753"/>
        <v>14.969999999999725</v>
      </c>
      <c r="B1500" s="3">
        <f t="shared" si="733"/>
        <v>0</v>
      </c>
      <c r="C1500" s="3">
        <f t="shared" si="734"/>
        <v>4.8229000000000486</v>
      </c>
      <c r="D1500" s="14">
        <f t="shared" si="754"/>
        <v>3.642870878454342E-2</v>
      </c>
      <c r="E1500" s="14">
        <f t="shared" si="735"/>
        <v>-0.1123437727139672</v>
      </c>
      <c r="F1500" s="14">
        <f t="shared" si="736"/>
        <v>-7.5915063929423779E-2</v>
      </c>
      <c r="G1500" s="3">
        <f t="shared" si="748"/>
        <v>-6.626735454033108</v>
      </c>
      <c r="H1500" s="3">
        <f t="shared" si="737"/>
        <v>-29.932091211415479</v>
      </c>
      <c r="I1500" s="3">
        <f t="shared" si="738"/>
        <v>501.60696785192408</v>
      </c>
      <c r="P1500" s="3" t="str">
        <f t="shared" si="763"/>
        <v xml:space="preserve"> </v>
      </c>
      <c r="Q1500" s="3" t="str">
        <f t="shared" si="739"/>
        <v xml:space="preserve"> </v>
      </c>
      <c r="R1500" s="3" t="str">
        <f t="shared" si="740"/>
        <v xml:space="preserve"> </v>
      </c>
      <c r="S1500" s="3" t="str">
        <f t="shared" si="741"/>
        <v xml:space="preserve"> </v>
      </c>
      <c r="T1500" s="3" t="str">
        <f t="shared" si="742"/>
        <v xml:space="preserve"> </v>
      </c>
      <c r="U1500" s="3" t="str">
        <f t="shared" si="743"/>
        <v xml:space="preserve"> </v>
      </c>
      <c r="V1500" s="3" t="str">
        <f t="shared" si="744"/>
        <v xml:space="preserve"> </v>
      </c>
      <c r="W1500" s="3" t="str">
        <f t="shared" si="745"/>
        <v xml:space="preserve"> </v>
      </c>
      <c r="X1500" s="3" t="str">
        <f t="shared" si="746"/>
        <v xml:space="preserve"> </v>
      </c>
      <c r="Y1500" s="3">
        <f t="shared" si="747"/>
        <v>0</v>
      </c>
      <c r="AA1500" s="16" t="str">
        <f t="shared" si="755"/>
        <v>UprStage</v>
      </c>
      <c r="AC1500" s="3">
        <f t="shared" si="756"/>
        <v>2.3982428571428556</v>
      </c>
      <c r="AD1500" s="3">
        <f t="shared" si="757"/>
        <v>19.801588161411491</v>
      </c>
      <c r="AE1500" s="3">
        <f t="shared" si="758"/>
        <v>2.4246571428571926</v>
      </c>
      <c r="AF1500" s="3">
        <f t="shared" si="760"/>
        <v>11.455876646353975</v>
      </c>
      <c r="AH1500" s="28">
        <f t="shared" si="761"/>
        <v>0.26300000000000001</v>
      </c>
      <c r="AI1500" s="28">
        <f t="shared" si="762"/>
        <v>2.5446900494077322E-4</v>
      </c>
      <c r="AJ1500" s="40">
        <f t="shared" si="759"/>
        <v>1.1455876646353974E-2</v>
      </c>
      <c r="AK1500" s="28"/>
      <c r="AM1500" s="14">
        <f>Rho_Coef0+Rho_Coef1*Solution!I1500+Rho_Coef2*Solution!I1500^2</f>
        <v>0.95274178279639854</v>
      </c>
      <c r="AO1500" s="3" t="str">
        <f t="shared" si="749"/>
        <v xml:space="preserve"> </v>
      </c>
      <c r="AP1500" s="3" t="str">
        <f t="shared" si="750"/>
        <v xml:space="preserve"> </v>
      </c>
      <c r="AQ1500" s="3" t="str">
        <f t="shared" si="751"/>
        <v xml:space="preserve"> </v>
      </c>
      <c r="AR1500" s="3" t="str">
        <f t="shared" si="752"/>
        <v xml:space="preserve"> </v>
      </c>
    </row>
    <row r="1501" spans="1:44">
      <c r="A1501" s="3">
        <f t="shared" si="753"/>
        <v>14.979999999999725</v>
      </c>
      <c r="B1501" s="3">
        <f t="shared" si="733"/>
        <v>0</v>
      </c>
      <c r="C1501" s="3">
        <f t="shared" si="734"/>
        <v>4.8229000000000486</v>
      </c>
      <c r="D1501" s="14">
        <f t="shared" si="754"/>
        <v>3.6591250574284008E-2</v>
      </c>
      <c r="E1501" s="14">
        <f t="shared" si="735"/>
        <v>-0.1123437727139672</v>
      </c>
      <c r="F1501" s="14">
        <f t="shared" si="736"/>
        <v>-7.5752522139683198E-2</v>
      </c>
      <c r="G1501" s="3">
        <f t="shared" si="748"/>
        <v>-6.6125469467055336</v>
      </c>
      <c r="H1501" s="3">
        <f t="shared" si="737"/>
        <v>-29.998358565955808</v>
      </c>
      <c r="I1501" s="3">
        <f t="shared" si="738"/>
        <v>501.30731631246255</v>
      </c>
      <c r="P1501" s="3" t="str">
        <f t="shared" si="763"/>
        <v xml:space="preserve"> </v>
      </c>
      <c r="Q1501" s="3" t="str">
        <f t="shared" si="739"/>
        <v xml:space="preserve"> </v>
      </c>
      <c r="R1501" s="3" t="str">
        <f t="shared" si="740"/>
        <v xml:space="preserve"> </v>
      </c>
      <c r="S1501" s="3" t="str">
        <f t="shared" si="741"/>
        <v xml:space="preserve"> </v>
      </c>
      <c r="T1501" s="3" t="str">
        <f t="shared" si="742"/>
        <v xml:space="preserve"> </v>
      </c>
      <c r="U1501" s="3" t="str">
        <f t="shared" si="743"/>
        <v xml:space="preserve"> </v>
      </c>
      <c r="V1501" s="3" t="str">
        <f t="shared" si="744"/>
        <v xml:space="preserve"> </v>
      </c>
      <c r="W1501" s="3" t="str">
        <f t="shared" si="745"/>
        <v xml:space="preserve"> </v>
      </c>
      <c r="X1501" s="3" t="str">
        <f t="shared" si="746"/>
        <v xml:space="preserve"> </v>
      </c>
      <c r="Y1501" s="3">
        <f t="shared" si="747"/>
        <v>0</v>
      </c>
      <c r="AA1501" s="16" t="str">
        <f t="shared" si="755"/>
        <v>UprStage</v>
      </c>
      <c r="AC1501" s="3">
        <f t="shared" si="756"/>
        <v>2.3982428571428556</v>
      </c>
      <c r="AD1501" s="3">
        <f t="shared" si="757"/>
        <v>19.801588161411491</v>
      </c>
      <c r="AE1501" s="3">
        <f t="shared" si="758"/>
        <v>2.4246571428571926</v>
      </c>
      <c r="AF1501" s="3">
        <f t="shared" si="760"/>
        <v>11.455876646353975</v>
      </c>
      <c r="AH1501" s="28">
        <f t="shared" si="761"/>
        <v>0.26300000000000001</v>
      </c>
      <c r="AI1501" s="28">
        <f t="shared" si="762"/>
        <v>2.5446900494077322E-4</v>
      </c>
      <c r="AJ1501" s="40">
        <f t="shared" si="759"/>
        <v>1.1455876646353974E-2</v>
      </c>
      <c r="AK1501" s="28"/>
      <c r="AM1501" s="14">
        <f>Rho_Coef0+Rho_Coef1*Solution!I1501+Rho_Coef2*Solution!I1501^2</f>
        <v>0.95276950956657902</v>
      </c>
      <c r="AO1501" s="3" t="str">
        <f t="shared" si="749"/>
        <v xml:space="preserve"> </v>
      </c>
      <c r="AP1501" s="3" t="str">
        <f t="shared" si="750"/>
        <v xml:space="preserve"> </v>
      </c>
      <c r="AQ1501" s="3" t="str">
        <f t="shared" si="751"/>
        <v xml:space="preserve"> </v>
      </c>
      <c r="AR1501" s="3" t="str">
        <f t="shared" si="752"/>
        <v xml:space="preserve"> </v>
      </c>
    </row>
    <row r="1502" spans="1:44">
      <c r="A1502" s="3">
        <f t="shared" si="753"/>
        <v>14.989999999999725</v>
      </c>
      <c r="B1502" s="3">
        <f t="shared" si="733"/>
        <v>0</v>
      </c>
      <c r="C1502" s="3">
        <f t="shared" si="734"/>
        <v>4.8229000000000486</v>
      </c>
      <c r="D1502" s="14">
        <f t="shared" si="754"/>
        <v>3.6753814351991924E-2</v>
      </c>
      <c r="E1502" s="14">
        <f t="shared" si="735"/>
        <v>-0.1123437727139672</v>
      </c>
      <c r="F1502" s="14">
        <f t="shared" si="736"/>
        <v>-7.5589958361975268E-2</v>
      </c>
      <c r="G1502" s="3">
        <f t="shared" si="748"/>
        <v>-6.5983565200165666</v>
      </c>
      <c r="H1502" s="3">
        <f t="shared" si="737"/>
        <v>-30.064484035422865</v>
      </c>
      <c r="I1502" s="3">
        <f t="shared" si="738"/>
        <v>501.00700280897701</v>
      </c>
      <c r="P1502" s="3" t="str">
        <f t="shared" si="763"/>
        <v xml:space="preserve"> </v>
      </c>
      <c r="Q1502" s="3" t="str">
        <f t="shared" si="739"/>
        <v xml:space="preserve"> </v>
      </c>
      <c r="R1502" s="3" t="str">
        <f t="shared" si="740"/>
        <v xml:space="preserve"> </v>
      </c>
      <c r="S1502" s="3" t="str">
        <f t="shared" si="741"/>
        <v xml:space="preserve"> </v>
      </c>
      <c r="T1502" s="3" t="str">
        <f t="shared" si="742"/>
        <v xml:space="preserve"> </v>
      </c>
      <c r="U1502" s="3" t="str">
        <f t="shared" si="743"/>
        <v xml:space="preserve"> </v>
      </c>
      <c r="V1502" s="3" t="str">
        <f t="shared" si="744"/>
        <v xml:space="preserve"> </v>
      </c>
      <c r="W1502" s="3" t="str">
        <f t="shared" si="745"/>
        <v xml:space="preserve"> </v>
      </c>
      <c r="X1502" s="3" t="str">
        <f t="shared" si="746"/>
        <v xml:space="preserve"> </v>
      </c>
      <c r="Y1502" s="3">
        <f t="shared" si="747"/>
        <v>0</v>
      </c>
      <c r="AA1502" s="16" t="str">
        <f t="shared" si="755"/>
        <v>UprStage</v>
      </c>
      <c r="AC1502" s="3">
        <f t="shared" si="756"/>
        <v>2.3982428571428556</v>
      </c>
      <c r="AD1502" s="3">
        <f t="shared" si="757"/>
        <v>19.801588161411491</v>
      </c>
      <c r="AE1502" s="3">
        <f t="shared" si="758"/>
        <v>2.4246571428571926</v>
      </c>
      <c r="AF1502" s="3">
        <f t="shared" si="760"/>
        <v>11.455876646353975</v>
      </c>
      <c r="AH1502" s="28">
        <f t="shared" si="761"/>
        <v>0.26300000000000001</v>
      </c>
      <c r="AI1502" s="28">
        <f t="shared" si="762"/>
        <v>2.5446900494077322E-4</v>
      </c>
      <c r="AJ1502" s="40">
        <f t="shared" si="759"/>
        <v>1.1455876646353974E-2</v>
      </c>
      <c r="AK1502" s="28"/>
      <c r="AM1502" s="14">
        <f>Rho_Coef0+Rho_Coef1*Solution!I1502+Rho_Coef2*Solution!I1502^2</f>
        <v>0.95279729820131143</v>
      </c>
      <c r="AO1502" s="3" t="str">
        <f t="shared" si="749"/>
        <v xml:space="preserve"> </v>
      </c>
      <c r="AP1502" s="3" t="str">
        <f t="shared" si="750"/>
        <v xml:space="preserve"> </v>
      </c>
      <c r="AQ1502" s="3" t="str">
        <f t="shared" si="751"/>
        <v xml:space="preserve"> </v>
      </c>
      <c r="AR1502" s="3" t="str">
        <f t="shared" si="752"/>
        <v xml:space="preserve"> </v>
      </c>
    </row>
    <row r="1503" spans="1:44">
      <c r="A1503" s="3">
        <f t="shared" si="753"/>
        <v>14.999999999999725</v>
      </c>
      <c r="B1503" s="3">
        <f t="shared" si="733"/>
        <v>0</v>
      </c>
      <c r="C1503" s="3">
        <f t="shared" si="734"/>
        <v>4.8229000000000486</v>
      </c>
      <c r="D1503" s="14">
        <f t="shared" si="754"/>
        <v>3.6916397809023428E-2</v>
      </c>
      <c r="E1503" s="14">
        <f t="shared" si="735"/>
        <v>-0.1123437727139672</v>
      </c>
      <c r="F1503" s="14">
        <f t="shared" si="736"/>
        <v>-7.5427374904943778E-2</v>
      </c>
      <c r="G1503" s="3">
        <f t="shared" si="748"/>
        <v>-6.5841643754910555</v>
      </c>
      <c r="H1503" s="3">
        <f t="shared" si="737"/>
        <v>-30.130467600623032</v>
      </c>
      <c r="I1503" s="3">
        <f t="shared" si="738"/>
        <v>500.70602876040402</v>
      </c>
      <c r="P1503" s="3" t="str">
        <f t="shared" si="763"/>
        <v xml:space="preserve"> </v>
      </c>
      <c r="Q1503" s="3" t="str">
        <f t="shared" si="739"/>
        <v xml:space="preserve"> </v>
      </c>
      <c r="R1503" s="3" t="str">
        <f t="shared" si="740"/>
        <v xml:space="preserve"> </v>
      </c>
      <c r="S1503" s="3" t="str">
        <f t="shared" si="741"/>
        <v xml:space="preserve"> </v>
      </c>
      <c r="T1503" s="3" t="str">
        <f t="shared" si="742"/>
        <v xml:space="preserve"> </v>
      </c>
      <c r="U1503" s="3" t="str">
        <f t="shared" si="743"/>
        <v xml:space="preserve"> </v>
      </c>
      <c r="V1503" s="3" t="str">
        <f t="shared" si="744"/>
        <v xml:space="preserve"> </v>
      </c>
      <c r="W1503" s="3" t="str">
        <f t="shared" si="745"/>
        <v xml:space="preserve"> </v>
      </c>
      <c r="X1503" s="3" t="str">
        <f t="shared" si="746"/>
        <v xml:space="preserve"> </v>
      </c>
      <c r="Y1503" s="3">
        <f t="shared" si="747"/>
        <v>0</v>
      </c>
      <c r="AA1503" s="16" t="str">
        <f t="shared" si="755"/>
        <v>UprStage</v>
      </c>
      <c r="AC1503" s="3">
        <f t="shared" si="756"/>
        <v>2.3982428571428556</v>
      </c>
      <c r="AD1503" s="3">
        <f t="shared" si="757"/>
        <v>19.801588161411491</v>
      </c>
      <c r="AE1503" s="3">
        <f t="shared" si="758"/>
        <v>2.4246571428571926</v>
      </c>
      <c r="AF1503" s="3">
        <f t="shared" si="760"/>
        <v>11.455876646353975</v>
      </c>
      <c r="AH1503" s="28">
        <f t="shared" si="761"/>
        <v>0.26300000000000001</v>
      </c>
      <c r="AI1503" s="28">
        <f t="shared" si="762"/>
        <v>2.5446900494077322E-4</v>
      </c>
      <c r="AJ1503" s="40">
        <f t="shared" si="759"/>
        <v>1.1455876646353974E-2</v>
      </c>
      <c r="AK1503" s="28"/>
      <c r="AM1503" s="14">
        <f>Rho_Coef0+Rho_Coef1*Solution!I1503+Rho_Coef2*Solution!I1503^2</f>
        <v>0.9528251485733521</v>
      </c>
      <c r="AO1503" s="3" t="str">
        <f t="shared" si="749"/>
        <v xml:space="preserve"> </v>
      </c>
      <c r="AP1503" s="3" t="str">
        <f t="shared" si="750"/>
        <v xml:space="preserve"> </v>
      </c>
      <c r="AQ1503" s="3" t="str">
        <f t="shared" si="751"/>
        <v xml:space="preserve"> </v>
      </c>
      <c r="AR1503" s="3" t="str">
        <f t="shared" si="752"/>
        <v xml:space="preserve"> </v>
      </c>
    </row>
    <row r="1506" spans="7:9">
      <c r="G1506" s="15">
        <f>MAX(G3:G1504)</f>
        <v>408.83722063356595</v>
      </c>
      <c r="H1506" s="15">
        <f t="shared" ref="H1506:I1506" si="764">MAX(H3:H1504)</f>
        <v>120.87537286970179</v>
      </c>
      <c r="I1506" s="15">
        <f t="shared" si="764"/>
        <v>556.75988571307369</v>
      </c>
    </row>
  </sheetData>
  <mergeCells count="3">
    <mergeCell ref="P1:Y1"/>
    <mergeCell ref="AC1:AF1"/>
    <mergeCell ref="AO1:AR1"/>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dimension ref="A1:O21"/>
  <sheetViews>
    <sheetView workbookViewId="0">
      <selection activeCell="A4" sqref="A4"/>
    </sheetView>
  </sheetViews>
  <sheetFormatPr defaultRowHeight="12.75"/>
  <cols>
    <col min="1" max="1" width="17" style="5" bestFit="1" customWidth="1"/>
    <col min="2" max="14" width="9.140625" style="5"/>
    <col min="15" max="15" width="30.7109375" style="5" bestFit="1" customWidth="1"/>
    <col min="16" max="16384" width="9.140625" style="5"/>
  </cols>
  <sheetData>
    <row r="1" spans="1:15">
      <c r="B1" s="61" t="s">
        <v>163</v>
      </c>
      <c r="C1" s="61"/>
      <c r="D1" s="61" t="s">
        <v>31</v>
      </c>
      <c r="E1" s="61"/>
      <c r="F1" s="61" t="s">
        <v>32</v>
      </c>
      <c r="G1" s="61"/>
      <c r="H1" s="61" t="s">
        <v>33</v>
      </c>
      <c r="I1" s="61"/>
      <c r="J1" s="61" t="s">
        <v>36</v>
      </c>
      <c r="K1" s="61"/>
      <c r="L1" s="61" t="s">
        <v>37</v>
      </c>
      <c r="M1" s="61"/>
      <c r="N1" s="56" t="s">
        <v>16</v>
      </c>
    </row>
    <row r="2" spans="1:15">
      <c r="B2" s="26" t="s">
        <v>27</v>
      </c>
      <c r="C2" s="26" t="s">
        <v>29</v>
      </c>
      <c r="D2" s="26" t="s">
        <v>34</v>
      </c>
      <c r="E2" s="26" t="s">
        <v>35</v>
      </c>
      <c r="F2" s="26" t="str">
        <f>D2</f>
        <v>Time (sec)</v>
      </c>
      <c r="G2" s="26" t="str">
        <f>E2</f>
        <v>Thrust (N)</v>
      </c>
      <c r="H2" s="26" t="str">
        <f t="shared" ref="H2:M2" si="0">F2</f>
        <v>Time (sec)</v>
      </c>
      <c r="I2" s="26" t="str">
        <f t="shared" si="0"/>
        <v>Thrust (N)</v>
      </c>
      <c r="J2" s="26" t="str">
        <f t="shared" si="0"/>
        <v>Time (sec)</v>
      </c>
      <c r="K2" s="26" t="str">
        <f t="shared" si="0"/>
        <v>Thrust (N)</v>
      </c>
      <c r="L2" s="26" t="str">
        <f t="shared" si="0"/>
        <v>Time (sec)</v>
      </c>
      <c r="M2" s="26" t="str">
        <f t="shared" si="0"/>
        <v>Thrust (N)</v>
      </c>
      <c r="N2" s="54" t="s">
        <v>162</v>
      </c>
    </row>
    <row r="3" spans="1:15" s="26" customFormat="1">
      <c r="A3" s="26" t="s">
        <v>157</v>
      </c>
      <c r="B3" s="26">
        <v>4.9000000000000004</v>
      </c>
      <c r="C3" s="26">
        <v>1.8</v>
      </c>
      <c r="D3" s="44">
        <v>0</v>
      </c>
      <c r="E3" s="48">
        <v>0</v>
      </c>
      <c r="F3" s="45">
        <v>0.09</v>
      </c>
      <c r="G3" s="46">
        <v>6</v>
      </c>
      <c r="H3" s="45">
        <v>0.25</v>
      </c>
      <c r="I3" s="46">
        <v>1.065469613259667</v>
      </c>
      <c r="J3" s="45">
        <v>1.9</v>
      </c>
      <c r="K3" s="46">
        <v>0.81</v>
      </c>
      <c r="L3" s="45">
        <v>2</v>
      </c>
      <c r="M3" s="48">
        <v>0</v>
      </c>
      <c r="N3" s="47">
        <f>AVERAGE(G3,E3)*(F3-D3)+AVERAGE(I3,G3)*(H3-F3)+AVERAGE(K3,I3)*(J3-H3)+AVERAGE(M3,K3)*(L3-J3)</f>
        <v>2.4229999999999987</v>
      </c>
    </row>
    <row r="4" spans="1:15">
      <c r="A4" s="26" t="s">
        <v>158</v>
      </c>
      <c r="B4" s="26">
        <v>4</v>
      </c>
      <c r="C4" s="26">
        <v>1.7</v>
      </c>
      <c r="D4" s="44">
        <v>0</v>
      </c>
      <c r="E4" s="48">
        <v>0</v>
      </c>
      <c r="F4" s="45">
        <v>0.09</v>
      </c>
      <c r="G4" s="46">
        <v>6</v>
      </c>
      <c r="H4" s="45">
        <v>0.15</v>
      </c>
      <c r="I4" s="46">
        <v>2.65</v>
      </c>
      <c r="J4" s="45">
        <v>0.87</v>
      </c>
      <c r="K4" s="46">
        <v>2.3199999999999998</v>
      </c>
      <c r="L4" s="45">
        <v>0.94</v>
      </c>
      <c r="M4" s="48">
        <v>0</v>
      </c>
      <c r="N4" s="47">
        <f t="shared" ref="N4:N7" si="1">AVERAGE(G4,E4)*(F4-D4)+AVERAGE(I4,G4)*(H4-F4)+AVERAGE(K4,I4)*(J4-H4)+AVERAGE(M4,K4)*(L4-J4)</f>
        <v>2.3998999999999997</v>
      </c>
      <c r="O4" s="5" t="s">
        <v>39</v>
      </c>
    </row>
    <row r="5" spans="1:15">
      <c r="A5" s="54" t="s">
        <v>159</v>
      </c>
      <c r="B5" s="54">
        <v>6.97</v>
      </c>
      <c r="C5" s="54">
        <v>3.33</v>
      </c>
      <c r="D5" s="44">
        <v>0</v>
      </c>
      <c r="E5" s="48">
        <v>0</v>
      </c>
      <c r="F5" s="45">
        <v>0.2</v>
      </c>
      <c r="G5" s="46">
        <v>9.1</v>
      </c>
      <c r="H5" s="45">
        <v>0.24</v>
      </c>
      <c r="I5" s="46">
        <v>1</v>
      </c>
      <c r="J5" s="45">
        <v>1.04</v>
      </c>
      <c r="K5" s="46">
        <v>0.9</v>
      </c>
      <c r="L5" s="45">
        <v>1.06</v>
      </c>
      <c r="M5" s="48">
        <v>0</v>
      </c>
      <c r="N5" s="47">
        <f t="shared" si="1"/>
        <v>1.8809999999999998</v>
      </c>
      <c r="O5" s="5" t="s">
        <v>171</v>
      </c>
    </row>
    <row r="6" spans="1:15">
      <c r="A6" s="54" t="s">
        <v>173</v>
      </c>
      <c r="B6" s="54">
        <v>8</v>
      </c>
      <c r="C6" s="54">
        <v>3.4</v>
      </c>
      <c r="D6" s="44">
        <v>0</v>
      </c>
      <c r="E6" s="48">
        <v>0</v>
      </c>
      <c r="F6" s="45">
        <v>0.16600000000000001</v>
      </c>
      <c r="G6" s="46">
        <v>12.64</v>
      </c>
      <c r="H6" s="45">
        <v>0.22500000000000001</v>
      </c>
      <c r="I6" s="46">
        <v>1.2</v>
      </c>
      <c r="J6" s="45">
        <v>0.81100000000000005</v>
      </c>
      <c r="K6" s="46">
        <v>1.2</v>
      </c>
      <c r="L6" s="45">
        <v>0.85</v>
      </c>
      <c r="M6" s="48">
        <v>0</v>
      </c>
      <c r="N6" s="47">
        <f t="shared" si="1"/>
        <v>2.1840000000000002</v>
      </c>
      <c r="O6" s="5" t="s">
        <v>170</v>
      </c>
    </row>
    <row r="7" spans="1:15">
      <c r="A7" s="26" t="s">
        <v>160</v>
      </c>
      <c r="B7" s="26">
        <v>8.5</v>
      </c>
      <c r="C7" s="26">
        <v>3.4</v>
      </c>
      <c r="D7" s="44">
        <v>0</v>
      </c>
      <c r="E7" s="48">
        <v>0</v>
      </c>
      <c r="F7" s="45">
        <v>0.14000000000000001</v>
      </c>
      <c r="G7" s="46">
        <v>5.83</v>
      </c>
      <c r="H7" s="45">
        <v>0.23400000000000001</v>
      </c>
      <c r="I7" s="46">
        <v>2</v>
      </c>
      <c r="J7" s="45">
        <v>0.95299999999999996</v>
      </c>
      <c r="K7" s="46">
        <v>2</v>
      </c>
      <c r="L7" s="45">
        <v>1.01</v>
      </c>
      <c r="M7" s="48">
        <v>0</v>
      </c>
      <c r="N7" s="47">
        <f t="shared" si="1"/>
        <v>2.2711099999999997</v>
      </c>
    </row>
    <row r="8" spans="1:15">
      <c r="A8" s="53" t="s">
        <v>161</v>
      </c>
      <c r="B8" s="53">
        <v>6.8</v>
      </c>
      <c r="C8" s="53">
        <v>3.4</v>
      </c>
      <c r="D8" s="44">
        <v>0</v>
      </c>
      <c r="E8" s="48">
        <v>0</v>
      </c>
      <c r="F8" s="45">
        <v>0.126</v>
      </c>
      <c r="G8" s="46">
        <v>7.62</v>
      </c>
      <c r="H8" s="45">
        <v>0.17899999999999999</v>
      </c>
      <c r="I8" s="46">
        <v>2</v>
      </c>
      <c r="J8" s="45">
        <v>0.316</v>
      </c>
      <c r="K8" s="46">
        <v>2</v>
      </c>
      <c r="L8" s="45">
        <v>0.36</v>
      </c>
      <c r="M8" s="48">
        <v>0</v>
      </c>
      <c r="N8" s="47">
        <f t="shared" ref="N8:N9" si="2">AVERAGE(G8,E8)*(F8-D8)+AVERAGE(I8,G8)*(H8-F8)+AVERAGE(K8,I8)*(J8-H8)+AVERAGE(M8,K8)*(L8-J8)</f>
        <v>1.0529900000000001</v>
      </c>
    </row>
    <row r="9" spans="1:15">
      <c r="A9" s="53" t="s">
        <v>169</v>
      </c>
      <c r="B9" s="53">
        <v>8</v>
      </c>
      <c r="C9" s="53">
        <v>3.4</v>
      </c>
      <c r="D9" s="44">
        <v>0</v>
      </c>
      <c r="E9" s="48">
        <v>0</v>
      </c>
      <c r="F9" s="45">
        <v>0.01</v>
      </c>
      <c r="G9" s="46">
        <v>1</v>
      </c>
      <c r="H9" s="45">
        <v>0.02</v>
      </c>
      <c r="I9" s="46">
        <v>0.5</v>
      </c>
      <c r="J9" s="45">
        <v>0.03</v>
      </c>
      <c r="K9" s="46">
        <v>0.5</v>
      </c>
      <c r="L9" s="45">
        <v>0.04</v>
      </c>
      <c r="M9" s="48">
        <v>0</v>
      </c>
      <c r="N9" s="47">
        <f t="shared" si="2"/>
        <v>2.0000000000000004E-2</v>
      </c>
    </row>
    <row r="10" spans="1:15">
      <c r="A10" s="53"/>
      <c r="B10" s="53"/>
      <c r="C10" s="53"/>
      <c r="D10" s="44"/>
      <c r="E10" s="48"/>
      <c r="F10" s="45"/>
      <c r="G10" s="46"/>
      <c r="H10" s="45"/>
      <c r="I10" s="46"/>
      <c r="J10" s="45"/>
      <c r="K10" s="46"/>
      <c r="L10" s="45"/>
      <c r="M10" s="48"/>
    </row>
    <row r="13" spans="1:15">
      <c r="B13" s="29"/>
      <c r="C13" s="29"/>
    </row>
    <row r="14" spans="1:15">
      <c r="B14" s="50"/>
      <c r="C14" s="50"/>
    </row>
    <row r="16" spans="1:15">
      <c r="B16" s="54" t="s">
        <v>34</v>
      </c>
      <c r="C16" s="54" t="s">
        <v>35</v>
      </c>
      <c r="D16" s="54" t="str">
        <f>B16</f>
        <v>Time (sec)</v>
      </c>
      <c r="E16" s="54" t="str">
        <f>C16</f>
        <v>Thrust (N)</v>
      </c>
    </row>
    <row r="17" spans="2:5">
      <c r="B17" s="29">
        <f>D6</f>
        <v>0</v>
      </c>
      <c r="C17" s="29">
        <f>E6</f>
        <v>0</v>
      </c>
      <c r="D17" s="29">
        <f>D5</f>
        <v>0</v>
      </c>
      <c r="E17" s="29">
        <f>E5</f>
        <v>0</v>
      </c>
    </row>
    <row r="18" spans="2:5">
      <c r="B18" s="50">
        <f>F6</f>
        <v>0.16600000000000001</v>
      </c>
      <c r="C18" s="50">
        <f>G6</f>
        <v>12.64</v>
      </c>
      <c r="D18" s="50">
        <f>F5</f>
        <v>0.2</v>
      </c>
      <c r="E18" s="50">
        <f>G5</f>
        <v>9.1</v>
      </c>
    </row>
    <row r="19" spans="2:5">
      <c r="B19" s="50">
        <f>H6</f>
        <v>0.22500000000000001</v>
      </c>
      <c r="C19" s="50">
        <f>I6</f>
        <v>1.2</v>
      </c>
      <c r="D19" s="50">
        <f>H5</f>
        <v>0.24</v>
      </c>
      <c r="E19" s="50">
        <f>I5</f>
        <v>1</v>
      </c>
    </row>
    <row r="20" spans="2:5">
      <c r="B20" s="50">
        <f>J6</f>
        <v>0.81100000000000005</v>
      </c>
      <c r="C20" s="50">
        <f>K6</f>
        <v>1.2</v>
      </c>
      <c r="D20" s="50">
        <f>J5</f>
        <v>1.04</v>
      </c>
      <c r="E20" s="50">
        <f>K5</f>
        <v>0.9</v>
      </c>
    </row>
    <row r="21" spans="2:5">
      <c r="B21" s="50">
        <f>L6</f>
        <v>0.85</v>
      </c>
      <c r="C21" s="29">
        <f>M6</f>
        <v>0</v>
      </c>
      <c r="D21" s="50">
        <f>L5</f>
        <v>1.06</v>
      </c>
      <c r="E21" s="29">
        <f>M5</f>
        <v>0</v>
      </c>
    </row>
  </sheetData>
  <mergeCells count="6">
    <mergeCell ref="L1:M1"/>
    <mergeCell ref="B1:C1"/>
    <mergeCell ref="D1:E1"/>
    <mergeCell ref="F1:G1"/>
    <mergeCell ref="H1:I1"/>
    <mergeCell ref="J1:K1"/>
  </mergeCells>
  <pageMargins left="0.7" right="0.7" top="0.75" bottom="0.75" header="0.3" footer="0.3"/>
  <pageSetup orientation="portrait" verticalDpi="0" r:id="rId1"/>
  <drawing r:id="rId2"/>
  <legacyDrawing r:id="rId3"/>
</worksheet>
</file>

<file path=xl/worksheets/sheet5.xml><?xml version="1.0" encoding="utf-8"?>
<worksheet xmlns="http://schemas.openxmlformats.org/spreadsheetml/2006/main" xmlns:r="http://schemas.openxmlformats.org/officeDocument/2006/relationships">
  <dimension ref="A1:F28"/>
  <sheetViews>
    <sheetView workbookViewId="0">
      <selection activeCell="H24" sqref="H24"/>
    </sheetView>
  </sheetViews>
  <sheetFormatPr defaultRowHeight="12.75"/>
  <cols>
    <col min="1" max="1" width="12.28515625" style="5" customWidth="1"/>
    <col min="2" max="16384" width="9.140625" style="5"/>
  </cols>
  <sheetData>
    <row r="1" spans="1:6">
      <c r="A1" s="5" t="s">
        <v>23</v>
      </c>
    </row>
    <row r="2" spans="1:6">
      <c r="A2" s="5" t="s">
        <v>24</v>
      </c>
      <c r="B2" s="50">
        <f>D2/25.4</f>
        <v>0.41338582677165359</v>
      </c>
      <c r="C2" s="5" t="s">
        <v>25</v>
      </c>
      <c r="D2" s="5">
        <v>10.5</v>
      </c>
      <c r="E2" s="5" t="s">
        <v>4</v>
      </c>
    </row>
    <row r="3" spans="1:6">
      <c r="A3" s="5" t="s">
        <v>26</v>
      </c>
      <c r="B3" s="50">
        <f>D3/25.4</f>
        <v>1.4173228346456694</v>
      </c>
      <c r="C3" s="5" t="s">
        <v>25</v>
      </c>
      <c r="D3" s="5">
        <v>36</v>
      </c>
      <c r="E3" s="5" t="s">
        <v>4</v>
      </c>
    </row>
    <row r="4" spans="1:6">
      <c r="A4" s="5" t="s">
        <v>1</v>
      </c>
    </row>
    <row r="5" spans="1:6">
      <c r="A5" s="13" t="s">
        <v>27</v>
      </c>
      <c r="B5" s="51">
        <f>D5/28.35</f>
        <v>0.14109347442680775</v>
      </c>
      <c r="C5" s="5" t="s">
        <v>28</v>
      </c>
      <c r="D5" s="29">
        <v>4</v>
      </c>
      <c r="E5" s="5" t="s">
        <v>2</v>
      </c>
    </row>
    <row r="6" spans="1:6">
      <c r="A6" s="13" t="s">
        <v>29</v>
      </c>
      <c r="B6" s="51">
        <f>D6/28.35</f>
        <v>6.3492063492063489E-2</v>
      </c>
      <c r="C6" s="5" t="s">
        <v>28</v>
      </c>
      <c r="D6" s="5">
        <v>1.8</v>
      </c>
      <c r="E6" s="5" t="s">
        <v>2</v>
      </c>
    </row>
    <row r="9" spans="1:6">
      <c r="A9" s="5" t="s">
        <v>30</v>
      </c>
    </row>
    <row r="10" spans="1:6">
      <c r="A10" s="5" t="s">
        <v>24</v>
      </c>
      <c r="B10" s="50">
        <f>D10/25.4</f>
        <v>0.41338582677165359</v>
      </c>
      <c r="C10" s="5" t="s">
        <v>25</v>
      </c>
      <c r="D10" s="5">
        <v>10.5</v>
      </c>
      <c r="E10" s="5" t="s">
        <v>4</v>
      </c>
    </row>
    <row r="11" spans="1:6">
      <c r="A11" s="5" t="s">
        <v>26</v>
      </c>
      <c r="B11" s="5">
        <v>1.82</v>
      </c>
      <c r="C11" s="5" t="s">
        <v>25</v>
      </c>
      <c r="D11" s="52">
        <f>B11*25.4</f>
        <v>46.228000000000002</v>
      </c>
      <c r="E11" s="5" t="s">
        <v>4</v>
      </c>
      <c r="F11" s="5" t="s">
        <v>91</v>
      </c>
    </row>
    <row r="12" spans="1:6">
      <c r="A12" s="5" t="s">
        <v>1</v>
      </c>
    </row>
    <row r="13" spans="1:6">
      <c r="A13" s="13" t="s">
        <v>27</v>
      </c>
      <c r="B13" s="51">
        <f>D13/28.35</f>
        <v>0.1728395061728395</v>
      </c>
      <c r="C13" s="5" t="s">
        <v>28</v>
      </c>
      <c r="D13" s="5">
        <v>4.9000000000000004</v>
      </c>
      <c r="E13" s="5" t="s">
        <v>2</v>
      </c>
    </row>
    <row r="14" spans="1:6">
      <c r="A14" s="13" t="s">
        <v>29</v>
      </c>
      <c r="B14" s="51">
        <f>D14/28.35</f>
        <v>5.9964726631393295E-2</v>
      </c>
      <c r="C14" s="5" t="s">
        <v>28</v>
      </c>
      <c r="D14" s="5">
        <v>1.7</v>
      </c>
      <c r="E14" s="5" t="s">
        <v>2</v>
      </c>
    </row>
    <row r="18" spans="1:3">
      <c r="A18" s="4" t="s">
        <v>165</v>
      </c>
    </row>
    <row r="19" spans="1:3">
      <c r="A19" s="4" t="s">
        <v>95</v>
      </c>
    </row>
    <row r="20" spans="1:3">
      <c r="A20" s="6" t="s">
        <v>10</v>
      </c>
    </row>
    <row r="21" spans="1:3">
      <c r="A21" s="7" t="s">
        <v>3</v>
      </c>
      <c r="B21" s="8">
        <v>18</v>
      </c>
      <c r="C21" s="5" t="s">
        <v>4</v>
      </c>
    </row>
    <row r="22" spans="1:3">
      <c r="A22" s="7" t="s">
        <v>1</v>
      </c>
      <c r="B22" s="8">
        <v>11.1</v>
      </c>
      <c r="C22" s="5" t="s">
        <v>8</v>
      </c>
    </row>
    <row r="23" spans="1:3">
      <c r="A23" s="7" t="s">
        <v>7</v>
      </c>
      <c r="B23" s="8">
        <v>0.26300000000000001</v>
      </c>
    </row>
    <row r="24" spans="1:3">
      <c r="A24" s="4" t="s">
        <v>97</v>
      </c>
    </row>
    <row r="25" spans="1:3">
      <c r="A25" s="6" t="s">
        <v>10</v>
      </c>
    </row>
    <row r="26" spans="1:3">
      <c r="A26" s="7" t="s">
        <v>3</v>
      </c>
      <c r="B26" s="8">
        <v>40.5</v>
      </c>
      <c r="C26" s="5" t="s">
        <v>4</v>
      </c>
    </row>
    <row r="27" spans="1:3">
      <c r="A27" s="7" t="s">
        <v>1</v>
      </c>
      <c r="B27" s="8">
        <f>16.2+2.8</f>
        <v>19</v>
      </c>
      <c r="C27" s="5" t="s">
        <v>8</v>
      </c>
    </row>
    <row r="28" spans="1:3">
      <c r="A28" s="7" t="s">
        <v>7</v>
      </c>
      <c r="B28" s="8">
        <v>0.28100000000000003</v>
      </c>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C24"/>
  <sheetViews>
    <sheetView workbookViewId="0">
      <selection sqref="A1:B1"/>
    </sheetView>
  </sheetViews>
  <sheetFormatPr defaultRowHeight="15"/>
  <cols>
    <col min="1" max="1" width="9.140625" style="23"/>
    <col min="3" max="3" width="9.140625" style="21"/>
  </cols>
  <sheetData>
    <row r="1" spans="1:3">
      <c r="A1" s="62" t="s">
        <v>76</v>
      </c>
      <c r="B1" s="62"/>
      <c r="C1" s="21" t="s">
        <v>79</v>
      </c>
    </row>
    <row r="2" spans="1:3">
      <c r="A2" s="22" t="s">
        <v>77</v>
      </c>
      <c r="B2" s="20" t="s">
        <v>78</v>
      </c>
      <c r="C2" s="21" t="s">
        <v>80</v>
      </c>
    </row>
    <row r="3" spans="1:3">
      <c r="A3" s="22">
        <v>0</v>
      </c>
      <c r="B3" s="24">
        <f>A3*12/39.37</f>
        <v>0</v>
      </c>
      <c r="C3" s="21">
        <v>1</v>
      </c>
    </row>
    <row r="4" spans="1:3">
      <c r="A4" s="22">
        <f>A3+1000</f>
        <v>1000</v>
      </c>
      <c r="B4" s="24">
        <f t="shared" ref="B4:B13" si="0">A4*12/39.37</f>
        <v>304.80060960121921</v>
      </c>
      <c r="C4" s="21">
        <v>0.97109999999999996</v>
      </c>
    </row>
    <row r="5" spans="1:3">
      <c r="A5" s="22">
        <f t="shared" ref="A5:A12" si="1">A4+1000</f>
        <v>2000</v>
      </c>
      <c r="B5" s="24">
        <f t="shared" si="0"/>
        <v>609.60121920243841</v>
      </c>
      <c r="C5" s="21">
        <v>0.94279999999999997</v>
      </c>
    </row>
    <row r="6" spans="1:3">
      <c r="A6" s="22">
        <f t="shared" si="1"/>
        <v>3000</v>
      </c>
      <c r="B6" s="24">
        <f t="shared" si="0"/>
        <v>914.40182880365762</v>
      </c>
      <c r="C6" s="21">
        <v>0.91510000000000002</v>
      </c>
    </row>
    <row r="7" spans="1:3">
      <c r="A7" s="22">
        <f t="shared" si="1"/>
        <v>4000</v>
      </c>
      <c r="B7" s="24">
        <f t="shared" si="0"/>
        <v>1219.2024384048768</v>
      </c>
      <c r="C7" s="21">
        <v>0.8881</v>
      </c>
    </row>
    <row r="8" spans="1:3">
      <c r="A8" s="22">
        <f t="shared" si="1"/>
        <v>5000</v>
      </c>
      <c r="B8" s="24">
        <f t="shared" si="0"/>
        <v>1524.0030480060962</v>
      </c>
      <c r="C8" s="21">
        <v>0.86170000000000002</v>
      </c>
    </row>
    <row r="9" spans="1:3">
      <c r="A9" s="22">
        <f t="shared" si="1"/>
        <v>6000</v>
      </c>
      <c r="B9" s="24">
        <f t="shared" si="0"/>
        <v>1828.8036576073152</v>
      </c>
      <c r="C9" s="21">
        <v>0.83589999999999998</v>
      </c>
    </row>
    <row r="10" spans="1:3">
      <c r="A10" s="22">
        <f t="shared" si="1"/>
        <v>7000</v>
      </c>
      <c r="B10" s="24">
        <f t="shared" si="0"/>
        <v>2133.6042672085346</v>
      </c>
      <c r="C10" s="21">
        <v>0.81059999999999999</v>
      </c>
    </row>
    <row r="11" spans="1:3">
      <c r="A11" s="22">
        <f t="shared" si="1"/>
        <v>8000</v>
      </c>
      <c r="B11" s="24">
        <f t="shared" si="0"/>
        <v>2438.4048768097537</v>
      </c>
      <c r="C11" s="21">
        <v>0.78600000000000003</v>
      </c>
    </row>
    <row r="12" spans="1:3">
      <c r="A12" s="22">
        <f t="shared" si="1"/>
        <v>9000</v>
      </c>
      <c r="B12" s="24">
        <f t="shared" si="0"/>
        <v>2743.2054864109732</v>
      </c>
      <c r="C12" s="21">
        <v>0.76200000000000001</v>
      </c>
    </row>
    <row r="13" spans="1:3">
      <c r="A13" s="22">
        <f t="shared" ref="A13" si="2">A12+1000</f>
        <v>10000</v>
      </c>
      <c r="B13" s="24">
        <f t="shared" si="0"/>
        <v>3048.0060960121923</v>
      </c>
      <c r="C13" s="21">
        <v>0.73850000000000005</v>
      </c>
    </row>
    <row r="16" spans="1:3">
      <c r="A16" s="23" t="s">
        <v>83</v>
      </c>
      <c r="B16">
        <v>1.000011</v>
      </c>
    </row>
    <row r="17" spans="1:2">
      <c r="A17" s="23" t="s">
        <v>81</v>
      </c>
      <c r="B17" s="25">
        <v>-9.5942110000000005E-5</v>
      </c>
    </row>
    <row r="18" spans="1:2">
      <c r="A18" s="23" t="s">
        <v>82</v>
      </c>
      <c r="B18" s="25">
        <v>3.4021510000000002E-9</v>
      </c>
    </row>
    <row r="24" spans="1:2">
      <c r="A24" s="23" t="s">
        <v>90</v>
      </c>
    </row>
  </sheetData>
  <mergeCells count="1">
    <mergeCell ref="A1:B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C24"/>
  <sheetViews>
    <sheetView tabSelected="1" topLeftCell="A3" workbookViewId="0">
      <selection activeCell="A22" sqref="A22"/>
    </sheetView>
  </sheetViews>
  <sheetFormatPr defaultRowHeight="15"/>
  <cols>
    <col min="1" max="1" width="9.140625" style="38"/>
    <col min="2" max="2" width="10.140625" style="41" bestFit="1" customWidth="1"/>
    <col min="3" max="3" width="80.7109375" customWidth="1"/>
  </cols>
  <sheetData>
    <row r="1" spans="1:3">
      <c r="A1" s="42" t="s">
        <v>134</v>
      </c>
      <c r="B1" s="43" t="s">
        <v>135</v>
      </c>
      <c r="C1" s="42" t="s">
        <v>136</v>
      </c>
    </row>
    <row r="2" spans="1:3">
      <c r="A2" s="38">
        <v>1</v>
      </c>
      <c r="B2" s="41">
        <v>40447</v>
      </c>
      <c r="C2" t="s">
        <v>138</v>
      </c>
    </row>
    <row r="3" spans="1:3">
      <c r="C3" t="s">
        <v>139</v>
      </c>
    </row>
    <row r="4" spans="1:3">
      <c r="C4" t="s">
        <v>140</v>
      </c>
    </row>
    <row r="6" spans="1:3">
      <c r="A6" s="38">
        <v>2</v>
      </c>
      <c r="B6" s="41">
        <v>40453</v>
      </c>
      <c r="C6" t="s">
        <v>141</v>
      </c>
    </row>
    <row r="7" spans="1:3">
      <c r="C7" t="s">
        <v>142</v>
      </c>
    </row>
    <row r="8" spans="1:3">
      <c r="C8" t="s">
        <v>143</v>
      </c>
    </row>
    <row r="9" spans="1:3">
      <c r="C9" t="s">
        <v>152</v>
      </c>
    </row>
    <row r="11" spans="1:3">
      <c r="A11" s="38">
        <v>3</v>
      </c>
      <c r="B11" s="41">
        <v>40454</v>
      </c>
      <c r="C11" t="s">
        <v>144</v>
      </c>
    </row>
    <row r="12" spans="1:3">
      <c r="C12" s="1" t="s">
        <v>145</v>
      </c>
    </row>
    <row r="13" spans="1:3">
      <c r="C13" t="s">
        <v>146</v>
      </c>
    </row>
    <row r="14" spans="1:3">
      <c r="C14" s="1" t="s">
        <v>147</v>
      </c>
    </row>
    <row r="16" spans="1:3">
      <c r="A16" s="38">
        <v>4</v>
      </c>
      <c r="B16" s="41">
        <v>40578</v>
      </c>
      <c r="C16" t="s">
        <v>137</v>
      </c>
    </row>
    <row r="17" spans="1:3">
      <c r="C17" s="1" t="s">
        <v>154</v>
      </c>
    </row>
    <row r="18" spans="1:3">
      <c r="C18" t="s">
        <v>150</v>
      </c>
    </row>
    <row r="19" spans="1:3">
      <c r="C19" s="1" t="s">
        <v>151</v>
      </c>
    </row>
    <row r="20" spans="1:3">
      <c r="C20" t="s">
        <v>164</v>
      </c>
    </row>
    <row r="21" spans="1:3">
      <c r="C21" t="s">
        <v>148</v>
      </c>
    </row>
    <row r="22" spans="1:3">
      <c r="A22" s="57">
        <v>4.0999999999999996</v>
      </c>
      <c r="B22" s="41">
        <v>40673</v>
      </c>
      <c r="C22" t="s">
        <v>172</v>
      </c>
    </row>
    <row r="24" spans="1:3">
      <c r="C24" t="s">
        <v>153</v>
      </c>
    </row>
  </sheetData>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dimension ref="A1:C25"/>
  <sheetViews>
    <sheetView topLeftCell="A8" workbookViewId="0">
      <selection activeCell="C30" sqref="C30"/>
    </sheetView>
  </sheetViews>
  <sheetFormatPr defaultRowHeight="15"/>
  <sheetData>
    <row r="1" spans="1:3">
      <c r="A1" t="s">
        <v>155</v>
      </c>
      <c r="B1" t="s">
        <v>76</v>
      </c>
    </row>
    <row r="2" spans="1:3">
      <c r="A2">
        <v>4</v>
      </c>
      <c r="B2">
        <v>283.60000000000002</v>
      </c>
    </row>
    <row r="3" spans="1:3">
      <c r="A3">
        <f>A2+1</f>
        <v>5</v>
      </c>
      <c r="B3">
        <v>287.5</v>
      </c>
    </row>
    <row r="4" spans="1:3">
      <c r="A4">
        <f t="shared" ref="A4:A14" si="0">A3+1</f>
        <v>6</v>
      </c>
      <c r="B4">
        <v>289</v>
      </c>
    </row>
    <row r="5" spans="1:3">
      <c r="A5">
        <v>6.25</v>
      </c>
      <c r="B5">
        <v>289.10000000000002</v>
      </c>
      <c r="C5" t="s">
        <v>156</v>
      </c>
    </row>
    <row r="6" spans="1:3">
      <c r="A6">
        <f>A4+1</f>
        <v>7</v>
      </c>
      <c r="B6">
        <v>288.60000000000002</v>
      </c>
    </row>
    <row r="7" spans="1:3">
      <c r="A7">
        <f t="shared" si="0"/>
        <v>8</v>
      </c>
      <c r="B7">
        <v>286.5</v>
      </c>
    </row>
    <row r="8" spans="1:3">
      <c r="A8">
        <f t="shared" si="0"/>
        <v>9</v>
      </c>
      <c r="B8">
        <v>283.10000000000002</v>
      </c>
    </row>
    <row r="9" spans="1:3">
      <c r="A9">
        <f t="shared" si="0"/>
        <v>10</v>
      </c>
      <c r="B9">
        <v>278.60000000000002</v>
      </c>
    </row>
    <row r="10" spans="1:3">
      <c r="A10">
        <f t="shared" si="0"/>
        <v>11</v>
      </c>
      <c r="B10">
        <v>273.2</v>
      </c>
    </row>
    <row r="11" spans="1:3">
      <c r="A11">
        <f t="shared" si="0"/>
        <v>12</v>
      </c>
      <c r="B11">
        <v>267.2</v>
      </c>
    </row>
    <row r="12" spans="1:3">
      <c r="A12">
        <f t="shared" si="0"/>
        <v>13</v>
      </c>
      <c r="B12">
        <v>260.7</v>
      </c>
    </row>
    <row r="13" spans="1:3">
      <c r="A13">
        <f t="shared" si="0"/>
        <v>14</v>
      </c>
      <c r="B13">
        <v>253.8</v>
      </c>
    </row>
    <row r="14" spans="1:3">
      <c r="A14">
        <f t="shared" si="0"/>
        <v>15</v>
      </c>
      <c r="B14">
        <v>246.6</v>
      </c>
    </row>
    <row r="18" spans="1:3">
      <c r="A18" t="s">
        <v>175</v>
      </c>
      <c r="B18" t="s">
        <v>76</v>
      </c>
      <c r="C18" t="s">
        <v>181</v>
      </c>
    </row>
    <row r="19" spans="1:3">
      <c r="A19">
        <v>0</v>
      </c>
      <c r="B19">
        <v>526</v>
      </c>
      <c r="C19">
        <v>51.5</v>
      </c>
    </row>
    <row r="20" spans="1:3">
      <c r="A20">
        <v>0.5</v>
      </c>
      <c r="B20">
        <v>537.6</v>
      </c>
      <c r="C20">
        <v>43.1</v>
      </c>
    </row>
    <row r="21" spans="1:3">
      <c r="A21">
        <v>1</v>
      </c>
      <c r="B21">
        <v>546.4</v>
      </c>
      <c r="C21">
        <v>36.1</v>
      </c>
    </row>
    <row r="22" spans="1:3">
      <c r="A22">
        <v>1.5</v>
      </c>
      <c r="B22">
        <v>552.5</v>
      </c>
      <c r="C22">
        <v>29.6</v>
      </c>
    </row>
    <row r="23" spans="1:3">
      <c r="A23">
        <v>2</v>
      </c>
      <c r="B23">
        <v>555.9</v>
      </c>
      <c r="C23">
        <v>23.6</v>
      </c>
    </row>
    <row r="24" spans="1:3">
      <c r="A24">
        <v>2.41</v>
      </c>
      <c r="B24">
        <v>556.79999999999995</v>
      </c>
      <c r="C24">
        <v>19.100000000000001</v>
      </c>
    </row>
    <row r="25" spans="1:3">
      <c r="A25">
        <v>3</v>
      </c>
      <c r="B25">
        <v>555</v>
      </c>
      <c r="C25">
        <v>12.8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Instructions</vt:lpstr>
      <vt:lpstr>Input &amp; Summary</vt:lpstr>
      <vt:lpstr>Solution</vt:lpstr>
      <vt:lpstr>Motor Data</vt:lpstr>
      <vt:lpstr>Misc Data</vt:lpstr>
      <vt:lpstr>Air Density</vt:lpstr>
      <vt:lpstr>Versions</vt:lpstr>
      <vt:lpstr>Studies</vt:lpstr>
      <vt:lpstr>DeltaT</vt:lpstr>
      <vt:lpstr>Diam_Bstr</vt:lpstr>
      <vt:lpstr>Diam_UprStg</vt:lpstr>
      <vt:lpstr>Grav</vt:lpstr>
      <vt:lpstr>Max_Accel</vt:lpstr>
      <vt:lpstr>Max_Displ</vt:lpstr>
      <vt:lpstr>Max_Veloc</vt:lpstr>
      <vt:lpstr>Rho</vt:lpstr>
      <vt:lpstr>Rho_Coef0</vt:lpstr>
      <vt:lpstr>Rho_Coef1</vt:lpstr>
      <vt:lpstr>Rho_Coef2</vt:lpstr>
    </vt:vector>
  </TitlesOfParts>
  <Company>Quartus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Flanigan</dc:creator>
  <cp:lastModifiedBy>HP Authorized Customer</cp:lastModifiedBy>
  <dcterms:created xsi:type="dcterms:W3CDTF">2010-10-01T18:44:04Z</dcterms:created>
  <dcterms:modified xsi:type="dcterms:W3CDTF">2011-10-02T00:53:11Z</dcterms:modified>
</cp:coreProperties>
</file>